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7968" tabRatio="780" activeTab="0"/>
  </bookViews>
  <sheets>
    <sheet name="GPF" sheetId="1" r:id="rId1"/>
    <sheet name="NPS" sheetId="2" r:id="rId2"/>
  </sheets>
  <definedNames>
    <definedName name="_xlnm.Print_Area" localSheetId="0">'GPF'!$A$1:$T$11</definedName>
    <definedName name="_xlnm.Print_Area" localSheetId="1">'NPS'!$A$1:$T$11</definedName>
  </definedNames>
  <calcPr fullCalcOnLoad="1"/>
</workbook>
</file>

<file path=xl/sharedStrings.xml><?xml version="1.0" encoding="utf-8"?>
<sst xmlns="http://schemas.openxmlformats.org/spreadsheetml/2006/main" count="52" uniqueCount="20">
  <si>
    <t>Due</t>
  </si>
  <si>
    <t>BASIC</t>
  </si>
  <si>
    <t>DA</t>
  </si>
  <si>
    <t>HRA</t>
  </si>
  <si>
    <t>TOTAL</t>
  </si>
  <si>
    <t>DRAWN</t>
  </si>
  <si>
    <t>DIFFERENCE</t>
  </si>
  <si>
    <t>GPF</t>
  </si>
  <si>
    <t>Month</t>
  </si>
  <si>
    <t>S.No.</t>
  </si>
  <si>
    <t>NPS</t>
  </si>
  <si>
    <t>INCOME TAX</t>
  </si>
  <si>
    <t>TOTAL DEDUCTION</t>
  </si>
  <si>
    <t>NET AMMOUNT</t>
  </si>
  <si>
    <t>TV NUMBER &amp; DATE</t>
  </si>
  <si>
    <t>TV NUMBER           &amp; DATE</t>
  </si>
  <si>
    <t>ITAX</t>
  </si>
  <si>
    <t xml:space="preserve">dk;kZy; jktdh; mPp ek/;fed fo|ky; dsjokfy;k ia-l- vV# ftyk ckjka </t>
  </si>
  <si>
    <t>7TH PAY AREAR 01-10-2017 TO 28-02-2018</t>
  </si>
  <si>
    <t>Jh ijekuUn es?koky ofj"B v/;kid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</si>
</sst>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name val="Goudy Old Style"/>
      <family val="1"/>
    </font>
    <font>
      <b/>
      <sz val="20"/>
      <name val="Goudy Old Style"/>
      <family val="1"/>
    </font>
    <font>
      <b/>
      <sz val="9"/>
      <name val="Arial"/>
      <family val="2"/>
    </font>
    <font>
      <sz val="36"/>
      <name val="DevLys 010"/>
      <family val="0"/>
    </font>
    <font>
      <sz val="20"/>
      <name val="DevLys 010"/>
      <family val="0"/>
    </font>
    <font>
      <sz val="20"/>
      <name val="Goudy Old Style"/>
      <family val="1"/>
    </font>
    <font>
      <sz val="30"/>
      <name val="DevLys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17" fontId="6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" fontId="9" fillId="33" borderId="10" xfId="0" applyNumberFormat="1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textRotation="90"/>
    </xf>
    <xf numFmtId="1" fontId="9" fillId="33" borderId="10" xfId="0" applyNumberFormat="1" applyFont="1" applyFill="1" applyBorder="1" applyAlignment="1">
      <alignment horizontal="left" vertical="center" textRotation="90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vertical="center"/>
    </xf>
    <xf numFmtId="1" fontId="9" fillId="33" borderId="0" xfId="0" applyNumberFormat="1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left" vertical="center"/>
      <protection locked="0"/>
    </xf>
    <xf numFmtId="1" fontId="6" fillId="33" borderId="10" xfId="0" applyNumberFormat="1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295275</xdr:colOff>
      <xdr:row>11</xdr:row>
      <xdr:rowOff>0</xdr:rowOff>
    </xdr:from>
    <xdr:ext cx="180975" cy="247650"/>
    <xdr:sp>
      <xdr:nvSpPr>
        <xdr:cNvPr id="1" name="TextBox 1"/>
        <xdr:cNvSpPr txBox="1">
          <a:spLocks noChangeArrowheads="1"/>
        </xdr:cNvSpPr>
      </xdr:nvSpPr>
      <xdr:spPr>
        <a:xfrm>
          <a:off x="1666875" y="47148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"/>
  <sheetViews>
    <sheetView tabSelected="1" workbookViewId="0" topLeftCell="A1">
      <selection activeCell="F5" sqref="F5"/>
    </sheetView>
  </sheetViews>
  <sheetFormatPr defaultColWidth="9.140625" defaultRowHeight="12.75"/>
  <cols>
    <col min="1" max="1" width="0.85546875" style="1" customWidth="1"/>
    <col min="2" max="2" width="4.140625" style="1" bestFit="1" customWidth="1"/>
    <col min="3" max="3" width="8.28125" style="3" bestFit="1" customWidth="1"/>
    <col min="4" max="4" width="7.7109375" style="1" customWidth="1"/>
    <col min="5" max="17" width="7.28125" style="1" customWidth="1"/>
    <col min="18" max="19" width="9.00390625" style="1" customWidth="1"/>
    <col min="20" max="20" width="14.7109375" style="1" customWidth="1"/>
    <col min="21" max="22" width="10.140625" style="1" customWidth="1"/>
    <col min="23" max="16384" width="9.140625" style="1" customWidth="1"/>
  </cols>
  <sheetData>
    <row r="1" spans="2:22" ht="43.5" customHeight="1"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9"/>
      <c r="V1" s="9"/>
    </row>
    <row r="2" spans="2:22" ht="24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0"/>
      <c r="V2" s="10"/>
    </row>
    <row r="3" spans="2:22" ht="27">
      <c r="B3" s="36" t="s">
        <v>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1"/>
      <c r="V3" s="11"/>
    </row>
    <row r="4" spans="2:22" ht="19.5" customHeight="1">
      <c r="B4" s="38" t="s">
        <v>9</v>
      </c>
      <c r="C4" s="39" t="s">
        <v>8</v>
      </c>
      <c r="D4" s="23" t="s">
        <v>0</v>
      </c>
      <c r="E4" s="23"/>
      <c r="F4" s="23"/>
      <c r="G4" s="23"/>
      <c r="H4" s="23" t="s">
        <v>5</v>
      </c>
      <c r="I4" s="23"/>
      <c r="J4" s="23"/>
      <c r="K4" s="23"/>
      <c r="L4" s="24" t="s">
        <v>6</v>
      </c>
      <c r="M4" s="25"/>
      <c r="N4" s="25"/>
      <c r="O4" s="26"/>
      <c r="P4" s="27" t="s">
        <v>11</v>
      </c>
      <c r="Q4" s="28" t="s">
        <v>7</v>
      </c>
      <c r="R4" s="28" t="s">
        <v>12</v>
      </c>
      <c r="S4" s="28" t="s">
        <v>13</v>
      </c>
      <c r="T4" s="30" t="s">
        <v>14</v>
      </c>
      <c r="U4" s="12"/>
      <c r="V4" s="12"/>
    </row>
    <row r="5" spans="2:22" ht="38.25" customHeight="1">
      <c r="B5" s="38"/>
      <c r="C5" s="39"/>
      <c r="D5" s="16" t="s">
        <v>1</v>
      </c>
      <c r="E5" s="16" t="s">
        <v>2</v>
      </c>
      <c r="F5" s="16" t="s">
        <v>3</v>
      </c>
      <c r="G5" s="16" t="s">
        <v>4</v>
      </c>
      <c r="H5" s="16" t="s">
        <v>1</v>
      </c>
      <c r="I5" s="16" t="s">
        <v>2</v>
      </c>
      <c r="J5" s="16" t="s">
        <v>3</v>
      </c>
      <c r="K5" s="16" t="s">
        <v>4</v>
      </c>
      <c r="L5" s="16" t="s">
        <v>1</v>
      </c>
      <c r="M5" s="16" t="s">
        <v>2</v>
      </c>
      <c r="N5" s="16" t="s">
        <v>3</v>
      </c>
      <c r="O5" s="16" t="s">
        <v>4</v>
      </c>
      <c r="P5" s="27"/>
      <c r="Q5" s="29"/>
      <c r="R5" s="29"/>
      <c r="S5" s="29"/>
      <c r="T5" s="30"/>
      <c r="U5" s="12"/>
      <c r="V5" s="12"/>
    </row>
    <row r="6" spans="2:22" ht="27" customHeight="1">
      <c r="B6" s="15">
        <v>1</v>
      </c>
      <c r="C6" s="2">
        <v>43025</v>
      </c>
      <c r="D6" s="22">
        <v>59500</v>
      </c>
      <c r="E6" s="6">
        <f>ROUND(D6*5/100,0)</f>
        <v>2975</v>
      </c>
      <c r="F6" s="5">
        <f>ROUND((D6*8/100),0)</f>
        <v>4760</v>
      </c>
      <c r="G6" s="5">
        <f>SUM(D6:F6)</f>
        <v>67235</v>
      </c>
      <c r="H6" s="22">
        <v>23950</v>
      </c>
      <c r="I6" s="6">
        <f>ROUND(H6*139/100,0)</f>
        <v>33291</v>
      </c>
      <c r="J6" s="5">
        <f>ROUND((H6*10/100),0)</f>
        <v>2395</v>
      </c>
      <c r="K6" s="5">
        <f>SUM(H6:J6)</f>
        <v>59636</v>
      </c>
      <c r="L6" s="5">
        <f aca="true" t="shared" si="0" ref="L6:N10">D6-H6</f>
        <v>35550</v>
      </c>
      <c r="M6" s="6">
        <f t="shared" si="0"/>
        <v>-30316</v>
      </c>
      <c r="N6" s="5">
        <f t="shared" si="0"/>
        <v>2365</v>
      </c>
      <c r="O6" s="5">
        <f>SUM(L6:N6)</f>
        <v>7599</v>
      </c>
      <c r="P6" s="5">
        <f>ROUND((L6+M6)*10/100,0)</f>
        <v>523</v>
      </c>
      <c r="Q6" s="5">
        <v>0</v>
      </c>
      <c r="R6" s="6">
        <f>SUM(P6:Q6)</f>
        <v>523</v>
      </c>
      <c r="S6" s="6">
        <f>O6-R6</f>
        <v>7076</v>
      </c>
      <c r="T6" s="21"/>
      <c r="U6" s="13"/>
      <c r="V6" s="13"/>
    </row>
    <row r="7" spans="2:22" ht="27" customHeight="1">
      <c r="B7" s="19">
        <v>2</v>
      </c>
      <c r="C7" s="2">
        <v>43056</v>
      </c>
      <c r="D7" s="20">
        <f>D6</f>
        <v>59500</v>
      </c>
      <c r="E7" s="6">
        <f>ROUND(D7*5/100,0)</f>
        <v>2975</v>
      </c>
      <c r="F7" s="5">
        <f>ROUND((D7*8/100),0)</f>
        <v>4760</v>
      </c>
      <c r="G7" s="5">
        <f>SUM(D7:F7)</f>
        <v>67235</v>
      </c>
      <c r="H7" s="20">
        <f>H6</f>
        <v>23950</v>
      </c>
      <c r="I7" s="6">
        <f>ROUND(H7*139/100,0)</f>
        <v>33291</v>
      </c>
      <c r="J7" s="5">
        <f>ROUND((H7*10/100),0)</f>
        <v>2395</v>
      </c>
      <c r="K7" s="5">
        <f>SUM(H7:J7)</f>
        <v>59636</v>
      </c>
      <c r="L7" s="5">
        <f t="shared" si="0"/>
        <v>35550</v>
      </c>
      <c r="M7" s="6">
        <f>E7-I7</f>
        <v>-30316</v>
      </c>
      <c r="N7" s="5">
        <f t="shared" si="0"/>
        <v>2365</v>
      </c>
      <c r="O7" s="5">
        <f>SUM(L7:N7)</f>
        <v>7599</v>
      </c>
      <c r="P7" s="5">
        <f>ROUND((L7+M7)*10/100,0)</f>
        <v>523</v>
      </c>
      <c r="Q7" s="5">
        <v>0</v>
      </c>
      <c r="R7" s="6">
        <f>SUM(P7:Q7)</f>
        <v>523</v>
      </c>
      <c r="S7" s="6">
        <f>O7-R7</f>
        <v>7076</v>
      </c>
      <c r="T7" s="21"/>
      <c r="U7" s="13"/>
      <c r="V7" s="13"/>
    </row>
    <row r="8" spans="2:22" ht="27" customHeight="1">
      <c r="B8" s="19">
        <v>3</v>
      </c>
      <c r="C8" s="2">
        <v>43086</v>
      </c>
      <c r="D8" s="20">
        <f>D7</f>
        <v>59500</v>
      </c>
      <c r="E8" s="6">
        <f>ROUND(D8*5/100,0)</f>
        <v>2975</v>
      </c>
      <c r="F8" s="5">
        <f>ROUND((D8*8/100),0)</f>
        <v>4760</v>
      </c>
      <c r="G8" s="5">
        <f>SUM(D8:F8)</f>
        <v>67235</v>
      </c>
      <c r="H8" s="20">
        <f>H7</f>
        <v>23950</v>
      </c>
      <c r="I8" s="6">
        <f>ROUND(H8*139/100,0)</f>
        <v>33291</v>
      </c>
      <c r="J8" s="5">
        <f>ROUND((H8*10/100),0)</f>
        <v>2395</v>
      </c>
      <c r="K8" s="5">
        <f>SUM(H8:J8)</f>
        <v>59636</v>
      </c>
      <c r="L8" s="5">
        <f t="shared" si="0"/>
        <v>35550</v>
      </c>
      <c r="M8" s="6">
        <f t="shared" si="0"/>
        <v>-30316</v>
      </c>
      <c r="N8" s="5">
        <f t="shared" si="0"/>
        <v>2365</v>
      </c>
      <c r="O8" s="5">
        <f>SUM(L8:N8)</f>
        <v>7599</v>
      </c>
      <c r="P8" s="5">
        <f>ROUND((L8+M8)*10/100,0)</f>
        <v>523</v>
      </c>
      <c r="Q8" s="5">
        <v>0</v>
      </c>
      <c r="R8" s="6">
        <f>SUM(P8:Q8)</f>
        <v>523</v>
      </c>
      <c r="S8" s="6">
        <f>O8-R8</f>
        <v>7076</v>
      </c>
      <c r="T8" s="21"/>
      <c r="U8" s="13"/>
      <c r="V8" s="13"/>
    </row>
    <row r="9" spans="2:22" ht="27" customHeight="1">
      <c r="B9" s="19">
        <v>4</v>
      </c>
      <c r="C9" s="2">
        <v>43117</v>
      </c>
      <c r="D9" s="20">
        <f>D8</f>
        <v>59500</v>
      </c>
      <c r="E9" s="6">
        <f>ROUND(D9*7/100,0)</f>
        <v>4165</v>
      </c>
      <c r="F9" s="5">
        <f>ROUND((D9*8/100),0)</f>
        <v>4760</v>
      </c>
      <c r="G9" s="5">
        <f>SUM(D9:F9)</f>
        <v>68425</v>
      </c>
      <c r="H9" s="20">
        <f>H8</f>
        <v>23950</v>
      </c>
      <c r="I9" s="6">
        <f>ROUND(H9*139/100,0)</f>
        <v>33291</v>
      </c>
      <c r="J9" s="5">
        <f>ROUND((H9*10/100),0)</f>
        <v>2395</v>
      </c>
      <c r="K9" s="5">
        <f>SUM(H9:J9)</f>
        <v>59636</v>
      </c>
      <c r="L9" s="5">
        <f t="shared" si="0"/>
        <v>35550</v>
      </c>
      <c r="M9" s="6">
        <f t="shared" si="0"/>
        <v>-29126</v>
      </c>
      <c r="N9" s="5">
        <f t="shared" si="0"/>
        <v>2365</v>
      </c>
      <c r="O9" s="5">
        <f>SUM(L9:N9)</f>
        <v>8789</v>
      </c>
      <c r="P9" s="5">
        <f>ROUND((L9+M9)*10/100,0)</f>
        <v>642</v>
      </c>
      <c r="Q9" s="5">
        <f>ROUND((D9*2/100),0)</f>
        <v>1190</v>
      </c>
      <c r="R9" s="6">
        <f>SUM(P9:Q9)</f>
        <v>1832</v>
      </c>
      <c r="S9" s="6">
        <f>O9-R9</f>
        <v>6957</v>
      </c>
      <c r="T9" s="21"/>
      <c r="U9" s="13"/>
      <c r="V9" s="13"/>
    </row>
    <row r="10" spans="2:22" ht="27" customHeight="1">
      <c r="B10" s="19">
        <v>5</v>
      </c>
      <c r="C10" s="2">
        <v>43148</v>
      </c>
      <c r="D10" s="20">
        <f>D9</f>
        <v>59500</v>
      </c>
      <c r="E10" s="6">
        <f>ROUND(D10*7/100,0)</f>
        <v>4165</v>
      </c>
      <c r="F10" s="5">
        <f>ROUND((D10*8/100),0)</f>
        <v>4760</v>
      </c>
      <c r="G10" s="5">
        <f>SUM(D10:F10)</f>
        <v>68425</v>
      </c>
      <c r="H10" s="20">
        <f>H9</f>
        <v>23950</v>
      </c>
      <c r="I10" s="6">
        <f>ROUND(H10*139/100,0)</f>
        <v>33291</v>
      </c>
      <c r="J10" s="5">
        <f>ROUND((H10*10/100),0)</f>
        <v>2395</v>
      </c>
      <c r="K10" s="5">
        <f>SUM(H10:J10)</f>
        <v>59636</v>
      </c>
      <c r="L10" s="5">
        <f t="shared" si="0"/>
        <v>35550</v>
      </c>
      <c r="M10" s="6">
        <f t="shared" si="0"/>
        <v>-29126</v>
      </c>
      <c r="N10" s="5">
        <f t="shared" si="0"/>
        <v>2365</v>
      </c>
      <c r="O10" s="5">
        <f>SUM(L10:N10)</f>
        <v>8789</v>
      </c>
      <c r="P10" s="5">
        <f>ROUND((L10+M10)*10/100,0)</f>
        <v>642</v>
      </c>
      <c r="Q10" s="5">
        <f>ROUND((D10*2/100),0)</f>
        <v>1190</v>
      </c>
      <c r="R10" s="6">
        <f>SUM(P10:Q10)</f>
        <v>1832</v>
      </c>
      <c r="S10" s="6">
        <f>O10-R10</f>
        <v>6957</v>
      </c>
      <c r="T10" s="21"/>
      <c r="U10" s="13"/>
      <c r="V10" s="13"/>
    </row>
    <row r="11" spans="2:22" ht="72.75" customHeight="1">
      <c r="B11" s="31" t="s">
        <v>4</v>
      </c>
      <c r="C11" s="31"/>
      <c r="D11" s="7">
        <f aca="true" t="shared" si="1" ref="D11:S11">SUM(D6:D10)</f>
        <v>297500</v>
      </c>
      <c r="E11" s="8">
        <f t="shared" si="1"/>
        <v>17255</v>
      </c>
      <c r="F11" s="7">
        <f t="shared" si="1"/>
        <v>23800</v>
      </c>
      <c r="G11" s="7">
        <f t="shared" si="1"/>
        <v>338555</v>
      </c>
      <c r="H11" s="7">
        <f t="shared" si="1"/>
        <v>119750</v>
      </c>
      <c r="I11" s="7">
        <f t="shared" si="1"/>
        <v>166455</v>
      </c>
      <c r="J11" s="7">
        <f t="shared" si="1"/>
        <v>11975</v>
      </c>
      <c r="K11" s="7">
        <f t="shared" si="1"/>
        <v>298180</v>
      </c>
      <c r="L11" s="7">
        <f t="shared" si="1"/>
        <v>177750</v>
      </c>
      <c r="M11" s="8">
        <f t="shared" si="1"/>
        <v>-149200</v>
      </c>
      <c r="N11" s="7">
        <f t="shared" si="1"/>
        <v>11825</v>
      </c>
      <c r="O11" s="7">
        <f t="shared" si="1"/>
        <v>40375</v>
      </c>
      <c r="P11" s="8">
        <f t="shared" si="1"/>
        <v>2853</v>
      </c>
      <c r="Q11" s="8">
        <f t="shared" si="1"/>
        <v>2380</v>
      </c>
      <c r="R11" s="8">
        <f t="shared" si="1"/>
        <v>5233</v>
      </c>
      <c r="S11" s="8">
        <f t="shared" si="1"/>
        <v>35142</v>
      </c>
      <c r="T11" s="4"/>
      <c r="U11" s="14"/>
      <c r="V11" s="14"/>
    </row>
  </sheetData>
  <sheetProtection password="FBD2" sheet="1"/>
  <mergeCells count="14">
    <mergeCell ref="S4:S5"/>
    <mergeCell ref="T4:T5"/>
    <mergeCell ref="B11:C11"/>
    <mergeCell ref="B1:T1"/>
    <mergeCell ref="B2:T2"/>
    <mergeCell ref="B3:T3"/>
    <mergeCell ref="B4:B5"/>
    <mergeCell ref="C4:C5"/>
    <mergeCell ref="D4:G4"/>
    <mergeCell ref="H4:K4"/>
    <mergeCell ref="L4:O4"/>
    <mergeCell ref="P4:P5"/>
    <mergeCell ref="Q4:Q5"/>
    <mergeCell ref="R4:R5"/>
  </mergeCells>
  <printOptions/>
  <pageMargins left="0.43" right="0.38" top="0.35" bottom="0.37" header="0.3" footer="0.3"/>
  <pageSetup horizontalDpi="600" verticalDpi="600" orientation="landscape" paperSize="9" scale="95" r:id="rId1"/>
  <headerFooter>
    <oddFooter>&amp;LCreated By: Parmanand Meghwal 9784379510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11"/>
  <sheetViews>
    <sheetView workbookViewId="0" topLeftCell="A1">
      <selection activeCell="B3" sqref="B3:T3"/>
    </sheetView>
  </sheetViews>
  <sheetFormatPr defaultColWidth="9.140625" defaultRowHeight="12.75"/>
  <cols>
    <col min="1" max="1" width="0.85546875" style="1" customWidth="1"/>
    <col min="2" max="2" width="4.140625" style="1" bestFit="1" customWidth="1"/>
    <col min="3" max="3" width="8.28125" style="3" bestFit="1" customWidth="1"/>
    <col min="4" max="17" width="7.28125" style="1" customWidth="1"/>
    <col min="18" max="19" width="9.00390625" style="1" customWidth="1"/>
    <col min="20" max="20" width="13.7109375" style="1" customWidth="1"/>
    <col min="21" max="22" width="10.140625" style="1" customWidth="1"/>
    <col min="23" max="16384" width="9.140625" style="1" customWidth="1"/>
  </cols>
  <sheetData>
    <row r="1" spans="2:22" ht="43.5" customHeight="1"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9"/>
      <c r="V1" s="9"/>
    </row>
    <row r="2" spans="2:22" ht="24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0"/>
      <c r="V2" s="10"/>
    </row>
    <row r="3" spans="2:22" ht="27">
      <c r="B3" s="36" t="s">
        <v>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1"/>
      <c r="V3" s="11"/>
    </row>
    <row r="4" spans="2:22" ht="19.5" customHeight="1">
      <c r="B4" s="38" t="s">
        <v>9</v>
      </c>
      <c r="C4" s="39" t="s">
        <v>8</v>
      </c>
      <c r="D4" s="23" t="s">
        <v>0</v>
      </c>
      <c r="E4" s="23"/>
      <c r="F4" s="23"/>
      <c r="G4" s="23"/>
      <c r="H4" s="23" t="s">
        <v>5</v>
      </c>
      <c r="I4" s="23"/>
      <c r="J4" s="23"/>
      <c r="K4" s="23"/>
      <c r="L4" s="24" t="s">
        <v>6</v>
      </c>
      <c r="M4" s="25"/>
      <c r="N4" s="25"/>
      <c r="O4" s="26"/>
      <c r="P4" s="27" t="s">
        <v>10</v>
      </c>
      <c r="Q4" s="28" t="s">
        <v>16</v>
      </c>
      <c r="R4" s="28" t="s">
        <v>12</v>
      </c>
      <c r="S4" s="28" t="s">
        <v>13</v>
      </c>
      <c r="T4" s="40" t="s">
        <v>15</v>
      </c>
      <c r="U4" s="12"/>
      <c r="V4" s="12"/>
    </row>
    <row r="5" spans="2:22" ht="38.25" customHeight="1">
      <c r="B5" s="38"/>
      <c r="C5" s="39"/>
      <c r="D5" s="18" t="s">
        <v>1</v>
      </c>
      <c r="E5" s="18" t="s">
        <v>2</v>
      </c>
      <c r="F5" s="18" t="s">
        <v>3</v>
      </c>
      <c r="G5" s="18" t="s">
        <v>4</v>
      </c>
      <c r="H5" s="18" t="s">
        <v>1</v>
      </c>
      <c r="I5" s="18" t="s">
        <v>2</v>
      </c>
      <c r="J5" s="18" t="s">
        <v>3</v>
      </c>
      <c r="K5" s="18" t="s">
        <v>4</v>
      </c>
      <c r="L5" s="18" t="s">
        <v>1</v>
      </c>
      <c r="M5" s="18" t="s">
        <v>2</v>
      </c>
      <c r="N5" s="18" t="s">
        <v>3</v>
      </c>
      <c r="O5" s="18" t="s">
        <v>4</v>
      </c>
      <c r="P5" s="27"/>
      <c r="Q5" s="29"/>
      <c r="R5" s="29"/>
      <c r="S5" s="29"/>
      <c r="T5" s="41"/>
      <c r="U5" s="12"/>
      <c r="V5" s="12"/>
    </row>
    <row r="6" spans="2:22" ht="29.25" customHeight="1">
      <c r="B6" s="17">
        <v>1</v>
      </c>
      <c r="C6" s="2">
        <v>43025</v>
      </c>
      <c r="D6" s="22">
        <v>35800</v>
      </c>
      <c r="E6" s="6">
        <f>ROUND(D6*5/100,0)</f>
        <v>1790</v>
      </c>
      <c r="F6" s="5">
        <f>ROUND((D6*8/100),0)</f>
        <v>2864</v>
      </c>
      <c r="G6" s="5">
        <f>SUM(D6:F6)</f>
        <v>40454</v>
      </c>
      <c r="H6" s="22">
        <v>13690</v>
      </c>
      <c r="I6" s="6">
        <f>ROUND(H6*139/100,0)</f>
        <v>19029</v>
      </c>
      <c r="J6" s="5">
        <f>ROUND((H6*10/100),0)</f>
        <v>1369</v>
      </c>
      <c r="K6" s="5">
        <f>SUM(H6:J6)</f>
        <v>34088</v>
      </c>
      <c r="L6" s="5">
        <f aca="true" t="shared" si="0" ref="L6:N10">D6-H6</f>
        <v>22110</v>
      </c>
      <c r="M6" s="6">
        <f t="shared" si="0"/>
        <v>-17239</v>
      </c>
      <c r="N6" s="5">
        <f t="shared" si="0"/>
        <v>1495</v>
      </c>
      <c r="O6" s="5">
        <f>SUM(L6:N6)</f>
        <v>6366</v>
      </c>
      <c r="P6" s="5">
        <f>ROUND((L6+M6)*10/100,0)</f>
        <v>487</v>
      </c>
      <c r="Q6" s="5">
        <f>ROUND((L6+M6-P6)*10/100,0)</f>
        <v>438</v>
      </c>
      <c r="R6" s="6">
        <f>SUM(P6:Q6)</f>
        <v>925</v>
      </c>
      <c r="S6" s="6">
        <f>O6-R6</f>
        <v>5441</v>
      </c>
      <c r="T6" s="21"/>
      <c r="U6" s="13"/>
      <c r="V6" s="13"/>
    </row>
    <row r="7" spans="2:22" ht="29.25" customHeight="1">
      <c r="B7" s="19">
        <v>2</v>
      </c>
      <c r="C7" s="2">
        <v>43056</v>
      </c>
      <c r="D7" s="20">
        <f>D6</f>
        <v>35800</v>
      </c>
      <c r="E7" s="6">
        <f>ROUND(D7*5/100,0)</f>
        <v>1790</v>
      </c>
      <c r="F7" s="5">
        <f>ROUND((D7*8/100),0)</f>
        <v>2864</v>
      </c>
      <c r="G7" s="5">
        <f>SUM(D7:F7)</f>
        <v>40454</v>
      </c>
      <c r="H7" s="20">
        <f>H6</f>
        <v>13690</v>
      </c>
      <c r="I7" s="6">
        <f>ROUND(H7*139/100,0)</f>
        <v>19029</v>
      </c>
      <c r="J7" s="5">
        <f>ROUND((H7*10/100),0)</f>
        <v>1369</v>
      </c>
      <c r="K7" s="5">
        <f>SUM(H7:J7)</f>
        <v>34088</v>
      </c>
      <c r="L7" s="5">
        <f t="shared" si="0"/>
        <v>22110</v>
      </c>
      <c r="M7" s="6">
        <f t="shared" si="0"/>
        <v>-17239</v>
      </c>
      <c r="N7" s="5">
        <f t="shared" si="0"/>
        <v>1495</v>
      </c>
      <c r="O7" s="5">
        <f>SUM(L7:N7)</f>
        <v>6366</v>
      </c>
      <c r="P7" s="5">
        <f>ROUND((L7+M7)*10/100,0)</f>
        <v>487</v>
      </c>
      <c r="Q7" s="5">
        <f>ROUND((L7+M7-P7)*10/100,0)</f>
        <v>438</v>
      </c>
      <c r="R7" s="6">
        <f>SUM(P7:Q7)</f>
        <v>925</v>
      </c>
      <c r="S7" s="6">
        <f>O7-R7</f>
        <v>5441</v>
      </c>
      <c r="T7" s="21"/>
      <c r="U7" s="13"/>
      <c r="V7" s="13"/>
    </row>
    <row r="8" spans="2:22" ht="29.25" customHeight="1">
      <c r="B8" s="19">
        <v>3</v>
      </c>
      <c r="C8" s="2">
        <v>43086</v>
      </c>
      <c r="D8" s="20">
        <f>D7</f>
        <v>35800</v>
      </c>
      <c r="E8" s="6">
        <f>ROUND(D8*5/100,0)</f>
        <v>1790</v>
      </c>
      <c r="F8" s="5">
        <f>ROUND((D8*8/100),0)</f>
        <v>2864</v>
      </c>
      <c r="G8" s="5">
        <f>SUM(D8:F8)</f>
        <v>40454</v>
      </c>
      <c r="H8" s="20">
        <f>H7</f>
        <v>13690</v>
      </c>
      <c r="I8" s="6">
        <f>ROUND(H8*139/100,0)</f>
        <v>19029</v>
      </c>
      <c r="J8" s="5">
        <f>ROUND((H8*10/100),0)</f>
        <v>1369</v>
      </c>
      <c r="K8" s="5">
        <f>SUM(H8:J8)</f>
        <v>34088</v>
      </c>
      <c r="L8" s="5">
        <f t="shared" si="0"/>
        <v>22110</v>
      </c>
      <c r="M8" s="6">
        <f t="shared" si="0"/>
        <v>-17239</v>
      </c>
      <c r="N8" s="5">
        <f t="shared" si="0"/>
        <v>1495</v>
      </c>
      <c r="O8" s="5">
        <f>SUM(L8:N8)</f>
        <v>6366</v>
      </c>
      <c r="P8" s="5">
        <f>ROUND((L8+M8)*10/100,0)</f>
        <v>487</v>
      </c>
      <c r="Q8" s="5">
        <f>ROUND((L8+M8-P8)*10/100,0)</f>
        <v>438</v>
      </c>
      <c r="R8" s="6">
        <f>SUM(P8:Q8)</f>
        <v>925</v>
      </c>
      <c r="S8" s="6">
        <f>O8-R8</f>
        <v>5441</v>
      </c>
      <c r="T8" s="21"/>
      <c r="U8" s="13"/>
      <c r="V8" s="13"/>
    </row>
    <row r="9" spans="2:22" ht="29.25" customHeight="1">
      <c r="B9" s="19">
        <v>4</v>
      </c>
      <c r="C9" s="2">
        <v>43117</v>
      </c>
      <c r="D9" s="20">
        <f>D8</f>
        <v>35800</v>
      </c>
      <c r="E9" s="6">
        <f>ROUND(D9*7/100,0)</f>
        <v>2506</v>
      </c>
      <c r="F9" s="5">
        <f>ROUND((D9*8/100),0)</f>
        <v>2864</v>
      </c>
      <c r="G9" s="5">
        <f>SUM(D9:F9)</f>
        <v>41170</v>
      </c>
      <c r="H9" s="20">
        <f>H8</f>
        <v>13690</v>
      </c>
      <c r="I9" s="6">
        <f>ROUND(H9*139/100,0)</f>
        <v>19029</v>
      </c>
      <c r="J9" s="5">
        <f>ROUND((H9*10/100),0)</f>
        <v>1369</v>
      </c>
      <c r="K9" s="5">
        <f>SUM(H9:J9)</f>
        <v>34088</v>
      </c>
      <c r="L9" s="5">
        <f t="shared" si="0"/>
        <v>22110</v>
      </c>
      <c r="M9" s="6">
        <f t="shared" si="0"/>
        <v>-16523</v>
      </c>
      <c r="N9" s="5">
        <f t="shared" si="0"/>
        <v>1495</v>
      </c>
      <c r="O9" s="5">
        <f>SUM(L9:N9)</f>
        <v>7082</v>
      </c>
      <c r="P9" s="5">
        <f>ROUND((L9+M9)*10/100,0)</f>
        <v>559</v>
      </c>
      <c r="Q9" s="5">
        <f>ROUND((L9+M9-P9)*10/100,0)</f>
        <v>503</v>
      </c>
      <c r="R9" s="6">
        <f>SUM(P9:Q9)</f>
        <v>1062</v>
      </c>
      <c r="S9" s="6">
        <f>O9-R9</f>
        <v>6020</v>
      </c>
      <c r="T9" s="21"/>
      <c r="U9" s="13"/>
      <c r="V9" s="13"/>
    </row>
    <row r="10" spans="2:22" ht="29.25" customHeight="1">
      <c r="B10" s="19">
        <v>5</v>
      </c>
      <c r="C10" s="2">
        <v>43148</v>
      </c>
      <c r="D10" s="20">
        <f>D9</f>
        <v>35800</v>
      </c>
      <c r="E10" s="6">
        <f>ROUND(D10*7/100,0)</f>
        <v>2506</v>
      </c>
      <c r="F10" s="5">
        <f>ROUND((D10*8/100),0)</f>
        <v>2864</v>
      </c>
      <c r="G10" s="5">
        <f>SUM(D10:F10)</f>
        <v>41170</v>
      </c>
      <c r="H10" s="20">
        <f>H9</f>
        <v>13690</v>
      </c>
      <c r="I10" s="6">
        <f>ROUND(H10*139/100,0)</f>
        <v>19029</v>
      </c>
      <c r="J10" s="5">
        <f>ROUND((H10*10/100),0)</f>
        <v>1369</v>
      </c>
      <c r="K10" s="5">
        <f>SUM(H10:J10)</f>
        <v>34088</v>
      </c>
      <c r="L10" s="5">
        <f t="shared" si="0"/>
        <v>22110</v>
      </c>
      <c r="M10" s="6">
        <f t="shared" si="0"/>
        <v>-16523</v>
      </c>
      <c r="N10" s="5">
        <f t="shared" si="0"/>
        <v>1495</v>
      </c>
      <c r="O10" s="5">
        <f>SUM(L10:N10)</f>
        <v>7082</v>
      </c>
      <c r="P10" s="5">
        <f>ROUND((L10+M10)*10/100,0)</f>
        <v>559</v>
      </c>
      <c r="Q10" s="5">
        <f>ROUND((L10+M10-P10)*10/100,0)</f>
        <v>503</v>
      </c>
      <c r="R10" s="6">
        <f>SUM(P10:Q10)</f>
        <v>1062</v>
      </c>
      <c r="S10" s="6">
        <f>O10-R10</f>
        <v>6020</v>
      </c>
      <c r="T10" s="21"/>
      <c r="U10" s="13"/>
      <c r="V10" s="13"/>
    </row>
    <row r="11" spans="2:22" ht="72.75" customHeight="1">
      <c r="B11" s="31" t="s">
        <v>4</v>
      </c>
      <c r="C11" s="31"/>
      <c r="D11" s="7">
        <f aca="true" t="shared" si="1" ref="D11:S11">SUM(D6:D10)</f>
        <v>179000</v>
      </c>
      <c r="E11" s="8">
        <f t="shared" si="1"/>
        <v>10382</v>
      </c>
      <c r="F11" s="7">
        <f t="shared" si="1"/>
        <v>14320</v>
      </c>
      <c r="G11" s="7">
        <f t="shared" si="1"/>
        <v>203702</v>
      </c>
      <c r="H11" s="7">
        <f t="shared" si="1"/>
        <v>68450</v>
      </c>
      <c r="I11" s="8">
        <f t="shared" si="1"/>
        <v>95145</v>
      </c>
      <c r="J11" s="7">
        <f t="shared" si="1"/>
        <v>6845</v>
      </c>
      <c r="K11" s="7">
        <f t="shared" si="1"/>
        <v>170440</v>
      </c>
      <c r="L11" s="7">
        <f t="shared" si="1"/>
        <v>110550</v>
      </c>
      <c r="M11" s="8">
        <f t="shared" si="1"/>
        <v>-84763</v>
      </c>
      <c r="N11" s="7">
        <f t="shared" si="1"/>
        <v>7475</v>
      </c>
      <c r="O11" s="7">
        <f t="shared" si="1"/>
        <v>33262</v>
      </c>
      <c r="P11" s="8">
        <f t="shared" si="1"/>
        <v>2579</v>
      </c>
      <c r="Q11" s="8">
        <f t="shared" si="1"/>
        <v>2320</v>
      </c>
      <c r="R11" s="8">
        <f t="shared" si="1"/>
        <v>4899</v>
      </c>
      <c r="S11" s="8">
        <f t="shared" si="1"/>
        <v>28363</v>
      </c>
      <c r="T11" s="8"/>
      <c r="U11" s="14"/>
      <c r="V11" s="14"/>
    </row>
  </sheetData>
  <sheetProtection password="FC12" sheet="1"/>
  <mergeCells count="14">
    <mergeCell ref="Q4:Q5"/>
    <mergeCell ref="R4:R5"/>
    <mergeCell ref="T4:T5"/>
    <mergeCell ref="S4:S5"/>
    <mergeCell ref="B11:C11"/>
    <mergeCell ref="B1:T1"/>
    <mergeCell ref="B2:T2"/>
    <mergeCell ref="B3:T3"/>
    <mergeCell ref="B4:B5"/>
    <mergeCell ref="C4:C5"/>
    <mergeCell ref="D4:G4"/>
    <mergeCell ref="H4:K4"/>
    <mergeCell ref="L4:O4"/>
    <mergeCell ref="P4:P5"/>
  </mergeCells>
  <printOptions/>
  <pageMargins left="0.61" right="0.46" top="0.56" bottom="0.32" header="0.3" footer="0.3"/>
  <pageSetup horizontalDpi="600" verticalDpi="600" orientation="landscape" scale="86" r:id="rId2"/>
  <headerFooter>
    <oddFooter>&amp;LCreated By: Parmanand Meghwal 9784379510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rajsevak.com</dc:title>
  <dc:subject>arrear sheet</dc:subject>
  <dc:creator/>
  <cp:keywords/>
  <dc:description/>
  <cp:lastModifiedBy>Windows User</cp:lastModifiedBy>
  <cp:lastPrinted>2018-06-22T08:58:19Z</cp:lastPrinted>
  <dcterms:created xsi:type="dcterms:W3CDTF">1996-10-14T23:33:28Z</dcterms:created>
  <dcterms:modified xsi:type="dcterms:W3CDTF">2018-06-22T08:59:11Z</dcterms:modified>
  <cp:category/>
  <cp:version/>
  <cp:contentType/>
  <cp:contentStatus/>
</cp:coreProperties>
</file>