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01"/>
  <workbookPr defaultThemeVersion="124226"/>
  <xr:revisionPtr revIDLastSave="0" documentId="13_ncr:1000001_{F28E5417-12E7-1E43-992D-077F9EC551CB}" xr6:coauthVersionLast="45" xr6:coauthVersionMax="45" xr10:uidLastSave="{00000000-0000-0000-0000-000000000000}"/>
  <workbookProtection workbookPassword="CE26" lockStructure="1"/>
  <bookViews>
    <workbookView xWindow="360" yWindow="105" windowWidth="14355" windowHeight="4695" xr2:uid="{00000000-000D-0000-FFFF-FFFF00000000}"/>
  </bookViews>
  <sheets>
    <sheet name="Estimated Tax" sheetId="1" r:id="rId1"/>
    <sheet name="Calculaton" sheetId="2" state="hidden" r:id="rId2"/>
  </sheets>
  <definedNames>
    <definedName name="category">Calculaton!$G$3:$G$5</definedName>
    <definedName name="month">'Estimated Tax'!#REF!</definedName>
    <definedName name="surrender_amount">'Estimated Tax'!#REF!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40" i="2" l="1"/>
  <c r="L39" i="2"/>
  <c r="L33" i="2"/>
  <c r="L32" i="2"/>
  <c r="L31" i="2"/>
  <c r="Q26" i="2"/>
  <c r="Q25" i="2"/>
  <c r="Q24" i="2"/>
  <c r="Q23" i="2"/>
  <c r="L23" i="2"/>
  <c r="Q22" i="2"/>
  <c r="L22" i="2"/>
  <c r="Q21" i="2"/>
  <c r="L21" i="2"/>
  <c r="N13" i="2"/>
  <c r="B11" i="2"/>
  <c r="B12" i="2"/>
  <c r="B13" i="2"/>
  <c r="B14" i="2"/>
  <c r="B15" i="2"/>
  <c r="B16" i="2"/>
  <c r="B17" i="2"/>
  <c r="B18" i="2"/>
  <c r="B19" i="2"/>
  <c r="B20" i="2"/>
  <c r="B21" i="2"/>
  <c r="B22" i="2"/>
  <c r="B23" i="2"/>
  <c r="B24" i="2"/>
  <c r="B25" i="2"/>
  <c r="B26" i="2"/>
  <c r="D10" i="1"/>
  <c r="D12" i="1"/>
  <c r="D7" i="1"/>
  <c r="D11" i="1"/>
  <c r="D13" i="1"/>
  <c r="D15" i="1"/>
  <c r="D19" i="1"/>
  <c r="I3" i="1"/>
  <c r="I6" i="1"/>
  <c r="E6" i="2"/>
  <c r="J8" i="2"/>
  <c r="E27" i="2"/>
  <c r="J7" i="2"/>
  <c r="D21" i="1"/>
  <c r="G14" i="1"/>
  <c r="G15" i="1"/>
  <c r="J12" i="2"/>
  <c r="T8" i="2"/>
  <c r="U8" i="2"/>
  <c r="L12" i="2"/>
  <c r="K12" i="2"/>
  <c r="T9" i="2"/>
  <c r="U9" i="2"/>
  <c r="L11" i="2"/>
  <c r="Q10" i="2"/>
  <c r="R10" i="2"/>
  <c r="K11" i="2"/>
  <c r="Q9" i="2"/>
  <c r="R9" i="2"/>
  <c r="J11" i="2"/>
  <c r="Q8" i="2"/>
  <c r="R8" i="2"/>
  <c r="S9" i="2"/>
  <c r="S8" i="2"/>
  <c r="Q13" i="2"/>
  <c r="E29" i="2"/>
  <c r="V8" i="2"/>
  <c r="R13" i="2"/>
  <c r="E30" i="2"/>
  <c r="V9" i="2"/>
  <c r="I1" i="2"/>
  <c r="T10" i="2"/>
  <c r="S10" i="2"/>
  <c r="D20" i="1"/>
  <c r="G10" i="1"/>
  <c r="G11" i="1"/>
  <c r="U10" i="2"/>
  <c r="V10" i="2"/>
</calcChain>
</file>

<file path=xl/sharedStrings.xml><?xml version="1.0" encoding="utf-8"?>
<sst xmlns="http://schemas.openxmlformats.org/spreadsheetml/2006/main" count="85" uniqueCount="57">
  <si>
    <t>March Basic</t>
  </si>
  <si>
    <t>DA Rate</t>
  </si>
  <si>
    <t>HRA Rate</t>
  </si>
  <si>
    <t>March Gross Salary</t>
  </si>
  <si>
    <t>July Basic</t>
  </si>
  <si>
    <t>July Gross Salary</t>
  </si>
  <si>
    <t>DA Areear</t>
  </si>
  <si>
    <t>Surrender</t>
  </si>
  <si>
    <t>Bonus</t>
  </si>
  <si>
    <t>Annual Income</t>
  </si>
  <si>
    <t>Satandard Deduction</t>
  </si>
  <si>
    <t>Deduction Under 80C</t>
  </si>
  <si>
    <t>Deduction Above 150000</t>
  </si>
  <si>
    <t>Net Taxable Income</t>
  </si>
  <si>
    <t>Tax as per new Regime</t>
  </si>
  <si>
    <t>Tax as per old Regime</t>
  </si>
  <si>
    <t>Total rate</t>
  </si>
  <si>
    <t>Old</t>
  </si>
  <si>
    <t>Senior Citizen (60 Yrs or more)</t>
  </si>
  <si>
    <t>Senior Citizen (80 Yrs or more)</t>
  </si>
  <si>
    <t>Other</t>
  </si>
  <si>
    <t>A</t>
  </si>
  <si>
    <t>Enter your Gross Income without any deduction/exemption</t>
  </si>
  <si>
    <t>B</t>
  </si>
  <si>
    <t>Less: Select Allowances/Exemptions/Deductions/Set Off you are normally entitled to</t>
  </si>
  <si>
    <t>Fill estimated amount hereunder</t>
  </si>
  <si>
    <t>Txable Income old</t>
  </si>
  <si>
    <t>Old Scheme</t>
  </si>
  <si>
    <t>Rebate</t>
  </si>
  <si>
    <t>Net Tax</t>
  </si>
  <si>
    <t>New Scheme</t>
  </si>
  <si>
    <t>Taxable income new</t>
  </si>
  <si>
    <t>Senior Citizen</t>
  </si>
  <si>
    <t>Super Senior</t>
  </si>
  <si>
    <t>Others</t>
  </si>
  <si>
    <t>Tax as per old scheme</t>
  </si>
  <si>
    <t>Tax as per new scheme</t>
  </si>
  <si>
    <t>Final Tax based on category Selection</t>
  </si>
  <si>
    <t>Income tax slab old</t>
  </si>
  <si>
    <t>Income tax slab new</t>
  </si>
  <si>
    <t>From</t>
  </si>
  <si>
    <t>To</t>
  </si>
  <si>
    <t>Income Tax Rate</t>
  </si>
  <si>
    <t>Differential Rate</t>
  </si>
  <si>
    <t>above 1000000/-</t>
  </si>
  <si>
    <t>Income Tax Slab for Senior Citizens AY 2016-17 and AY 2015-16</t>
  </si>
  <si>
    <t>1500001 and above</t>
  </si>
  <si>
    <t>C</t>
  </si>
  <si>
    <t>Total Income (A-B)</t>
  </si>
  <si>
    <t>Tax under Old Regime (after Section 87A rebate)</t>
  </si>
  <si>
    <t>Tax under New Optinal Regime (after Section 87A rebate)</t>
  </si>
  <si>
    <t># only following allowances are exempt to the Individual or HUF exercising Option of New Simplified Personal Income Tax Regime:
(a) Transport Allowance granted to a divyang employee to meet expenditure for the purpose of commuting between place of residence and place of duty
(b) Conveyance Allowance granted to meet the expenditure on conveyance in performance of duties of an office;
(c) Any Allowance granted to meet the cost of travel on tour or on transfer;
(d) Daily Allowance to meet the ordinary daily charges incurred by employee for absence from his normal place of duty</t>
  </si>
  <si>
    <t>Estimated Tax Calculator In One Minute</t>
  </si>
  <si>
    <t>Home Loan Interest</t>
  </si>
  <si>
    <t>Auto Calculation</t>
  </si>
  <si>
    <t>Monthly</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</si>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</sst>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_);_(@_)"/>
    <numFmt numFmtId="165" formatCode="_-* #,##0_-;\-* #,##0_-;_-* \-??_-;_-@_-"/>
    <numFmt numFmtId="166" formatCode="_(* #,##0_);_(* \(#,##0\);_(* \-??_);_(@_)"/>
  </numFmts>
  <fonts count="22" x14ac:knownFonts="1">
    <font>
      <sz val="11"/>
      <color theme="1"/>
      <name val="Calibri"/>
      <family val="2"/>
      <scheme val="minor"/>
    </font>
    <font>
      <b/>
      <sz val="11"/>
      <color theme="1"/>
      <name val="Calibri"/>
      <family val="2"/>
      <scheme val="minor"/>
    </font>
    <font>
      <sz val="11"/>
      <color indexed="8"/>
      <name val="Calibri"/>
      <family val="2"/>
      <charset val="1"/>
    </font>
    <font>
      <b/>
      <sz val="13"/>
      <color indexed="8"/>
      <name val="Arial"/>
      <family val="2"/>
      <charset val="1"/>
    </font>
    <font>
      <sz val="12"/>
      <color indexed="8"/>
      <name val="Arial"/>
      <family val="2"/>
      <charset val="1"/>
    </font>
    <font>
      <b/>
      <sz val="12"/>
      <color indexed="8"/>
      <name val="Arial"/>
      <family val="2"/>
      <charset val="1"/>
    </font>
    <font>
      <sz val="13"/>
      <color indexed="8"/>
      <name val="Arial"/>
      <family val="2"/>
      <charset val="1"/>
    </font>
    <font>
      <b/>
      <sz val="11"/>
      <color indexed="8"/>
      <name val="Calibri"/>
      <family val="2"/>
      <charset val="1"/>
    </font>
    <font>
      <sz val="11"/>
      <color rgb="FFFF0000"/>
      <name val="Calibri"/>
      <family val="2"/>
      <charset val="1"/>
    </font>
    <font>
      <sz val="12"/>
      <color rgb="FFFF0000"/>
      <name val="Arial"/>
      <family val="2"/>
      <charset val="1"/>
    </font>
    <font>
      <b/>
      <sz val="12"/>
      <color rgb="FFFF0000"/>
      <name val="Arial"/>
      <family val="2"/>
      <charset val="1"/>
    </font>
    <font>
      <sz val="12"/>
      <color theme="1"/>
      <name val="Calibri"/>
      <family val="2"/>
      <scheme val="minor"/>
    </font>
    <font>
      <b/>
      <sz val="12"/>
      <color theme="1"/>
      <name val="Calibri"/>
      <family val="2"/>
      <scheme val="minor"/>
    </font>
    <font>
      <sz val="12"/>
      <name val="Calibri"/>
      <family val="2"/>
      <scheme val="minor"/>
    </font>
    <font>
      <b/>
      <sz val="16"/>
      <name val="Calibri"/>
      <family val="2"/>
      <scheme val="minor"/>
    </font>
    <font>
      <b/>
      <sz val="16"/>
      <color theme="0"/>
      <name val="Calibri"/>
      <family val="2"/>
      <scheme val="minor"/>
    </font>
    <font>
      <b/>
      <sz val="12"/>
      <color rgb="FFC00000"/>
      <name val="Calibri"/>
      <family val="2"/>
      <scheme val="minor"/>
    </font>
    <font>
      <b/>
      <sz val="20"/>
      <color theme="1"/>
      <name val="Calibri"/>
      <family val="2"/>
      <scheme val="minor"/>
    </font>
    <font>
      <b/>
      <sz val="24"/>
      <color theme="1"/>
      <name val="Calibri"/>
      <family val="2"/>
      <scheme val="minor"/>
    </font>
    <font>
      <b/>
      <sz val="20"/>
      <color theme="0"/>
      <name val="Calibri"/>
      <family val="2"/>
      <scheme val="minor"/>
    </font>
    <font>
      <b/>
      <sz val="11"/>
      <color rgb="FFC00000"/>
      <name val="Calibri"/>
      <family val="2"/>
      <scheme val="minor"/>
    </font>
    <font>
      <b/>
      <sz val="24"/>
      <color theme="0"/>
      <name val="Calibri"/>
      <family val="2"/>
      <scheme val="minor"/>
    </font>
  </fonts>
  <fills count="10">
    <fill>
      <patternFill patternType="none"/>
    </fill>
    <fill>
      <patternFill patternType="gray125"/>
    </fill>
    <fill>
      <patternFill patternType="solid">
        <fgColor rgb="FFFFFF00"/>
        <bgColor indexed="64"/>
      </patternFill>
    </fill>
    <fill>
      <patternFill patternType="solid">
        <fgColor theme="5" tint="0.59999389629810485"/>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theme="9" tint="-0.499984740745262"/>
        <bgColor indexed="64"/>
      </patternFill>
    </fill>
    <fill>
      <patternFill patternType="solid">
        <fgColor theme="3" tint="0.39997558519241921"/>
        <bgColor indexed="64"/>
      </patternFill>
    </fill>
    <fill>
      <patternFill patternType="solid">
        <fgColor theme="6" tint="0.39997558519241921"/>
        <bgColor indexed="64"/>
      </patternFill>
    </fill>
    <fill>
      <patternFill patternType="solid">
        <fgColor rgb="FFC0000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medium">
        <color indexed="8"/>
      </left>
      <right style="medium">
        <color indexed="8"/>
      </right>
      <top style="medium">
        <color indexed="8"/>
      </top>
      <bottom style="medium">
        <color indexed="8"/>
      </bottom>
      <diagonal/>
    </border>
    <border>
      <left/>
      <right/>
      <top style="medium">
        <color indexed="8"/>
      </top>
      <bottom style="medium">
        <color indexed="8"/>
      </bottom>
      <diagonal/>
    </border>
    <border>
      <left style="medium">
        <color indexed="8"/>
      </left>
      <right style="medium">
        <color indexed="8"/>
      </right>
      <top style="medium">
        <color indexed="8"/>
      </top>
      <bottom/>
      <diagonal/>
    </border>
    <border>
      <left/>
      <right/>
      <top style="medium">
        <color indexed="8"/>
      </top>
      <bottom/>
      <diagonal/>
    </border>
    <border>
      <left style="thin">
        <color indexed="8"/>
      </left>
      <right style="medium">
        <color indexed="8"/>
      </right>
      <top style="thin">
        <color indexed="8"/>
      </top>
      <bottom style="thin">
        <color indexed="8"/>
      </bottom>
      <diagonal/>
    </border>
    <border>
      <left/>
      <right/>
      <top style="thin">
        <color indexed="8"/>
      </top>
      <bottom style="thin">
        <color indexed="8"/>
      </bottom>
      <diagonal/>
    </border>
    <border>
      <left/>
      <right style="medium">
        <color indexed="8"/>
      </right>
      <top style="thin">
        <color indexed="8"/>
      </top>
      <bottom style="thin">
        <color indexed="8"/>
      </bottom>
      <diagonal/>
    </border>
    <border>
      <left style="medium">
        <color indexed="8"/>
      </left>
      <right style="thin">
        <color indexed="8"/>
      </right>
      <top style="thin">
        <color indexed="8"/>
      </top>
      <bottom style="thin">
        <color indexed="8"/>
      </bottom>
      <diagonal/>
    </border>
    <border>
      <left/>
      <right/>
      <top/>
      <bottom style="thin">
        <color indexed="8"/>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medium">
        <color indexed="8"/>
      </left>
      <right style="medium">
        <color indexed="8"/>
      </right>
      <top/>
      <bottom/>
      <diagonal/>
    </border>
    <border>
      <left/>
      <right/>
      <top/>
      <bottom style="medium">
        <color indexed="8"/>
      </bottom>
      <diagonal/>
    </border>
    <border>
      <left/>
      <right style="medium">
        <color indexed="8"/>
      </right>
      <top/>
      <bottom style="medium">
        <color indexed="8"/>
      </bottom>
      <diagonal/>
    </border>
    <border>
      <left style="medium">
        <color indexed="8"/>
      </left>
      <right style="medium">
        <color indexed="8"/>
      </right>
      <top/>
      <bottom style="medium">
        <color indexed="8"/>
      </bottom>
      <diagonal/>
    </border>
    <border>
      <left style="medium">
        <color indexed="8"/>
      </left>
      <right/>
      <top style="medium">
        <color indexed="8"/>
      </top>
      <bottom style="medium">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2" fillId="0" borderId="0"/>
    <xf numFmtId="164" fontId="2" fillId="0" borderId="0" applyFill="0" applyBorder="0" applyProtection="0"/>
  </cellStyleXfs>
  <cellXfs count="86">
    <xf numFmtId="0" fontId="0" fillId="0" borderId="0" xfId="0"/>
    <xf numFmtId="166" fontId="10" fillId="0" borderId="0" xfId="2" applyNumberFormat="1" applyFont="1" applyFill="1" applyBorder="1" applyAlignment="1" applyProtection="1">
      <protection hidden="1"/>
    </xf>
    <xf numFmtId="0" fontId="6" fillId="0" borderId="2" xfId="1" applyFont="1" applyFill="1" applyBorder="1" applyAlignment="1" applyProtection="1">
      <alignment horizontal="left" vertical="center" wrapText="1"/>
      <protection locked="0"/>
    </xf>
    <xf numFmtId="165" fontId="4" fillId="0" borderId="11" xfId="2" applyNumberFormat="1" applyFont="1" applyFill="1" applyBorder="1" applyAlignment="1" applyProtection="1">
      <protection locked="0"/>
    </xf>
    <xf numFmtId="165" fontId="4" fillId="0" borderId="18" xfId="2" applyNumberFormat="1" applyFont="1" applyFill="1" applyBorder="1" applyAlignment="1" applyProtection="1">
      <protection locked="0"/>
    </xf>
    <xf numFmtId="0" fontId="2" fillId="0" borderId="0" xfId="1" applyFill="1" applyProtection="1">
      <protection locked="0"/>
    </xf>
    <xf numFmtId="0" fontId="4" fillId="0" borderId="0" xfId="1" applyFont="1" applyFill="1" applyProtection="1">
      <protection locked="0"/>
    </xf>
    <xf numFmtId="0" fontId="2" fillId="0" borderId="2" xfId="1" applyFill="1" applyBorder="1" applyProtection="1">
      <protection locked="0"/>
    </xf>
    <xf numFmtId="0" fontId="5" fillId="0" borderId="4" xfId="1" applyFont="1" applyFill="1" applyBorder="1" applyAlignment="1" applyProtection="1">
      <alignment horizontal="right"/>
      <protection locked="0"/>
    </xf>
    <xf numFmtId="0" fontId="5" fillId="0" borderId="5" xfId="1" applyFont="1" applyFill="1" applyBorder="1" applyProtection="1">
      <protection locked="0"/>
    </xf>
    <xf numFmtId="0" fontId="4" fillId="0" borderId="5" xfId="1" applyFont="1" applyFill="1" applyBorder="1" applyProtection="1">
      <protection locked="0"/>
    </xf>
    <xf numFmtId="0" fontId="5" fillId="0" borderId="6" xfId="1" applyFont="1" applyFill="1" applyBorder="1" applyAlignment="1" applyProtection="1">
      <alignment horizontal="right" vertical="top"/>
      <protection locked="0"/>
    </xf>
    <xf numFmtId="0" fontId="5" fillId="0" borderId="7" xfId="1" applyFont="1" applyFill="1" applyBorder="1" applyAlignment="1" applyProtection="1">
      <alignment wrapText="1"/>
      <protection locked="0"/>
    </xf>
    <xf numFmtId="0" fontId="2" fillId="0" borderId="7" xfId="1" applyFill="1" applyBorder="1" applyProtection="1">
      <protection locked="0"/>
    </xf>
    <xf numFmtId="0" fontId="4" fillId="0" borderId="6" xfId="1" applyFont="1" applyFill="1" applyBorder="1" applyAlignment="1" applyProtection="1">
      <alignment vertical="top" wrapText="1"/>
      <protection locked="0"/>
    </xf>
    <xf numFmtId="0" fontId="2" fillId="0" borderId="0" xfId="1" applyFont="1" applyFill="1" applyProtection="1">
      <protection locked="0"/>
    </xf>
    <xf numFmtId="0" fontId="4" fillId="0" borderId="8" xfId="1" applyFont="1" applyFill="1" applyBorder="1" applyAlignment="1" applyProtection="1">
      <alignment vertical="center"/>
      <protection locked="0"/>
    </xf>
    <xf numFmtId="0" fontId="4" fillId="0" borderId="9" xfId="1" applyFont="1" applyFill="1" applyBorder="1" applyProtection="1">
      <protection locked="0"/>
    </xf>
    <xf numFmtId="0" fontId="2" fillId="0" borderId="10" xfId="1" applyFill="1" applyBorder="1" applyProtection="1">
      <protection locked="0"/>
    </xf>
    <xf numFmtId="0" fontId="4" fillId="0" borderId="12" xfId="1" applyFont="1" applyFill="1" applyBorder="1" applyProtection="1">
      <protection locked="0"/>
    </xf>
    <xf numFmtId="0" fontId="4" fillId="0" borderId="2" xfId="1" applyFont="1" applyFill="1" applyBorder="1" applyProtection="1">
      <protection locked="0"/>
    </xf>
    <xf numFmtId="0" fontId="4" fillId="0" borderId="2" xfId="1" applyFont="1" applyFill="1" applyBorder="1" applyAlignment="1" applyProtection="1">
      <alignment horizontal="center"/>
      <protection locked="0"/>
    </xf>
    <xf numFmtId="0" fontId="5" fillId="0" borderId="0" xfId="1" applyFont="1" applyFill="1" applyProtection="1">
      <protection locked="0"/>
    </xf>
    <xf numFmtId="0" fontId="4" fillId="0" borderId="9" xfId="1" applyFont="1" applyFill="1" applyBorder="1" applyAlignment="1" applyProtection="1">
      <alignment horizontal="left" wrapText="1"/>
      <protection locked="0"/>
    </xf>
    <xf numFmtId="0" fontId="4" fillId="0" borderId="10" xfId="1" applyFont="1" applyFill="1" applyBorder="1" applyAlignment="1" applyProtection="1">
      <alignment horizontal="left" wrapText="1"/>
      <protection locked="0"/>
    </xf>
    <xf numFmtId="0" fontId="2" fillId="0" borderId="2" xfId="1" applyFont="1" applyFill="1" applyBorder="1" applyAlignment="1" applyProtection="1">
      <alignment horizontal="center"/>
      <protection locked="0"/>
    </xf>
    <xf numFmtId="0" fontId="2" fillId="0" borderId="13" xfId="1" applyFill="1" applyBorder="1" applyAlignment="1" applyProtection="1">
      <alignment horizontal="center"/>
      <protection locked="0"/>
    </xf>
    <xf numFmtId="2" fontId="2" fillId="0" borderId="13" xfId="1" applyNumberFormat="1" applyFill="1" applyBorder="1" applyAlignment="1" applyProtection="1">
      <alignment horizontal="center"/>
      <protection locked="0"/>
    </xf>
    <xf numFmtId="0" fontId="2" fillId="0" borderId="14" xfId="1" applyFont="1" applyFill="1" applyBorder="1" applyAlignment="1" applyProtection="1">
      <alignment horizontal="center"/>
      <protection locked="0"/>
    </xf>
    <xf numFmtId="2" fontId="2" fillId="0" borderId="14" xfId="1" applyNumberFormat="1" applyFill="1" applyBorder="1" applyAlignment="1" applyProtection="1">
      <alignment horizontal="center"/>
      <protection locked="0"/>
    </xf>
    <xf numFmtId="0" fontId="4" fillId="0" borderId="16" xfId="1" applyFont="1" applyFill="1" applyBorder="1" applyProtection="1">
      <protection locked="0"/>
    </xf>
    <xf numFmtId="0" fontId="2" fillId="0" borderId="17" xfId="1" applyFill="1" applyBorder="1" applyProtection="1">
      <protection locked="0"/>
    </xf>
    <xf numFmtId="0" fontId="7" fillId="0" borderId="0" xfId="1" applyFont="1" applyFill="1" applyProtection="1">
      <protection locked="0"/>
    </xf>
    <xf numFmtId="0" fontId="5" fillId="0" borderId="4" xfId="1" applyFont="1" applyFill="1" applyBorder="1" applyAlignment="1" applyProtection="1">
      <alignment horizontal="right" vertical="center"/>
      <protection locked="0"/>
    </xf>
    <xf numFmtId="0" fontId="5" fillId="0" borderId="19" xfId="1" applyFont="1" applyFill="1" applyBorder="1" applyProtection="1">
      <protection locked="0"/>
    </xf>
    <xf numFmtId="0" fontId="5" fillId="0" borderId="0" xfId="1" applyFont="1" applyFill="1" applyBorder="1" applyAlignment="1" applyProtection="1">
      <alignment horizontal="right" vertical="center"/>
      <protection locked="0"/>
    </xf>
    <xf numFmtId="0" fontId="5" fillId="0" borderId="0" xfId="1" applyFont="1" applyFill="1" applyBorder="1" applyProtection="1">
      <protection locked="0"/>
    </xf>
    <xf numFmtId="0" fontId="4" fillId="0" borderId="0" xfId="1" applyFont="1" applyFill="1" applyBorder="1" applyProtection="1">
      <protection locked="0"/>
    </xf>
    <xf numFmtId="165" fontId="4" fillId="0" borderId="0" xfId="2" applyNumberFormat="1" applyFont="1" applyFill="1" applyBorder="1" applyAlignment="1" applyProtection="1">
      <protection locked="0"/>
    </xf>
    <xf numFmtId="0" fontId="2" fillId="0" borderId="0" xfId="1" applyFill="1" applyAlignment="1" applyProtection="1">
      <alignment horizontal="left" wrapText="1"/>
      <protection locked="0"/>
    </xf>
    <xf numFmtId="0" fontId="8" fillId="0" borderId="0" xfId="1" applyFont="1" applyFill="1" applyProtection="1">
      <protection hidden="1"/>
    </xf>
    <xf numFmtId="165" fontId="9" fillId="0" borderId="4" xfId="2" applyNumberFormat="1" applyFont="1" applyFill="1" applyBorder="1" applyAlignment="1" applyProtection="1">
      <protection hidden="1"/>
    </xf>
    <xf numFmtId="0" fontId="9" fillId="0" borderId="0" xfId="1" applyFont="1" applyFill="1" applyProtection="1">
      <protection hidden="1"/>
    </xf>
    <xf numFmtId="165" fontId="9" fillId="0" borderId="0" xfId="1" applyNumberFormat="1" applyFont="1" applyFill="1" applyProtection="1">
      <protection hidden="1"/>
    </xf>
    <xf numFmtId="0" fontId="9" fillId="0" borderId="2" xfId="1" applyFont="1" applyFill="1" applyBorder="1" applyProtection="1">
      <protection hidden="1"/>
    </xf>
    <xf numFmtId="2" fontId="8" fillId="0" borderId="13" xfId="1" applyNumberFormat="1" applyFont="1" applyFill="1" applyBorder="1" applyAlignment="1" applyProtection="1">
      <alignment horizontal="center"/>
      <protection hidden="1"/>
    </xf>
    <xf numFmtId="2" fontId="8" fillId="0" borderId="14" xfId="1" applyNumberFormat="1" applyFont="1" applyFill="1" applyBorder="1" applyAlignment="1" applyProtection="1">
      <alignment horizontal="center"/>
      <protection hidden="1"/>
    </xf>
    <xf numFmtId="0" fontId="9" fillId="0" borderId="8" xfId="1" applyFont="1" applyFill="1" applyBorder="1" applyAlignment="1" applyProtection="1">
      <alignment vertical="center"/>
      <protection hidden="1"/>
    </xf>
    <xf numFmtId="0" fontId="9" fillId="0" borderId="15" xfId="1" applyFont="1" applyFill="1" applyBorder="1" applyAlignment="1" applyProtection="1">
      <alignment vertical="center"/>
      <protection hidden="1"/>
    </xf>
    <xf numFmtId="0" fontId="0" fillId="0" borderId="0" xfId="0" applyProtection="1">
      <protection locked="0"/>
    </xf>
    <xf numFmtId="0" fontId="13" fillId="3" borderId="1" xfId="0" applyFont="1" applyFill="1" applyBorder="1" applyAlignment="1" applyProtection="1">
      <alignment horizontal="center" vertical="center" wrapText="1"/>
      <protection locked="0"/>
    </xf>
    <xf numFmtId="9" fontId="11" fillId="0" borderId="1" xfId="0" applyNumberFormat="1" applyFont="1" applyFill="1" applyBorder="1" applyAlignment="1" applyProtection="1">
      <alignment horizontal="center" vertical="center" wrapText="1"/>
      <protection locked="0"/>
    </xf>
    <xf numFmtId="0" fontId="11" fillId="0" borderId="1" xfId="0" applyFont="1" applyFill="1" applyBorder="1" applyAlignment="1" applyProtection="1">
      <alignment horizontal="center" vertical="center" wrapText="1"/>
      <protection locked="0"/>
    </xf>
    <xf numFmtId="2" fontId="0" fillId="0" borderId="0" xfId="0" applyNumberFormat="1" applyProtection="1">
      <protection locked="0"/>
    </xf>
    <xf numFmtId="0" fontId="0" fillId="0" borderId="0" xfId="0" applyAlignment="1" applyProtection="1">
      <alignment horizontal="center" vertical="center"/>
      <protection locked="0"/>
    </xf>
    <xf numFmtId="0" fontId="0" fillId="0" borderId="0" xfId="0" applyAlignment="1" applyProtection="1">
      <protection locked="0"/>
    </xf>
    <xf numFmtId="9" fontId="11" fillId="0" borderId="1" xfId="0" applyNumberFormat="1" applyFont="1" applyFill="1" applyBorder="1" applyAlignment="1" applyProtection="1">
      <alignment horizontal="center" vertical="center" wrapText="1"/>
      <protection hidden="1"/>
    </xf>
    <xf numFmtId="0" fontId="0" fillId="0" borderId="0" xfId="0" applyAlignment="1" applyProtection="1">
      <alignment horizontal="center" vertical="center"/>
      <protection hidden="1"/>
    </xf>
    <xf numFmtId="0" fontId="12" fillId="0" borderId="1" xfId="0" applyFont="1" applyBorder="1" applyAlignment="1" applyProtection="1">
      <alignment horizontal="right" vertical="center"/>
      <protection hidden="1"/>
    </xf>
    <xf numFmtId="0" fontId="12" fillId="0" borderId="1" xfId="0" applyNumberFormat="1" applyFont="1" applyBorder="1" applyAlignment="1" applyProtection="1">
      <alignment horizontal="right" vertical="center"/>
      <protection hidden="1"/>
    </xf>
    <xf numFmtId="0" fontId="12" fillId="0" borderId="1" xfId="0" applyFont="1" applyBorder="1" applyAlignment="1" applyProtection="1">
      <alignment horizontal="right" vertical="center"/>
      <protection locked="0"/>
    </xf>
    <xf numFmtId="0" fontId="12" fillId="5" borderId="1" xfId="0" applyFont="1" applyFill="1" applyBorder="1" applyAlignment="1" applyProtection="1">
      <alignment horizontal="right" vertical="center"/>
      <protection locked="0"/>
    </xf>
    <xf numFmtId="0" fontId="16" fillId="2" borderId="1" xfId="0" applyFont="1" applyFill="1" applyBorder="1" applyAlignment="1" applyProtection="1">
      <alignment horizontal="right" vertical="center"/>
      <protection hidden="1"/>
    </xf>
    <xf numFmtId="9" fontId="11" fillId="0" borderId="0" xfId="0" applyNumberFormat="1" applyFont="1" applyFill="1" applyBorder="1" applyAlignment="1" applyProtection="1">
      <alignment horizontal="center" vertical="center" wrapText="1"/>
      <protection locked="0"/>
    </xf>
    <xf numFmtId="0" fontId="11" fillId="0" borderId="0" xfId="0" applyFont="1" applyFill="1" applyBorder="1" applyAlignment="1" applyProtection="1">
      <alignment horizontal="center" vertical="center" wrapText="1"/>
      <protection locked="0"/>
    </xf>
    <xf numFmtId="0" fontId="15" fillId="0" borderId="0" xfId="0" applyFont="1" applyFill="1" applyBorder="1" applyAlignment="1" applyProtection="1">
      <alignment horizontal="center" vertical="center" wrapText="1"/>
      <protection locked="0"/>
    </xf>
    <xf numFmtId="0" fontId="17" fillId="0" borderId="0" xfId="0" applyFont="1" applyAlignment="1" applyProtection="1">
      <alignment vertical="center"/>
      <protection locked="0"/>
    </xf>
    <xf numFmtId="0" fontId="12" fillId="5" borderId="1" xfId="0" applyNumberFormat="1" applyFont="1" applyFill="1" applyBorder="1" applyAlignment="1" applyProtection="1">
      <alignment horizontal="right" vertical="center"/>
      <protection locked="0"/>
    </xf>
    <xf numFmtId="0" fontId="20" fillId="0" borderId="1" xfId="0" applyFont="1" applyBorder="1" applyAlignment="1" applyProtection="1">
      <alignment horizontal="left" vertical="center"/>
      <protection locked="0"/>
    </xf>
    <xf numFmtId="0" fontId="18" fillId="0" borderId="0" xfId="0" applyFont="1" applyFill="1" applyBorder="1" applyAlignment="1" applyProtection="1">
      <alignment horizontal="center" vertical="center"/>
      <protection locked="0"/>
    </xf>
    <xf numFmtId="0" fontId="0" fillId="0" borderId="0" xfId="0" applyFill="1" applyBorder="1" applyProtection="1">
      <protection locked="0"/>
    </xf>
    <xf numFmtId="0" fontId="14" fillId="0" borderId="0" xfId="0" applyFont="1" applyFill="1" applyBorder="1" applyAlignment="1" applyProtection="1">
      <alignment horizontal="center" vertical="center" wrapText="1"/>
      <protection locked="0"/>
    </xf>
    <xf numFmtId="0" fontId="12" fillId="8" borderId="1" xfId="0" applyFont="1" applyFill="1" applyBorder="1" applyAlignment="1" applyProtection="1">
      <alignment vertical="center"/>
      <protection hidden="1"/>
    </xf>
    <xf numFmtId="0" fontId="1" fillId="4" borderId="1" xfId="0" applyFont="1" applyFill="1" applyBorder="1" applyAlignment="1" applyProtection="1">
      <alignment horizontal="left" vertical="center"/>
      <protection locked="0"/>
    </xf>
    <xf numFmtId="0" fontId="14" fillId="3" borderId="1" xfId="0" applyFont="1" applyFill="1" applyBorder="1" applyAlignment="1" applyProtection="1">
      <alignment horizontal="center" vertical="center" wrapText="1"/>
      <protection locked="0"/>
    </xf>
    <xf numFmtId="0" fontId="14" fillId="2" borderId="1" xfId="0" applyFont="1" applyFill="1" applyBorder="1" applyAlignment="1" applyProtection="1">
      <alignment horizontal="center" vertical="center" wrapText="1"/>
      <protection locked="0"/>
    </xf>
    <xf numFmtId="0" fontId="12" fillId="7" borderId="20" xfId="0" applyFont="1" applyFill="1" applyBorder="1" applyAlignment="1" applyProtection="1">
      <alignment horizontal="center" vertical="center" wrapText="1"/>
      <protection locked="0"/>
    </xf>
    <xf numFmtId="0" fontId="12" fillId="7" borderId="21" xfId="0" applyFont="1" applyFill="1" applyBorder="1" applyAlignment="1" applyProtection="1">
      <alignment horizontal="center" vertical="center" wrapText="1"/>
      <protection locked="0"/>
    </xf>
    <xf numFmtId="0" fontId="12" fillId="7" borderId="1" xfId="0" applyFont="1" applyFill="1" applyBorder="1" applyAlignment="1" applyProtection="1">
      <alignment horizontal="center" vertical="center" wrapText="1"/>
      <protection locked="0"/>
    </xf>
    <xf numFmtId="0" fontId="21" fillId="9" borderId="0" xfId="0" applyFont="1" applyFill="1" applyBorder="1" applyAlignment="1" applyProtection="1">
      <alignment horizontal="center" vertical="center"/>
      <protection locked="0"/>
    </xf>
    <xf numFmtId="0" fontId="19" fillId="6" borderId="1" xfId="0" applyFont="1" applyFill="1" applyBorder="1" applyAlignment="1" applyProtection="1">
      <alignment horizontal="center" vertical="center"/>
      <protection locked="0"/>
    </xf>
    <xf numFmtId="0" fontId="3" fillId="0" borderId="2" xfId="1" applyFont="1" applyFill="1" applyBorder="1" applyAlignment="1" applyProtection="1">
      <alignment horizontal="center" vertical="center"/>
      <protection locked="0"/>
    </xf>
    <xf numFmtId="0" fontId="5" fillId="0" borderId="2" xfId="1" applyFont="1" applyFill="1" applyBorder="1" applyAlignment="1" applyProtection="1">
      <alignment horizontal="left" vertical="center"/>
      <protection locked="0"/>
    </xf>
    <xf numFmtId="0" fontId="2" fillId="0" borderId="3" xfId="1" applyFill="1" applyBorder="1" applyAlignment="1" applyProtection="1">
      <alignment horizontal="center"/>
      <protection locked="0"/>
    </xf>
    <xf numFmtId="0" fontId="4" fillId="0" borderId="10" xfId="1" applyFont="1" applyFill="1" applyBorder="1" applyAlignment="1" applyProtection="1">
      <alignment horizontal="left" wrapText="1"/>
      <protection locked="0"/>
    </xf>
    <xf numFmtId="0" fontId="2" fillId="0" borderId="0" xfId="1" applyFont="1" applyFill="1" applyBorder="1" applyAlignment="1" applyProtection="1">
      <alignment horizontal="left" wrapText="1"/>
      <protection locked="0"/>
    </xf>
  </cellXfs>
  <cellStyles count="3">
    <cellStyle name="Comma 2" xfId="2" xr:uid="{00000000-0005-0000-0000-000000000000}"/>
    <cellStyle name="Normal" xfId="0" builtinId="0"/>
    <cellStyle name="Normal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drawings/_rels/drawing1.xml.rels><?xml version="1.0" encoding="UTF-8" standalone="yes"?>
<Relationships xmlns="http://schemas.openxmlformats.org/package/2006/relationships"><Relationship Id="rId1" Type="http://schemas.openxmlformats.org/officeDocument/2006/relationships/image" Target="../media/image1.jpg" /></Relationships>
</file>

<file path=xl/drawings/drawing1.xml><?xml version="1.0" encoding="utf-8"?>
<xdr:wsDr xmlns:xdr="http://schemas.openxmlformats.org/drawingml/2006/spreadsheetDrawing" xmlns:a="http://schemas.openxmlformats.org/drawingml/2006/main">
  <xdr:twoCellAnchor editAs="oneCell">
    <xdr:from>
      <xdr:col>1</xdr:col>
      <xdr:colOff>19457</xdr:colOff>
      <xdr:row>2</xdr:row>
      <xdr:rowOff>217165</xdr:rowOff>
    </xdr:from>
    <xdr:to>
      <xdr:col>1</xdr:col>
      <xdr:colOff>635047</xdr:colOff>
      <xdr:row>4</xdr:row>
      <xdr:rowOff>70755</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rot="1723505">
          <a:off x="736633" y="844694"/>
          <a:ext cx="615590" cy="615590"/>
        </a:xfrm>
        <a:prstGeom prst="rect">
          <a:avLst/>
        </a:prstGeom>
      </xdr:spPr>
    </xdr:pic>
    <xdr:clientData/>
  </xdr:twoCellAnchor>
  <xdr:twoCellAnchor>
    <xdr:from>
      <xdr:col>0</xdr:col>
      <xdr:colOff>22411</xdr:colOff>
      <xdr:row>1</xdr:row>
      <xdr:rowOff>44824</xdr:rowOff>
    </xdr:from>
    <xdr:to>
      <xdr:col>0</xdr:col>
      <xdr:colOff>683559</xdr:colOff>
      <xdr:row>4</xdr:row>
      <xdr:rowOff>148879</xdr:rowOff>
    </xdr:to>
    <xdr:sp macro="" textlink="">
      <xdr:nvSpPr>
        <xdr:cNvPr id="6" name="Rounded Rectangle 5">
          <a:extLst>
            <a:ext uri="{FF2B5EF4-FFF2-40B4-BE49-F238E27FC236}">
              <a16:creationId xmlns:a16="http://schemas.microsoft.com/office/drawing/2014/main" id="{00000000-0008-0000-0000-000006000000}"/>
            </a:ext>
          </a:extLst>
        </xdr:cNvPr>
        <xdr:cNvSpPr/>
      </xdr:nvSpPr>
      <xdr:spPr>
        <a:xfrm>
          <a:off x="22411" y="470648"/>
          <a:ext cx="661148" cy="106776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t>Fill Your March </a:t>
          </a:r>
          <a:r>
            <a:rPr lang="en-US" sz="1400" b="1"/>
            <a:t>Basic</a:t>
          </a:r>
          <a:endParaRPr lang="en-US" sz="1200" b="1"/>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3</xdr:col>
      <xdr:colOff>1019175</xdr:colOff>
      <xdr:row>5</xdr:row>
      <xdr:rowOff>38100</xdr:rowOff>
    </xdr:from>
    <xdr:to>
      <xdr:col>3</xdr:col>
      <xdr:colOff>1304925</xdr:colOff>
      <xdr:row>5</xdr:row>
      <xdr:rowOff>171450</xdr:rowOff>
    </xdr:to>
    <xdr:sp macro="" textlink="">
      <xdr:nvSpPr>
        <xdr:cNvPr id="6" name="Arrow: Notched Right 8">
          <a:extLst>
            <a:ext uri="{FF2B5EF4-FFF2-40B4-BE49-F238E27FC236}">
              <a16:creationId xmlns:a16="http://schemas.microsoft.com/office/drawing/2014/main" id="{00000000-0008-0000-0100-000006000000}"/>
            </a:ext>
          </a:extLst>
        </xdr:cNvPr>
        <xdr:cNvSpPr>
          <a:spLocks noChangeArrowheads="1"/>
        </xdr:cNvSpPr>
      </xdr:nvSpPr>
      <xdr:spPr bwMode="auto">
        <a:xfrm>
          <a:off x="5143500" y="1581150"/>
          <a:ext cx="285750" cy="133350"/>
        </a:xfrm>
        <a:custGeom>
          <a:avLst/>
          <a:gdLst>
            <a:gd name="G0" fmla="min 826 402"/>
            <a:gd name="G1" fmla="*/ 32767 826 1"/>
            <a:gd name="G2" fmla="*/ G1 1 G0"/>
            <a:gd name="G3" fmla="+- 0 0 50000"/>
            <a:gd name="G4" fmla="+- 32767 0 50000"/>
            <a:gd name="G5" fmla="?: G4 50000 32767"/>
            <a:gd name="G6" fmla="?: G3 0 G4"/>
            <a:gd name="G7" fmla="+- 0 0 50000"/>
            <a:gd name="G8" fmla="+- G2 0 50000"/>
            <a:gd name="G9" fmla="?: G8 50000 G2"/>
            <a:gd name="G10" fmla="?: G7 0 G8"/>
            <a:gd name="G11" fmla="*/ G0 G10 1"/>
            <a:gd name="G12" fmla="*/ G11 1 32767"/>
            <a:gd name="G13" fmla="+- 826 0 G12"/>
            <a:gd name="G14" fmla="*/ 402 G6 1"/>
            <a:gd name="G15" fmla="*/ G14 1 32767"/>
            <a:gd name="G16" fmla="*/ 402 1 2"/>
            <a:gd name="G17" fmla="+- G16 0 G15"/>
            <a:gd name="G18" fmla="+- G16 G15 0"/>
            <a:gd name="G19" fmla="+- G18 0 0"/>
            <a:gd name="G20" fmla="*/ 402 1 2"/>
            <a:gd name="G21" fmla="*/ G15 G12 1"/>
            <a:gd name="G22" fmla="*/ G21 1 G20"/>
            <a:gd name="G23" fmla="+- 826 0 G22"/>
            <a:gd name="G24" fmla="+- 826 0 0"/>
            <a:gd name="G25" fmla="+- 402 0 0"/>
          </a:gdLst>
          <a:ahLst/>
          <a:cxnLst>
            <a:cxn ang="0">
              <a:pos x="r" y="vc"/>
            </a:cxn>
            <a:cxn ang="5400000">
              <a:pos x="hc" y="b"/>
            </a:cxn>
            <a:cxn ang="10800000">
              <a:pos x="l" y="vc"/>
            </a:cxn>
            <a:cxn ang="16200000">
              <a:pos x="hc" y="t"/>
            </a:cxn>
          </a:cxnLst>
          <a:rect l="0" t="0" r="0" b="0"/>
          <a:pathLst>
            <a:path>
              <a:moveTo>
                <a:pt x="0" y="412"/>
              </a:moveTo>
              <a:lnTo>
                <a:pt x="613" y="412"/>
              </a:lnTo>
              <a:lnTo>
                <a:pt x="613" y="0"/>
              </a:lnTo>
              <a:lnTo>
                <a:pt x="826" y="201"/>
              </a:lnTo>
              <a:lnTo>
                <a:pt x="613" y="402"/>
              </a:lnTo>
              <a:lnTo>
                <a:pt x="613" y="-10"/>
              </a:lnTo>
              <a:lnTo>
                <a:pt x="0" y="-10"/>
              </a:lnTo>
              <a:lnTo>
                <a:pt x="-224" y="201"/>
              </a:lnTo>
              <a:close/>
            </a:path>
          </a:pathLst>
        </a:custGeom>
        <a:solidFill>
          <a:srgbClr val="FF0000"/>
        </a:solidFill>
        <a:ln w="1260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absolute">
    <xdr:from>
      <xdr:col>4</xdr:col>
      <xdr:colOff>723900</xdr:colOff>
      <xdr:row>6</xdr:row>
      <xdr:rowOff>200025</xdr:rowOff>
    </xdr:from>
    <xdr:to>
      <xdr:col>4</xdr:col>
      <xdr:colOff>857250</xdr:colOff>
      <xdr:row>6</xdr:row>
      <xdr:rowOff>371475</xdr:rowOff>
    </xdr:to>
    <xdr:sp macro="" textlink="">
      <xdr:nvSpPr>
        <xdr:cNvPr id="7" name="Arrow: Notched Right 9">
          <a:extLst>
            <a:ext uri="{FF2B5EF4-FFF2-40B4-BE49-F238E27FC236}">
              <a16:creationId xmlns:a16="http://schemas.microsoft.com/office/drawing/2014/main" id="{00000000-0008-0000-0100-000007000000}"/>
            </a:ext>
          </a:extLst>
        </xdr:cNvPr>
        <xdr:cNvSpPr>
          <a:spLocks noChangeArrowheads="1"/>
        </xdr:cNvSpPr>
      </xdr:nvSpPr>
      <xdr:spPr bwMode="auto">
        <a:xfrm>
          <a:off x="6296025" y="1952625"/>
          <a:ext cx="133350" cy="171450"/>
        </a:xfrm>
        <a:custGeom>
          <a:avLst/>
          <a:gdLst>
            <a:gd name="G0" fmla="min 381 487"/>
            <a:gd name="G1" fmla="*/ 32767 381 1"/>
            <a:gd name="G2" fmla="*/ G1 1 G0"/>
            <a:gd name="G3" fmla="+- 0 0 50000"/>
            <a:gd name="G4" fmla="+- 32767 0 50000"/>
            <a:gd name="G5" fmla="?: G4 50000 32767"/>
            <a:gd name="G6" fmla="?: G3 0 G4"/>
            <a:gd name="G7" fmla="+- 0 0 50000"/>
            <a:gd name="G8" fmla="+- G2 0 50000"/>
            <a:gd name="G9" fmla="?: G8 50000 G2"/>
            <a:gd name="G10" fmla="?: G7 0 G8"/>
            <a:gd name="G11" fmla="*/ G0 G10 1"/>
            <a:gd name="G12" fmla="*/ G11 1 32767"/>
            <a:gd name="G13" fmla="+- 381 0 G12"/>
            <a:gd name="G14" fmla="*/ 487 G6 1"/>
            <a:gd name="G15" fmla="*/ G14 1 32767"/>
            <a:gd name="G16" fmla="*/ 487 1 2"/>
            <a:gd name="G17" fmla="+- G16 0 G15"/>
            <a:gd name="G18" fmla="+- G16 G15 0"/>
            <a:gd name="G19" fmla="+- G18 0 0"/>
            <a:gd name="G20" fmla="*/ 487 1 2"/>
            <a:gd name="G21" fmla="*/ G15 G12 1"/>
            <a:gd name="G22" fmla="*/ G21 1 G20"/>
            <a:gd name="G23" fmla="+- 381 0 G22"/>
            <a:gd name="G24" fmla="+- 381 0 0"/>
            <a:gd name="G25" fmla="+- 487 0 0"/>
          </a:gdLst>
          <a:ahLst/>
          <a:cxnLst>
            <a:cxn ang="0">
              <a:pos x="r" y="vc"/>
            </a:cxn>
            <a:cxn ang="5400000">
              <a:pos x="hc" y="b"/>
            </a:cxn>
            <a:cxn ang="10800000">
              <a:pos x="l" y="vc"/>
            </a:cxn>
            <a:cxn ang="16200000">
              <a:pos x="hc" y="t"/>
            </a:cxn>
          </a:cxnLst>
          <a:rect l="0" t="0" r="0" b="0"/>
          <a:pathLst>
            <a:path>
              <a:moveTo>
                <a:pt x="0" y="500"/>
              </a:moveTo>
              <a:lnTo>
                <a:pt x="581" y="500"/>
              </a:lnTo>
              <a:lnTo>
                <a:pt x="581" y="0"/>
              </a:lnTo>
              <a:lnTo>
                <a:pt x="381" y="244"/>
              </a:lnTo>
              <a:lnTo>
                <a:pt x="581" y="487"/>
              </a:lnTo>
              <a:lnTo>
                <a:pt x="581" y="-12"/>
              </a:lnTo>
              <a:lnTo>
                <a:pt x="0" y="-12"/>
              </a:lnTo>
              <a:lnTo>
                <a:pt x="210" y="244"/>
              </a:lnTo>
              <a:close/>
            </a:path>
          </a:pathLst>
        </a:custGeom>
        <a:solidFill>
          <a:srgbClr val="FF0000"/>
        </a:solidFill>
        <a:ln w="1260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absolute">
    <xdr:from>
      <xdr:col>3</xdr:col>
      <xdr:colOff>1009650</xdr:colOff>
      <xdr:row>3</xdr:row>
      <xdr:rowOff>200025</xdr:rowOff>
    </xdr:from>
    <xdr:to>
      <xdr:col>3</xdr:col>
      <xdr:colOff>1285875</xdr:colOff>
      <xdr:row>3</xdr:row>
      <xdr:rowOff>342900</xdr:rowOff>
    </xdr:to>
    <xdr:sp macro="" textlink="">
      <xdr:nvSpPr>
        <xdr:cNvPr id="8" name="Arrow: Notched Right 10">
          <a:extLst>
            <a:ext uri="{FF2B5EF4-FFF2-40B4-BE49-F238E27FC236}">
              <a16:creationId xmlns:a16="http://schemas.microsoft.com/office/drawing/2014/main" id="{00000000-0008-0000-0100-000008000000}"/>
            </a:ext>
          </a:extLst>
        </xdr:cNvPr>
        <xdr:cNvSpPr>
          <a:spLocks noChangeArrowheads="1"/>
        </xdr:cNvSpPr>
      </xdr:nvSpPr>
      <xdr:spPr bwMode="auto">
        <a:xfrm>
          <a:off x="5133975" y="1181100"/>
          <a:ext cx="276225" cy="142875"/>
        </a:xfrm>
        <a:custGeom>
          <a:avLst/>
          <a:gdLst>
            <a:gd name="G0" fmla="min 826 402"/>
            <a:gd name="G1" fmla="*/ 32767 826 1"/>
            <a:gd name="G2" fmla="*/ G1 1 G0"/>
            <a:gd name="G3" fmla="+- 0 0 50000"/>
            <a:gd name="G4" fmla="+- 32767 0 50000"/>
            <a:gd name="G5" fmla="?: G4 50000 32767"/>
            <a:gd name="G6" fmla="?: G3 0 G4"/>
            <a:gd name="G7" fmla="+- 0 0 50000"/>
            <a:gd name="G8" fmla="+- G2 0 50000"/>
            <a:gd name="G9" fmla="?: G8 50000 G2"/>
            <a:gd name="G10" fmla="?: G7 0 G8"/>
            <a:gd name="G11" fmla="*/ G0 G10 1"/>
            <a:gd name="G12" fmla="*/ G11 1 32767"/>
            <a:gd name="G13" fmla="+- 826 0 G12"/>
            <a:gd name="G14" fmla="*/ 402 G6 1"/>
            <a:gd name="G15" fmla="*/ G14 1 32767"/>
            <a:gd name="G16" fmla="*/ 402 1 2"/>
            <a:gd name="G17" fmla="+- G16 0 G15"/>
            <a:gd name="G18" fmla="+- G16 G15 0"/>
            <a:gd name="G19" fmla="+- G18 0 0"/>
            <a:gd name="G20" fmla="*/ 402 1 2"/>
            <a:gd name="G21" fmla="*/ G15 G12 1"/>
            <a:gd name="G22" fmla="*/ G21 1 G20"/>
            <a:gd name="G23" fmla="+- 826 0 G22"/>
            <a:gd name="G24" fmla="+- 826 0 0"/>
            <a:gd name="G25" fmla="+- 402 0 0"/>
          </a:gdLst>
          <a:ahLst/>
          <a:cxnLst>
            <a:cxn ang="0">
              <a:pos x="r" y="vc"/>
            </a:cxn>
            <a:cxn ang="5400000">
              <a:pos x="hc" y="b"/>
            </a:cxn>
            <a:cxn ang="10800000">
              <a:pos x="l" y="vc"/>
            </a:cxn>
            <a:cxn ang="16200000">
              <a:pos x="hc" y="t"/>
            </a:cxn>
          </a:cxnLst>
          <a:rect l="0" t="0" r="0" b="0"/>
          <a:pathLst>
            <a:path>
              <a:moveTo>
                <a:pt x="0" y="412"/>
              </a:moveTo>
              <a:lnTo>
                <a:pt x="613" y="412"/>
              </a:lnTo>
              <a:lnTo>
                <a:pt x="613" y="0"/>
              </a:lnTo>
              <a:lnTo>
                <a:pt x="826" y="201"/>
              </a:lnTo>
              <a:lnTo>
                <a:pt x="613" y="402"/>
              </a:lnTo>
              <a:lnTo>
                <a:pt x="613" y="-10"/>
              </a:lnTo>
              <a:lnTo>
                <a:pt x="0" y="-10"/>
              </a:lnTo>
              <a:lnTo>
                <a:pt x="-224" y="201"/>
              </a:lnTo>
              <a:close/>
            </a:path>
          </a:pathLst>
        </a:custGeom>
        <a:solidFill>
          <a:srgbClr val="FF0000"/>
        </a:solidFill>
        <a:ln w="1260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 /><Relationship Id="rId1" Type="http://schemas.openxmlformats.org/officeDocument/2006/relationships/printerSettings" Target="../printerSettings/printerSettings1.bin" /></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 /><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4"/>
  <sheetViews>
    <sheetView tabSelected="1" zoomScale="85" zoomScaleNormal="85" zoomScaleSheetLayoutView="100" workbookViewId="0">
      <selection activeCell="G11" sqref="G11"/>
    </sheetView>
  </sheetViews>
  <sheetFormatPr defaultColWidth="9.14453125" defaultRowHeight="15" x14ac:dyDescent="0.2"/>
  <cols>
    <col min="1" max="7" width="10.76171875" style="49" customWidth="1"/>
    <col min="8" max="8" width="9.14453125" style="49" customWidth="1"/>
    <col min="9" max="9" width="9.14453125" style="49" hidden="1" customWidth="1"/>
    <col min="10" max="10" width="9.14453125" style="49" customWidth="1"/>
    <col min="11" max="16384" width="9.14453125" style="49"/>
  </cols>
  <sheetData>
    <row r="1" spans="1:9" ht="33.75" customHeight="1" x14ac:dyDescent="0.2">
      <c r="A1" s="79" t="s">
        <v>52</v>
      </c>
      <c r="B1" s="79"/>
      <c r="C1" s="79"/>
      <c r="D1" s="79"/>
      <c r="E1" s="79"/>
      <c r="F1" s="79"/>
      <c r="G1" s="79"/>
      <c r="H1" s="79"/>
      <c r="I1" s="54" t="s">
        <v>17</v>
      </c>
    </row>
    <row r="2" spans="1:9" ht="15.75" customHeight="1" x14ac:dyDescent="0.2">
      <c r="B2" s="69"/>
      <c r="C2" s="69"/>
      <c r="D2" s="69"/>
      <c r="E2" s="69"/>
      <c r="F2" s="69"/>
      <c r="G2" s="69"/>
      <c r="I2" s="54"/>
    </row>
    <row r="3" spans="1:9" ht="28.5" customHeight="1" x14ac:dyDescent="0.2">
      <c r="C3" s="74" t="s">
        <v>0</v>
      </c>
      <c r="D3" s="74"/>
      <c r="E3" s="74"/>
      <c r="F3" s="74"/>
      <c r="I3" s="57">
        <f>IFERROR(IF(D19&gt;500000,250000,0)*5%+IF(D19&gt;1000000,500000,IF(D19&gt;500000,D19-500000,0))*20%+IF(D19&gt;1000000,(D19-1000000),0)*30%,"")</f>
        <v>0</v>
      </c>
    </row>
    <row r="4" spans="1:9" ht="31.5" customHeight="1" x14ac:dyDescent="0.2">
      <c r="C4" s="75">
        <v>45100</v>
      </c>
      <c r="D4" s="75"/>
      <c r="E4" s="75"/>
      <c r="F4" s="75"/>
      <c r="I4" s="54"/>
    </row>
    <row r="5" spans="1:9" ht="14.25" customHeight="1" x14ac:dyDescent="0.2">
      <c r="A5" s="70"/>
      <c r="B5" s="70"/>
      <c r="C5" s="71"/>
      <c r="D5" s="70"/>
      <c r="E5" s="70"/>
      <c r="F5" s="70"/>
      <c r="I5" s="54"/>
    </row>
    <row r="6" spans="1:9" ht="33" customHeight="1" x14ac:dyDescent="0.2">
      <c r="B6" s="50" t="s">
        <v>1</v>
      </c>
      <c r="C6" s="50" t="s">
        <v>2</v>
      </c>
      <c r="D6" s="50" t="s">
        <v>16</v>
      </c>
      <c r="E6" s="50" t="s">
        <v>6</v>
      </c>
      <c r="F6" s="50" t="s">
        <v>7</v>
      </c>
      <c r="G6" s="50" t="s">
        <v>8</v>
      </c>
      <c r="I6" s="57">
        <f>IFERROR(ROUND(I3*0.04,-1),"")</f>
        <v>0</v>
      </c>
    </row>
    <row r="7" spans="1:9" ht="36.75" customHeight="1" x14ac:dyDescent="0.2">
      <c r="B7" s="51">
        <v>0.17</v>
      </c>
      <c r="C7" s="51">
        <v>0.08</v>
      </c>
      <c r="D7" s="56">
        <f>SUM(B7:C7)</f>
        <v>0.25</v>
      </c>
      <c r="E7" s="52">
        <v>0</v>
      </c>
      <c r="F7" s="52">
        <v>0</v>
      </c>
      <c r="G7" s="52">
        <v>0</v>
      </c>
      <c r="I7" s="54"/>
    </row>
    <row r="8" spans="1:9" ht="27" customHeight="1" x14ac:dyDescent="0.2">
      <c r="B8" s="65"/>
      <c r="C8" s="63"/>
      <c r="D8" s="63"/>
      <c r="E8" s="63"/>
      <c r="F8" s="64"/>
      <c r="G8" s="64"/>
      <c r="I8" s="54"/>
    </row>
    <row r="9" spans="1:9" ht="30" customHeight="1" x14ac:dyDescent="0.2">
      <c r="B9" s="80" t="s">
        <v>54</v>
      </c>
      <c r="C9" s="80"/>
      <c r="D9" s="80"/>
      <c r="E9" s="66"/>
      <c r="F9" s="76" t="s">
        <v>14</v>
      </c>
      <c r="G9" s="77"/>
    </row>
    <row r="10" spans="1:9" ht="30" customHeight="1" x14ac:dyDescent="0.2">
      <c r="B10" s="73" t="s">
        <v>0</v>
      </c>
      <c r="C10" s="73"/>
      <c r="D10" s="58">
        <f>C4</f>
        <v>45100</v>
      </c>
      <c r="F10" s="68" t="s">
        <v>56</v>
      </c>
      <c r="G10" s="72">
        <f>D20</f>
        <v>32812</v>
      </c>
    </row>
    <row r="11" spans="1:9" ht="30" customHeight="1" x14ac:dyDescent="0.2">
      <c r="B11" s="73" t="s">
        <v>3</v>
      </c>
      <c r="C11" s="73"/>
      <c r="D11" s="59">
        <f>ROUND(D10*D7+D10,0)</f>
        <v>56375</v>
      </c>
      <c r="E11" s="53"/>
      <c r="F11" s="68" t="s">
        <v>55</v>
      </c>
      <c r="G11" s="72">
        <f>ROUND(G10/12,0)</f>
        <v>2734</v>
      </c>
    </row>
    <row r="12" spans="1:9" ht="30" customHeight="1" x14ac:dyDescent="0.2">
      <c r="B12" s="73" t="s">
        <v>4</v>
      </c>
      <c r="C12" s="73"/>
      <c r="D12" s="58">
        <f>MROUND(D10*1.03,100)</f>
        <v>46500</v>
      </c>
    </row>
    <row r="13" spans="1:9" ht="30" customHeight="1" x14ac:dyDescent="0.2">
      <c r="B13" s="73" t="s">
        <v>5</v>
      </c>
      <c r="C13" s="73"/>
      <c r="D13" s="59">
        <f>ROUND(D12*D7+D12,0)</f>
        <v>58125</v>
      </c>
      <c r="F13" s="78" t="s">
        <v>15</v>
      </c>
      <c r="G13" s="78"/>
    </row>
    <row r="14" spans="1:9" ht="30" customHeight="1" x14ac:dyDescent="0.2">
      <c r="B14" s="73" t="s">
        <v>53</v>
      </c>
      <c r="C14" s="73"/>
      <c r="D14" s="67"/>
      <c r="F14" s="68" t="s">
        <v>56</v>
      </c>
      <c r="G14" s="72">
        <f>D21</f>
        <v>0</v>
      </c>
    </row>
    <row r="15" spans="1:9" ht="30" customHeight="1" x14ac:dyDescent="0.2">
      <c r="B15" s="73" t="s">
        <v>9</v>
      </c>
      <c r="C15" s="73"/>
      <c r="D15" s="58">
        <f>IFERROR(ROUND(D11*4+D13*8+E7+F7+G7-D14,0),"")</f>
        <v>690500</v>
      </c>
      <c r="F15" s="68" t="s">
        <v>55</v>
      </c>
      <c r="G15" s="72">
        <f>ROUND(G14/12,0)</f>
        <v>0</v>
      </c>
    </row>
    <row r="16" spans="1:9" ht="30" customHeight="1" x14ac:dyDescent="0.2">
      <c r="B16" s="73" t="s">
        <v>10</v>
      </c>
      <c r="C16" s="73"/>
      <c r="D16" s="67">
        <v>50000</v>
      </c>
    </row>
    <row r="17" spans="2:8" ht="30" customHeight="1" x14ac:dyDescent="0.2">
      <c r="B17" s="73" t="s">
        <v>11</v>
      </c>
      <c r="C17" s="73"/>
      <c r="D17" s="60">
        <v>150000</v>
      </c>
    </row>
    <row r="18" spans="2:8" ht="30" customHeight="1" x14ac:dyDescent="0.2">
      <c r="B18" s="73" t="s">
        <v>12</v>
      </c>
      <c r="C18" s="73"/>
      <c r="D18" s="61"/>
    </row>
    <row r="19" spans="2:8" ht="30" customHeight="1" x14ac:dyDescent="0.2">
      <c r="B19" s="73" t="s">
        <v>13</v>
      </c>
      <c r="C19" s="73"/>
      <c r="D19" s="58">
        <f>IFERROR(ROUND(D15-D16-D17-D18,-1),"")</f>
        <v>490500</v>
      </c>
    </row>
    <row r="20" spans="2:8" ht="30" customHeight="1" x14ac:dyDescent="0.2">
      <c r="B20" s="73" t="s">
        <v>14</v>
      </c>
      <c r="C20" s="73"/>
      <c r="D20" s="62">
        <f>IFERROR(ROUND(Calculaton!E30,-1)*1.04,"")</f>
        <v>32812</v>
      </c>
    </row>
    <row r="21" spans="2:8" ht="30" customHeight="1" x14ac:dyDescent="0.2">
      <c r="B21" s="73" t="s">
        <v>15</v>
      </c>
      <c r="C21" s="73"/>
      <c r="D21" s="62">
        <f>IFERROR(SUM(I3:I6),"")</f>
        <v>0</v>
      </c>
    </row>
    <row r="24" spans="2:8" x14ac:dyDescent="0.2">
      <c r="H24" s="55"/>
    </row>
  </sheetData>
  <sheetProtection password="CE26" sheet="1" objects="1" scenarios="1"/>
  <mergeCells count="18">
    <mergeCell ref="A1:H1"/>
    <mergeCell ref="B16:C16"/>
    <mergeCell ref="B17:C17"/>
    <mergeCell ref="B18:C18"/>
    <mergeCell ref="B19:C19"/>
    <mergeCell ref="B11:C11"/>
    <mergeCell ref="B12:C12"/>
    <mergeCell ref="B13:C13"/>
    <mergeCell ref="B14:C14"/>
    <mergeCell ref="B15:C15"/>
    <mergeCell ref="B9:D9"/>
    <mergeCell ref="B10:C10"/>
    <mergeCell ref="B21:C21"/>
    <mergeCell ref="C3:F3"/>
    <mergeCell ref="C4:F4"/>
    <mergeCell ref="F9:G9"/>
    <mergeCell ref="F13:G13"/>
    <mergeCell ref="B20:C20"/>
  </mergeCells>
  <dataValidations count="3">
    <dataValidation allowBlank="1" showInputMessage="1" showErrorMessage="1" promptTitle="Fill Manually" prompt="Please fill this data Manually" sqref="B14 D14 B18 D18" xr:uid="{00000000-0002-0000-0000-000000000000}"/>
    <dataValidation allowBlank="1" showInputMessage="1" showErrorMessage="1" promptTitle="MARCH BASIC" prompt="इस कॉलम में मार्च महीने की बेसिक भरिये |" sqref="B8 C3:C5" xr:uid="{00000000-0002-0000-0000-000001000000}"/>
    <dataValidation allowBlank="1" showInputMessage="1" showErrorMessage="1" promptTitle="FILL MANUALLY" prompt="ये डाटा आप मैन्युअली भरे अगर लागु नहीं हो तो 0 लिखे अथवा खली छोड़े |_x000a_" sqref="C8:G8 B6:G7" xr:uid="{00000000-0002-0000-0000-000002000000}"/>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40"/>
  <sheetViews>
    <sheetView zoomScale="70" zoomScaleNormal="70" workbookViewId="0">
      <selection activeCell="E4" sqref="E4"/>
    </sheetView>
  </sheetViews>
  <sheetFormatPr defaultColWidth="0" defaultRowHeight="15" x14ac:dyDescent="0.2"/>
  <cols>
    <col min="1" max="1" width="1.8828125" style="5" customWidth="1"/>
    <col min="2" max="2" width="5.24609375" style="5" customWidth="1"/>
    <col min="3" max="3" width="54.75" style="5" customWidth="1"/>
    <col min="4" max="5" width="21.65625" style="5" customWidth="1"/>
    <col min="6" max="6" width="4.16796875" style="5" customWidth="1"/>
    <col min="7" max="8" width="8.875" style="5" customWidth="1"/>
    <col min="9" max="9" width="24.48046875" style="5" customWidth="1"/>
    <col min="10" max="10" width="20.58203125" style="5" customWidth="1"/>
    <col min="11" max="11" width="16.94921875" style="5" customWidth="1"/>
    <col min="12" max="12" width="20.04296875" style="5" customWidth="1"/>
    <col min="13" max="13" width="2.5546875" style="5" customWidth="1"/>
    <col min="14" max="14" width="16.8125" style="5" customWidth="1"/>
    <col min="15" max="15" width="13.85546875" style="5" customWidth="1"/>
    <col min="16" max="16" width="17.484375" style="5" customWidth="1"/>
    <col min="17" max="17" width="17.08203125" style="5" customWidth="1"/>
    <col min="18" max="18" width="12.64453125" style="5" customWidth="1"/>
    <col min="19" max="19" width="8.875" style="5" customWidth="1"/>
    <col min="20" max="20" width="12.23828125" style="5" customWidth="1"/>
    <col min="21" max="21" width="11.703125" style="5" customWidth="1"/>
    <col min="22" max="22" width="9.68359375" style="5" customWidth="1"/>
    <col min="23" max="255" width="8.875" style="5" customWidth="1"/>
    <col min="256" max="256" width="6.72265625" style="5" customWidth="1"/>
    <col min="257" max="16384" width="8.875" style="5" hidden="1"/>
  </cols>
  <sheetData>
    <row r="1" spans="1:22" ht="52.15" customHeight="1" x14ac:dyDescent="0.2">
      <c r="I1" s="40">
        <f>Calculaton!L12</f>
        <v>31550</v>
      </c>
    </row>
    <row r="2" spans="1:22" ht="3.6" customHeight="1" x14ac:dyDescent="0.2"/>
    <row r="3" spans="1:22" ht="22.9" customHeight="1" x14ac:dyDescent="0.2">
      <c r="B3" s="81"/>
      <c r="C3" s="81"/>
      <c r="D3" s="81"/>
      <c r="E3" s="81"/>
      <c r="G3" s="6" t="s">
        <v>18</v>
      </c>
    </row>
    <row r="4" spans="1:22" ht="41.45" customHeight="1" x14ac:dyDescent="0.2">
      <c r="B4" s="7"/>
      <c r="C4" s="82"/>
      <c r="D4" s="82"/>
      <c r="E4" s="2" t="s">
        <v>18</v>
      </c>
      <c r="G4" s="6" t="s">
        <v>19</v>
      </c>
    </row>
    <row r="5" spans="1:22" ht="3.6" customHeight="1" thickBot="1" x14ac:dyDescent="0.25">
      <c r="B5" s="83"/>
      <c r="C5" s="83"/>
      <c r="D5" s="83"/>
      <c r="E5" s="83"/>
      <c r="G5" s="6" t="s">
        <v>20</v>
      </c>
    </row>
    <row r="6" spans="1:22" ht="15.75" thickBot="1" x14ac:dyDescent="0.25">
      <c r="A6" s="6"/>
      <c r="B6" s="8" t="s">
        <v>21</v>
      </c>
      <c r="C6" s="9" t="s">
        <v>22</v>
      </c>
      <c r="D6" s="10"/>
      <c r="E6" s="41">
        <f>'Estimated Tax'!D15</f>
        <v>690500</v>
      </c>
      <c r="F6" s="6"/>
      <c r="G6" s="6"/>
    </row>
    <row r="7" spans="1:22" ht="33" customHeight="1" x14ac:dyDescent="0.2">
      <c r="A7" s="6"/>
      <c r="B7" s="11" t="s">
        <v>23</v>
      </c>
      <c r="C7" s="12" t="s">
        <v>24</v>
      </c>
      <c r="D7" s="13"/>
      <c r="E7" s="14" t="s">
        <v>25</v>
      </c>
      <c r="F7" s="6"/>
      <c r="G7" s="6"/>
      <c r="I7" s="6" t="s">
        <v>26</v>
      </c>
      <c r="J7" s="42">
        <f>E27</f>
        <v>690500</v>
      </c>
      <c r="K7" s="6"/>
      <c r="L7" s="6"/>
      <c r="M7" s="6"/>
      <c r="O7" s="6"/>
      <c r="Q7" s="5" t="s">
        <v>27</v>
      </c>
      <c r="R7" s="5" t="s">
        <v>28</v>
      </c>
      <c r="S7" s="15" t="s">
        <v>29</v>
      </c>
      <c r="T7" s="5" t="s">
        <v>30</v>
      </c>
      <c r="U7" s="5" t="s">
        <v>28</v>
      </c>
      <c r="V7" s="15" t="s">
        <v>29</v>
      </c>
    </row>
    <row r="8" spans="1:22" x14ac:dyDescent="0.2">
      <c r="A8" s="6"/>
      <c r="B8" s="16">
        <v>1</v>
      </c>
      <c r="C8" s="17"/>
      <c r="D8" s="18"/>
      <c r="E8" s="3"/>
      <c r="F8" s="6"/>
      <c r="G8" s="6"/>
      <c r="I8" s="6" t="s">
        <v>31</v>
      </c>
      <c r="J8" s="43">
        <f>E6-(E11+E17)</f>
        <v>690500</v>
      </c>
      <c r="K8" s="6"/>
      <c r="L8" s="6"/>
      <c r="M8" s="6"/>
      <c r="N8" s="6" t="s">
        <v>18</v>
      </c>
      <c r="O8" s="6"/>
      <c r="Q8" s="40">
        <f>J11</f>
        <v>48100</v>
      </c>
      <c r="R8" s="40">
        <f t="shared" ref="R8:R10" si="0">IF($J$7&gt;500000,0,Q8)</f>
        <v>0</v>
      </c>
      <c r="S8" s="40">
        <f t="shared" ref="S8:S10" si="1">Q8-R8</f>
        <v>48100</v>
      </c>
      <c r="T8" s="40">
        <f>J12</f>
        <v>31550</v>
      </c>
      <c r="U8" s="40">
        <f t="shared" ref="U8:U10" si="2">IF($J$8&gt;500000,0,T8)</f>
        <v>0</v>
      </c>
      <c r="V8" s="40">
        <f t="shared" ref="V8:V10" si="3">T8-U8</f>
        <v>31550</v>
      </c>
    </row>
    <row r="9" spans="1:22" x14ac:dyDescent="0.2">
      <c r="A9" s="6"/>
      <c r="B9" s="16">
        <v>2</v>
      </c>
      <c r="C9" s="17"/>
      <c r="D9" s="18"/>
      <c r="E9" s="3"/>
      <c r="F9" s="6"/>
      <c r="G9" s="6"/>
      <c r="I9" s="19"/>
      <c r="J9" s="19"/>
      <c r="K9" s="19"/>
      <c r="L9" s="19"/>
      <c r="M9" s="6"/>
      <c r="N9" s="6" t="s">
        <v>19</v>
      </c>
      <c r="O9" s="6"/>
      <c r="Q9" s="40">
        <f>K11</f>
        <v>38100</v>
      </c>
      <c r="R9" s="40">
        <f t="shared" si="0"/>
        <v>0</v>
      </c>
      <c r="S9" s="40">
        <f t="shared" si="1"/>
        <v>38100</v>
      </c>
      <c r="T9" s="40">
        <f>K12</f>
        <v>31550</v>
      </c>
      <c r="U9" s="40">
        <f t="shared" si="2"/>
        <v>0</v>
      </c>
      <c r="V9" s="40">
        <f t="shared" si="3"/>
        <v>31550</v>
      </c>
    </row>
    <row r="10" spans="1:22" x14ac:dyDescent="0.2">
      <c r="A10" s="6"/>
      <c r="B10" s="16">
        <v>3</v>
      </c>
      <c r="C10" s="17"/>
      <c r="D10" s="18"/>
      <c r="E10" s="3"/>
      <c r="F10" s="6"/>
      <c r="G10" s="6"/>
      <c r="I10" s="20"/>
      <c r="J10" s="21" t="s">
        <v>32</v>
      </c>
      <c r="K10" s="21" t="s">
        <v>33</v>
      </c>
      <c r="L10" s="21" t="s">
        <v>34</v>
      </c>
      <c r="M10" s="6"/>
      <c r="N10" s="6" t="s">
        <v>20</v>
      </c>
      <c r="O10" s="6"/>
      <c r="Q10" s="40">
        <f>L11</f>
        <v>50600</v>
      </c>
      <c r="R10" s="40">
        <f t="shared" si="0"/>
        <v>0</v>
      </c>
      <c r="S10" s="40">
        <f t="shared" si="1"/>
        <v>50600</v>
      </c>
      <c r="T10" s="40">
        <f>L12</f>
        <v>31550</v>
      </c>
      <c r="U10" s="40">
        <f t="shared" si="2"/>
        <v>0</v>
      </c>
      <c r="V10" s="40">
        <f t="shared" si="3"/>
        <v>31550</v>
      </c>
    </row>
    <row r="11" spans="1:22" x14ac:dyDescent="0.2">
      <c r="A11" s="6"/>
      <c r="B11" s="47">
        <f t="shared" ref="B11:B26" si="4">B10+1</f>
        <v>4</v>
      </c>
      <c r="C11" s="17"/>
      <c r="D11" s="18"/>
      <c r="E11" s="3"/>
      <c r="F11" s="6"/>
      <c r="G11" s="6"/>
      <c r="I11" s="20" t="s">
        <v>35</v>
      </c>
      <c r="J11" s="44">
        <f>SUMPRODUCT(--(J7&gt;(J30:J32)), (J7-(J30:J32)), (L31:L33))</f>
        <v>48100</v>
      </c>
      <c r="K11" s="44">
        <f>SUMPRODUCT(--(J7&gt;(J38:J39)), (J7-(J38:J39)), (L39:L40))</f>
        <v>38100</v>
      </c>
      <c r="L11" s="44">
        <f>SUMPRODUCT(--(J7&gt;(J20:J22)), (J7-(J20:J22)), (L21:L23))</f>
        <v>50600</v>
      </c>
      <c r="M11" s="6"/>
      <c r="N11" s="6"/>
      <c r="O11" s="6"/>
    </row>
    <row r="12" spans="1:22" x14ac:dyDescent="0.2">
      <c r="A12" s="6"/>
      <c r="B12" s="47">
        <f t="shared" si="4"/>
        <v>5</v>
      </c>
      <c r="C12" s="17"/>
      <c r="D12" s="18"/>
      <c r="E12" s="3"/>
      <c r="F12" s="6"/>
      <c r="G12" s="6"/>
      <c r="I12" s="20" t="s">
        <v>36</v>
      </c>
      <c r="J12" s="44">
        <f>SUMPRODUCT(--(J8&gt;(O20:O25)), (J8-(O20:O25)), (Q21:Q26))</f>
        <v>31550</v>
      </c>
      <c r="K12" s="44">
        <f>SUMPRODUCT(--(J8&gt;(O20:O25)), (J8-(O20:O25)), (Q21:Q26))</f>
        <v>31550</v>
      </c>
      <c r="L12" s="44">
        <f>SUMPRODUCT(--(J8&gt;(O20:O25)), (J8-(O20:O25)), (Q21:Q26))</f>
        <v>31550</v>
      </c>
      <c r="M12" s="6"/>
      <c r="N12" s="22" t="s">
        <v>37</v>
      </c>
      <c r="O12" s="6"/>
      <c r="Q12" s="5" t="s">
        <v>27</v>
      </c>
      <c r="R12" s="5" t="s">
        <v>30</v>
      </c>
    </row>
    <row r="13" spans="1:22" x14ac:dyDescent="0.2">
      <c r="A13" s="6"/>
      <c r="B13" s="47">
        <f t="shared" si="4"/>
        <v>6</v>
      </c>
      <c r="C13" s="17"/>
      <c r="D13" s="18"/>
      <c r="E13" s="3"/>
      <c r="F13" s="6"/>
      <c r="G13" s="6"/>
      <c r="I13" s="6"/>
      <c r="J13" s="6"/>
      <c r="K13" s="6"/>
      <c r="L13" s="6"/>
      <c r="M13" s="6"/>
      <c r="N13" s="42" t="str">
        <f>E4</f>
        <v>Senior Citizen (60 Yrs or more)</v>
      </c>
      <c r="O13" s="6"/>
      <c r="Q13" s="40">
        <f>VLOOKUP(E4,N8:S10,6,0)</f>
        <v>48100</v>
      </c>
      <c r="R13" s="40">
        <f>VLOOKUP(E4,N8:V10,9,0)</f>
        <v>31550</v>
      </c>
    </row>
    <row r="14" spans="1:22" x14ac:dyDescent="0.2">
      <c r="A14" s="6"/>
      <c r="B14" s="47">
        <f t="shared" si="4"/>
        <v>7</v>
      </c>
      <c r="C14" s="17"/>
      <c r="D14" s="18"/>
      <c r="E14" s="3"/>
      <c r="F14" s="6"/>
      <c r="G14" s="6"/>
      <c r="I14" s="6"/>
      <c r="J14" s="6"/>
      <c r="K14" s="6"/>
      <c r="L14" s="6"/>
      <c r="M14" s="6"/>
      <c r="N14" s="6"/>
      <c r="O14" s="6"/>
    </row>
    <row r="15" spans="1:22" x14ac:dyDescent="0.2">
      <c r="A15" s="6"/>
      <c r="B15" s="47">
        <f t="shared" si="4"/>
        <v>8</v>
      </c>
      <c r="C15" s="17"/>
      <c r="D15" s="18"/>
      <c r="E15" s="3"/>
      <c r="F15" s="6"/>
      <c r="G15" s="6"/>
      <c r="I15" s="6"/>
      <c r="J15" s="6"/>
      <c r="K15" s="6"/>
      <c r="L15" s="6"/>
      <c r="M15" s="6"/>
      <c r="N15" s="6"/>
      <c r="O15" s="6"/>
    </row>
    <row r="16" spans="1:22" ht="45.6" customHeight="1" x14ac:dyDescent="0.2">
      <c r="A16" s="6"/>
      <c r="B16" s="47">
        <f t="shared" si="4"/>
        <v>9</v>
      </c>
      <c r="C16" s="84"/>
      <c r="D16" s="84"/>
      <c r="E16" s="3"/>
      <c r="F16" s="6"/>
      <c r="G16" s="6"/>
      <c r="I16" s="6"/>
      <c r="J16" s="6"/>
      <c r="K16" s="6"/>
      <c r="L16" s="6"/>
      <c r="M16" s="6"/>
      <c r="N16" s="6"/>
      <c r="O16" s="6"/>
    </row>
    <row r="17" spans="1:17" ht="31.9" customHeight="1" x14ac:dyDescent="0.2">
      <c r="A17" s="6"/>
      <c r="B17" s="47">
        <f t="shared" si="4"/>
        <v>10</v>
      </c>
      <c r="C17" s="23"/>
      <c r="D17" s="24"/>
      <c r="E17" s="3"/>
      <c r="F17" s="6"/>
      <c r="G17" s="6"/>
      <c r="I17" s="6"/>
      <c r="J17" s="6"/>
      <c r="K17" s="6"/>
      <c r="L17" s="6"/>
      <c r="M17" s="6"/>
      <c r="N17" s="6"/>
      <c r="O17" s="6"/>
    </row>
    <row r="18" spans="1:17" x14ac:dyDescent="0.2">
      <c r="A18" s="6"/>
      <c r="B18" s="47">
        <f t="shared" si="4"/>
        <v>11</v>
      </c>
      <c r="C18" s="17"/>
      <c r="D18" s="18"/>
      <c r="E18" s="3"/>
      <c r="F18" s="6"/>
      <c r="G18" s="6"/>
      <c r="I18" s="6" t="s">
        <v>38</v>
      </c>
      <c r="J18" s="6"/>
      <c r="K18" s="6"/>
      <c r="L18" s="6"/>
      <c r="M18" s="6"/>
      <c r="N18" s="6" t="s">
        <v>39</v>
      </c>
      <c r="O18" s="6"/>
    </row>
    <row r="19" spans="1:17" x14ac:dyDescent="0.2">
      <c r="A19" s="6"/>
      <c r="B19" s="47">
        <f t="shared" si="4"/>
        <v>12</v>
      </c>
      <c r="C19" s="17"/>
      <c r="D19" s="18"/>
      <c r="E19" s="3"/>
      <c r="F19" s="6"/>
      <c r="G19" s="6"/>
      <c r="I19" s="25" t="s">
        <v>40</v>
      </c>
      <c r="J19" s="25" t="s">
        <v>41</v>
      </c>
      <c r="K19" s="25" t="s">
        <v>42</v>
      </c>
      <c r="L19" s="25" t="s">
        <v>43</v>
      </c>
      <c r="M19" s="6"/>
      <c r="N19" s="25" t="s">
        <v>40</v>
      </c>
      <c r="O19" s="25" t="s">
        <v>41</v>
      </c>
      <c r="P19" s="25" t="s">
        <v>42</v>
      </c>
      <c r="Q19" s="25" t="s">
        <v>43</v>
      </c>
    </row>
    <row r="20" spans="1:17" x14ac:dyDescent="0.2">
      <c r="A20" s="6"/>
      <c r="B20" s="47">
        <f t="shared" si="4"/>
        <v>13</v>
      </c>
      <c r="C20" s="17"/>
      <c r="D20" s="18"/>
      <c r="E20" s="3"/>
      <c r="F20" s="6"/>
      <c r="G20" s="6"/>
      <c r="I20" s="26">
        <v>0</v>
      </c>
      <c r="J20" s="26">
        <v>250000</v>
      </c>
      <c r="K20" s="27">
        <v>0</v>
      </c>
      <c r="L20" s="27"/>
      <c r="M20" s="6"/>
      <c r="N20" s="26">
        <v>0</v>
      </c>
      <c r="O20" s="26">
        <v>250000</v>
      </c>
      <c r="P20" s="27">
        <v>0</v>
      </c>
      <c r="Q20" s="27"/>
    </row>
    <row r="21" spans="1:17" x14ac:dyDescent="0.2">
      <c r="A21" s="6"/>
      <c r="B21" s="47">
        <f t="shared" si="4"/>
        <v>14</v>
      </c>
      <c r="C21" s="17"/>
      <c r="D21" s="18"/>
      <c r="E21" s="3"/>
      <c r="F21" s="6"/>
      <c r="G21" s="6"/>
      <c r="I21" s="26">
        <v>250001</v>
      </c>
      <c r="J21" s="26">
        <v>500000</v>
      </c>
      <c r="K21" s="27">
        <v>0.05</v>
      </c>
      <c r="L21" s="45">
        <f t="shared" ref="L21:L23" si="5">K21-K20</f>
        <v>0.05</v>
      </c>
      <c r="M21" s="6"/>
      <c r="N21" s="26">
        <v>250001</v>
      </c>
      <c r="O21" s="26">
        <v>500000</v>
      </c>
      <c r="P21" s="27">
        <v>0.05</v>
      </c>
      <c r="Q21" s="45">
        <f t="shared" ref="Q21:Q26" si="6">P21-P20</f>
        <v>0.05</v>
      </c>
    </row>
    <row r="22" spans="1:17" x14ac:dyDescent="0.2">
      <c r="A22" s="6"/>
      <c r="B22" s="47">
        <f t="shared" si="4"/>
        <v>15</v>
      </c>
      <c r="C22" s="17"/>
      <c r="D22" s="18"/>
      <c r="E22" s="3"/>
      <c r="F22" s="6"/>
      <c r="G22" s="6"/>
      <c r="I22" s="26">
        <v>500001</v>
      </c>
      <c r="J22" s="26">
        <v>1000000</v>
      </c>
      <c r="K22" s="27">
        <v>0.2</v>
      </c>
      <c r="L22" s="45">
        <f t="shared" si="5"/>
        <v>0.15000000000000002</v>
      </c>
      <c r="M22" s="6"/>
      <c r="N22" s="26">
        <v>500001</v>
      </c>
      <c r="O22" s="26">
        <v>750000</v>
      </c>
      <c r="P22" s="27">
        <v>0.1</v>
      </c>
      <c r="Q22" s="45">
        <f t="shared" si="6"/>
        <v>0.05</v>
      </c>
    </row>
    <row r="23" spans="1:17" x14ac:dyDescent="0.2">
      <c r="A23" s="6"/>
      <c r="B23" s="47">
        <f t="shared" si="4"/>
        <v>16</v>
      </c>
      <c r="C23" s="17"/>
      <c r="D23" s="18"/>
      <c r="E23" s="3"/>
      <c r="F23" s="6"/>
      <c r="G23" s="6"/>
      <c r="I23" s="28" t="s">
        <v>44</v>
      </c>
      <c r="J23" s="28"/>
      <c r="K23" s="29">
        <v>0.30000000000000004</v>
      </c>
      <c r="L23" s="46">
        <f t="shared" si="5"/>
        <v>0.10000000000000003</v>
      </c>
      <c r="M23" s="6"/>
      <c r="N23" s="26">
        <v>750001</v>
      </c>
      <c r="O23" s="26">
        <v>1000000</v>
      </c>
      <c r="P23" s="27">
        <v>0.15</v>
      </c>
      <c r="Q23" s="45">
        <f t="shared" si="6"/>
        <v>4.9999999999999989E-2</v>
      </c>
    </row>
    <row r="24" spans="1:17" x14ac:dyDescent="0.2">
      <c r="A24" s="6"/>
      <c r="B24" s="47">
        <f t="shared" si="4"/>
        <v>17</v>
      </c>
      <c r="C24" s="17"/>
      <c r="D24" s="18"/>
      <c r="E24" s="3"/>
      <c r="F24" s="6"/>
      <c r="G24" s="6"/>
      <c r="M24" s="6"/>
      <c r="N24" s="26">
        <v>1000001</v>
      </c>
      <c r="O24" s="26">
        <v>1250000</v>
      </c>
      <c r="P24" s="27">
        <v>0.2</v>
      </c>
      <c r="Q24" s="45">
        <f t="shared" si="6"/>
        <v>5.0000000000000017E-2</v>
      </c>
    </row>
    <row r="25" spans="1:17" x14ac:dyDescent="0.2">
      <c r="A25" s="6"/>
      <c r="B25" s="47">
        <f t="shared" si="4"/>
        <v>18</v>
      </c>
      <c r="C25" s="17"/>
      <c r="D25" s="18"/>
      <c r="E25" s="3"/>
      <c r="F25" s="6"/>
      <c r="G25" s="6"/>
      <c r="M25" s="6"/>
      <c r="N25" s="26">
        <v>1250001</v>
      </c>
      <c r="O25" s="26">
        <v>1500000</v>
      </c>
      <c r="P25" s="27">
        <v>0.25</v>
      </c>
      <c r="Q25" s="45">
        <f t="shared" si="6"/>
        <v>4.9999999999999989E-2</v>
      </c>
    </row>
    <row r="26" spans="1:17" ht="15.75" thickBot="1" x14ac:dyDescent="0.25">
      <c r="A26" s="6"/>
      <c r="B26" s="48">
        <f t="shared" si="4"/>
        <v>19</v>
      </c>
      <c r="C26" s="30"/>
      <c r="D26" s="31"/>
      <c r="E26" s="4"/>
      <c r="F26" s="6"/>
      <c r="G26" s="6"/>
      <c r="I26" s="32" t="s">
        <v>45</v>
      </c>
      <c r="M26" s="6"/>
      <c r="N26" s="26" t="s">
        <v>46</v>
      </c>
      <c r="O26" s="26"/>
      <c r="P26" s="27">
        <v>0.30000000000000004</v>
      </c>
      <c r="Q26" s="45">
        <f t="shared" si="6"/>
        <v>5.0000000000000044E-2</v>
      </c>
    </row>
    <row r="27" spans="1:17" ht="15.75" thickBot="1" x14ac:dyDescent="0.25">
      <c r="A27" s="6"/>
      <c r="B27" s="33" t="s">
        <v>47</v>
      </c>
      <c r="C27" s="34" t="s">
        <v>48</v>
      </c>
      <c r="D27" s="10"/>
      <c r="E27" s="41">
        <f>E6-SUM(E8:E26)</f>
        <v>690500</v>
      </c>
      <c r="F27" s="6"/>
      <c r="G27" s="6"/>
      <c r="I27" s="25" t="s">
        <v>40</v>
      </c>
      <c r="J27" s="25" t="s">
        <v>41</v>
      </c>
      <c r="K27" s="25" t="s">
        <v>42</v>
      </c>
      <c r="L27" s="25" t="s">
        <v>43</v>
      </c>
      <c r="M27" s="6"/>
      <c r="N27" s="6"/>
      <c r="O27" s="6"/>
    </row>
    <row r="28" spans="1:17" ht="10.15" customHeight="1" x14ac:dyDescent="0.2">
      <c r="A28" s="6"/>
      <c r="B28" s="35"/>
      <c r="C28" s="36"/>
      <c r="D28" s="37"/>
      <c r="E28" s="38"/>
      <c r="F28" s="6"/>
      <c r="G28" s="6"/>
      <c r="I28" s="26"/>
      <c r="J28" s="26"/>
      <c r="K28" s="26"/>
      <c r="L28" s="26"/>
      <c r="M28" s="6"/>
      <c r="N28" s="6"/>
      <c r="O28" s="6"/>
    </row>
    <row r="29" spans="1:17" x14ac:dyDescent="0.2">
      <c r="A29" s="6"/>
      <c r="B29" s="35"/>
      <c r="C29" s="36" t="s">
        <v>49</v>
      </c>
      <c r="D29" s="37"/>
      <c r="E29" s="1">
        <f>Q13</f>
        <v>48100</v>
      </c>
      <c r="F29" s="6"/>
      <c r="G29" s="6"/>
      <c r="I29" s="26"/>
      <c r="J29" s="26"/>
      <c r="K29" s="26"/>
      <c r="L29" s="26"/>
      <c r="M29" s="6"/>
      <c r="N29" s="6"/>
      <c r="O29" s="6"/>
    </row>
    <row r="30" spans="1:17" ht="16.5" customHeight="1" x14ac:dyDescent="0.2">
      <c r="C30" s="36" t="s">
        <v>50</v>
      </c>
      <c r="E30" s="1">
        <f>R13</f>
        <v>31550</v>
      </c>
      <c r="I30" s="26">
        <v>0</v>
      </c>
      <c r="J30" s="26">
        <v>300000</v>
      </c>
      <c r="K30" s="27">
        <v>0</v>
      </c>
      <c r="L30" s="27"/>
    </row>
    <row r="31" spans="1:17" ht="106.15" customHeight="1" x14ac:dyDescent="0.2">
      <c r="B31" s="85" t="s">
        <v>51</v>
      </c>
      <c r="C31" s="85"/>
      <c r="D31" s="85"/>
      <c r="E31" s="85"/>
      <c r="F31" s="39"/>
      <c r="G31" s="39"/>
      <c r="I31" s="26">
        <v>300001</v>
      </c>
      <c r="J31" s="26">
        <v>500000</v>
      </c>
      <c r="K31" s="27">
        <v>0.05</v>
      </c>
      <c r="L31" s="45">
        <f t="shared" ref="L31:L33" si="7">K31-K30</f>
        <v>0.05</v>
      </c>
    </row>
    <row r="32" spans="1:17" x14ac:dyDescent="0.2">
      <c r="I32" s="26">
        <v>500001</v>
      </c>
      <c r="J32" s="26">
        <v>1000000</v>
      </c>
      <c r="K32" s="27">
        <v>0.2</v>
      </c>
      <c r="L32" s="45">
        <f t="shared" si="7"/>
        <v>0.15000000000000002</v>
      </c>
    </row>
    <row r="33" spans="9:12" x14ac:dyDescent="0.2">
      <c r="I33" s="28" t="s">
        <v>44</v>
      </c>
      <c r="J33" s="28"/>
      <c r="K33" s="29">
        <v>0.30000000000000004</v>
      </c>
      <c r="L33" s="46">
        <f t="shared" si="7"/>
        <v>0.10000000000000003</v>
      </c>
    </row>
    <row r="36" spans="9:12" x14ac:dyDescent="0.2">
      <c r="I36" s="32" t="s">
        <v>45</v>
      </c>
    </row>
    <row r="37" spans="9:12" x14ac:dyDescent="0.2">
      <c r="I37" s="25" t="s">
        <v>40</v>
      </c>
      <c r="J37" s="25" t="s">
        <v>41</v>
      </c>
      <c r="K37" s="25" t="s">
        <v>42</v>
      </c>
      <c r="L37" s="25" t="s">
        <v>43</v>
      </c>
    </row>
    <row r="38" spans="9:12" x14ac:dyDescent="0.2">
      <c r="I38" s="26">
        <v>0</v>
      </c>
      <c r="J38" s="26">
        <v>500000</v>
      </c>
      <c r="K38" s="27">
        <v>0</v>
      </c>
      <c r="L38" s="27"/>
    </row>
    <row r="39" spans="9:12" x14ac:dyDescent="0.2">
      <c r="I39" s="26">
        <v>500001</v>
      </c>
      <c r="J39" s="26">
        <v>1000000</v>
      </c>
      <c r="K39" s="27">
        <v>0.2</v>
      </c>
      <c r="L39" s="45">
        <f t="shared" ref="L39:L40" si="8">K39-K38</f>
        <v>0.2</v>
      </c>
    </row>
    <row r="40" spans="9:12" x14ac:dyDescent="0.2">
      <c r="I40" s="28" t="s">
        <v>44</v>
      </c>
      <c r="J40" s="28"/>
      <c r="K40" s="29">
        <v>0.30000000000000004</v>
      </c>
      <c r="L40" s="46">
        <f t="shared" si="8"/>
        <v>0.10000000000000003</v>
      </c>
    </row>
  </sheetData>
  <sheetProtection password="CE26" sheet="1" objects="1" scenarios="1" selectLockedCells="1" selectUnlockedCells="1"/>
  <mergeCells count="5">
    <mergeCell ref="B3:E3"/>
    <mergeCell ref="C4:D4"/>
    <mergeCell ref="B5:E5"/>
    <mergeCell ref="C16:D16"/>
    <mergeCell ref="B31:E31"/>
  </mergeCells>
  <dataValidations count="1">
    <dataValidation type="list" allowBlank="1" showInputMessage="1" showErrorMessage="1" sqref="E4" xr:uid="{00000000-0002-0000-0100-000000000000}">
      <formula1>category</formula1>
      <formula2>0</formula2>
    </dataValidation>
  </dataValidations>
  <pageMargins left="0.7" right="0.7" top="0.75" bottom="0.75" header="0.51180555555555551" footer="0.51180555555555551"/>
  <pageSetup firstPageNumber="0"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Excel Android</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Estimated Tax</vt:lpstr>
      <vt:lpstr>Calculaton</vt:lpstr>
      <vt:lpstr>category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2020-07-26T09:08:13Z</cp:lastPrinted>
  <dcterms:created xsi:type="dcterms:W3CDTF">2020-07-24T12:10:59Z</dcterms:created>
  <dcterms:modified xsi:type="dcterms:W3CDTF">2020-07-26T09:55:23Z</dcterms:modified>
</cp:coreProperties>
</file>