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defaultThemeVersion="166925"/>
  <mc:AlternateContent xmlns:mc="http://schemas.openxmlformats.org/markup-compatibility/2006">
    <mc:Choice Requires="x15">
      <x15ac:absPath xmlns:x15ac="http://schemas.microsoft.com/office/spreadsheetml/2010/11/ac" url="C:\Users\Kushalram\Downloads\"/>
    </mc:Choice>
  </mc:AlternateContent>
  <xr:revisionPtr revIDLastSave="0" documentId="13_ncr:1_{7A8E3D5B-A611-480B-A293-1702CCC98CD7}" xr6:coauthVersionLast="46" xr6:coauthVersionMax="46" xr10:uidLastSave="{00000000-0000-0000-0000-000000000000}"/>
  <bookViews>
    <workbookView xWindow="-120" yWindow="-120" windowWidth="20730" windowHeight="11160" xr2:uid="{864BB8F8-73A3-4B06-8D56-303EDB5798A3}"/>
  </bookViews>
  <sheets>
    <sheet name="HOME" sheetId="5" r:id="rId1"/>
    <sheet name="DATA" sheetId="4" r:id="rId2"/>
    <sheet name="BILL" sheetId="2" r:id="rId3"/>
    <sheet name="ARREAR" sheetId="3" r:id="rId4"/>
    <sheet name="DIFF" sheetId="1" r:id="rId5"/>
  </sheets>
  <definedNames>
    <definedName name="DAY">DATA!$C$13:$C$17</definedName>
    <definedName name="IT">DATA!$C$7:$C$10</definedName>
    <definedName name="MOD">DATA!$I$1:$I$2</definedName>
    <definedName name="_xlnm.Print_Area" localSheetId="2">BILL!$A$1:$J$63</definedName>
    <definedName name="_xlnm.Print_Titles" localSheetId="3">ARREAR!$6:$7</definedName>
    <definedName name="SEVEN">DATA!$E$1:$E$2</definedName>
    <definedName name="SIX">DATA!$F$1:$F$2</definedName>
    <definedName name="YES">DATA!$D$7</definedName>
    <definedName name="आयोग">DATA!$A$1:$A$2</definedName>
    <definedName name="एरियर">DATA!$B$1:$B$5</definedName>
    <definedName name="कोरोना">DATA!$D$13:$D$16</definedName>
    <definedName name="दिनांक">DATA!$A$13:$A$43</definedName>
    <definedName name="माह">DATA!$B$13:$B$24</definedName>
    <definedName name="वर्ष">DATA!$A$7:$A$11</definedName>
    <definedName name="वेतन">DATA!$A$4:$A$5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 i="1" l="1"/>
  <c r="AB12" i="4"/>
  <c r="O7" i="3" l="1"/>
  <c r="Y7" i="3" s="1"/>
  <c r="R1" i="3"/>
  <c r="P1" i="3"/>
  <c r="O1" i="3"/>
  <c r="M1" i="3"/>
  <c r="J1" i="3"/>
  <c r="AL5" i="4"/>
  <c r="AL6" i="4"/>
  <c r="F1" i="3"/>
  <c r="L5" i="3"/>
  <c r="AL5" i="3"/>
  <c r="Y5" i="3"/>
  <c r="I3" i="3"/>
  <c r="AM9" i="3"/>
  <c r="AN9" i="3"/>
  <c r="AO9" i="3"/>
  <c r="AP9" i="3"/>
  <c r="AM10" i="3"/>
  <c r="AN10" i="3"/>
  <c r="AO10" i="3"/>
  <c r="AP10" i="3"/>
  <c r="AM11" i="3"/>
  <c r="AN11" i="3"/>
  <c r="AO11" i="3"/>
  <c r="AP11" i="3"/>
  <c r="AM12" i="3"/>
  <c r="AN12" i="3"/>
  <c r="AO12" i="3"/>
  <c r="AP12" i="3"/>
  <c r="AM13" i="3"/>
  <c r="AN13" i="3"/>
  <c r="AO13" i="3"/>
  <c r="AP13" i="3"/>
  <c r="AM14" i="3"/>
  <c r="AN14" i="3"/>
  <c r="AO14" i="3"/>
  <c r="AP14" i="3"/>
  <c r="AM15" i="3"/>
  <c r="AN15" i="3"/>
  <c r="AO15" i="3"/>
  <c r="AP15" i="3"/>
  <c r="AM16" i="3"/>
  <c r="AN16" i="3"/>
  <c r="AO16" i="3"/>
  <c r="AP16" i="3"/>
  <c r="AM17" i="3"/>
  <c r="AN17" i="3"/>
  <c r="AO17" i="3"/>
  <c r="AP17" i="3"/>
  <c r="AM18" i="3"/>
  <c r="AN18" i="3"/>
  <c r="AO18" i="3"/>
  <c r="AP18" i="3"/>
  <c r="AM19" i="3"/>
  <c r="AN19" i="3"/>
  <c r="AO19" i="3"/>
  <c r="AP19" i="3"/>
  <c r="AM20" i="3"/>
  <c r="AN20" i="3"/>
  <c r="AO20" i="3"/>
  <c r="AP20" i="3"/>
  <c r="AM21" i="3"/>
  <c r="AN21" i="3"/>
  <c r="AO21" i="3"/>
  <c r="AP21" i="3"/>
  <c r="AM22" i="3"/>
  <c r="AN22" i="3"/>
  <c r="AO22" i="3"/>
  <c r="AP22" i="3"/>
  <c r="AM23" i="3"/>
  <c r="AN23" i="3"/>
  <c r="AO23" i="3"/>
  <c r="AP23" i="3"/>
  <c r="AM24" i="3"/>
  <c r="AN24" i="3"/>
  <c r="AO24" i="3"/>
  <c r="AP24" i="3"/>
  <c r="AM25" i="3"/>
  <c r="AN25" i="3"/>
  <c r="AO25" i="3"/>
  <c r="AP25" i="3"/>
  <c r="AM26" i="3"/>
  <c r="AN26" i="3"/>
  <c r="AO26" i="3"/>
  <c r="AP26" i="3"/>
  <c r="AM27" i="3"/>
  <c r="AN27" i="3"/>
  <c r="AO27" i="3"/>
  <c r="AP27" i="3"/>
  <c r="AM28" i="3"/>
  <c r="AN28" i="3"/>
  <c r="AO28" i="3"/>
  <c r="AP28" i="3"/>
  <c r="AM29" i="3"/>
  <c r="AN29" i="3"/>
  <c r="AO29" i="3"/>
  <c r="AP29" i="3"/>
  <c r="AM30" i="3"/>
  <c r="AN30" i="3"/>
  <c r="AO30" i="3"/>
  <c r="AP30" i="3"/>
  <c r="AM31" i="3"/>
  <c r="AN31" i="3"/>
  <c r="AO31" i="3"/>
  <c r="AP31" i="3"/>
  <c r="AM32" i="3"/>
  <c r="AN32" i="3"/>
  <c r="AO32" i="3"/>
  <c r="AP32" i="3"/>
  <c r="AM33" i="3"/>
  <c r="AN33" i="3"/>
  <c r="AO33" i="3"/>
  <c r="AP33" i="3"/>
  <c r="AM34" i="3"/>
  <c r="AN34" i="3"/>
  <c r="AO34" i="3"/>
  <c r="AP34" i="3"/>
  <c r="AM35" i="3"/>
  <c r="AN35" i="3"/>
  <c r="AO35" i="3"/>
  <c r="AP35" i="3"/>
  <c r="AM36" i="3"/>
  <c r="AN36" i="3"/>
  <c r="AO36" i="3"/>
  <c r="AP36" i="3"/>
  <c r="AM37" i="3"/>
  <c r="AN37" i="3"/>
  <c r="AO37" i="3"/>
  <c r="AP37" i="3"/>
  <c r="AM38" i="3"/>
  <c r="AN38" i="3"/>
  <c r="AO38" i="3"/>
  <c r="AP38" i="3"/>
  <c r="AM39" i="3"/>
  <c r="AN39" i="3"/>
  <c r="AO39" i="3"/>
  <c r="AP39" i="3"/>
  <c r="AM40" i="3"/>
  <c r="AN40" i="3"/>
  <c r="AO40" i="3"/>
  <c r="AP40" i="3"/>
  <c r="AM41" i="3"/>
  <c r="AN41" i="3"/>
  <c r="AO41" i="3"/>
  <c r="AP41" i="3"/>
  <c r="AM42" i="3"/>
  <c r="AN42" i="3"/>
  <c r="AO42" i="3"/>
  <c r="AP42" i="3"/>
  <c r="AM43" i="3"/>
  <c r="AN43" i="3"/>
  <c r="AO43" i="3"/>
  <c r="AP43" i="3"/>
  <c r="AM44" i="3"/>
  <c r="AN44" i="3"/>
  <c r="AO44" i="3"/>
  <c r="AP44" i="3"/>
  <c r="AM45" i="3"/>
  <c r="AN45" i="3"/>
  <c r="AO45" i="3"/>
  <c r="AP45" i="3"/>
  <c r="AM46" i="3"/>
  <c r="AN46" i="3"/>
  <c r="AO46" i="3"/>
  <c r="AP46" i="3"/>
  <c r="AM47" i="3"/>
  <c r="AN47" i="3"/>
  <c r="AO47" i="3"/>
  <c r="AP47" i="3"/>
  <c r="AM48" i="3"/>
  <c r="AN48" i="3"/>
  <c r="AO48" i="3"/>
  <c r="AP48" i="3"/>
  <c r="AM49" i="3"/>
  <c r="AN49" i="3"/>
  <c r="AO49" i="3"/>
  <c r="AP49" i="3"/>
  <c r="AM50" i="3"/>
  <c r="AN50" i="3"/>
  <c r="AO50" i="3"/>
  <c r="AP50" i="3"/>
  <c r="AM51" i="3"/>
  <c r="AN51" i="3"/>
  <c r="AO51" i="3"/>
  <c r="AP51" i="3"/>
  <c r="AM52" i="3"/>
  <c r="AN52" i="3"/>
  <c r="AO52" i="3"/>
  <c r="AP52" i="3"/>
  <c r="AM53" i="3"/>
  <c r="AN53" i="3"/>
  <c r="AO53" i="3"/>
  <c r="AP53" i="3"/>
  <c r="AM54" i="3"/>
  <c r="AN54" i="3"/>
  <c r="AO54" i="3"/>
  <c r="AP54" i="3"/>
  <c r="AM55" i="3"/>
  <c r="AN55" i="3"/>
  <c r="AO55" i="3"/>
  <c r="AP55" i="3"/>
  <c r="AM56" i="3"/>
  <c r="AN56" i="3"/>
  <c r="AO56" i="3"/>
  <c r="AP56" i="3"/>
  <c r="AM57" i="3"/>
  <c r="AN57" i="3"/>
  <c r="AO57" i="3"/>
  <c r="AP57" i="3"/>
  <c r="AM58" i="3"/>
  <c r="AN58" i="3"/>
  <c r="AO58" i="3"/>
  <c r="AP58" i="3"/>
  <c r="AM59" i="3"/>
  <c r="AN59" i="3"/>
  <c r="AO59" i="3"/>
  <c r="AP59" i="3"/>
  <c r="AM60" i="3"/>
  <c r="AN60" i="3"/>
  <c r="AO60" i="3"/>
  <c r="AP60" i="3"/>
  <c r="AM61" i="3"/>
  <c r="AN61" i="3"/>
  <c r="AO61" i="3"/>
  <c r="AP61" i="3"/>
  <c r="AM62" i="3"/>
  <c r="AN62" i="3"/>
  <c r="AO62" i="3"/>
  <c r="AP62" i="3"/>
  <c r="AM63" i="3"/>
  <c r="AN63" i="3"/>
  <c r="AO63" i="3"/>
  <c r="AP63" i="3"/>
  <c r="AM64" i="3"/>
  <c r="AN64" i="3"/>
  <c r="AO64" i="3"/>
  <c r="AP64" i="3"/>
  <c r="AM65" i="3"/>
  <c r="AN65" i="3"/>
  <c r="AO65" i="3"/>
  <c r="AP65" i="3"/>
  <c r="AM66" i="3"/>
  <c r="AN66" i="3"/>
  <c r="AO66" i="3"/>
  <c r="AP66" i="3"/>
  <c r="AM67" i="3"/>
  <c r="AN67" i="3"/>
  <c r="AO67" i="3"/>
  <c r="AP67" i="3"/>
  <c r="AP8" i="3"/>
  <c r="AO8" i="3"/>
  <c r="AN8" i="3"/>
  <c r="AM8" i="3"/>
  <c r="A2" i="3"/>
  <c r="AF7" i="3" s="1"/>
  <c r="A1" i="3"/>
  <c r="AA6" i="3" s="1"/>
  <c r="CD5" i="1" s="1"/>
  <c r="BY6" i="1" l="1"/>
  <c r="CC6" i="1" s="1"/>
  <c r="AD6" i="3"/>
  <c r="CF5" i="1" s="1"/>
  <c r="T7" i="3"/>
  <c r="AD7" i="3"/>
  <c r="CF6" i="1" s="1"/>
  <c r="AE7" i="3"/>
  <c r="CG6" i="1" s="1"/>
  <c r="AV2" i="1"/>
  <c r="AU2" i="1"/>
  <c r="AT2" i="1"/>
  <c r="AS2" i="1"/>
  <c r="AR2" i="1"/>
  <c r="AQ2" i="1"/>
  <c r="F17" i="4"/>
  <c r="AQ1" i="1" s="1"/>
  <c r="S1" i="1"/>
  <c r="R1" i="1"/>
  <c r="AA2" i="1"/>
  <c r="Z2" i="1"/>
  <c r="F7" i="1"/>
  <c r="F8" i="1" s="1"/>
  <c r="F9" i="1" s="1"/>
  <c r="F10" i="1" s="1"/>
  <c r="F11" i="1" s="1"/>
  <c r="F12" i="1" s="1"/>
  <c r="F13" i="1" s="1"/>
  <c r="F14" i="1" s="1"/>
  <c r="F15" i="1" s="1"/>
  <c r="F16" i="1" s="1"/>
  <c r="F17" i="1" s="1"/>
  <c r="F19" i="1" s="1"/>
  <c r="F20" i="1" s="1"/>
  <c r="F21" i="1" s="1"/>
  <c r="F22" i="1" s="1"/>
  <c r="F23" i="1" s="1"/>
  <c r="F25" i="1" s="1"/>
  <c r="F26" i="1" s="1"/>
  <c r="F27" i="1" s="1"/>
  <c r="F28" i="1" s="1"/>
  <c r="F29" i="1" s="1"/>
  <c r="F31" i="1" s="1"/>
  <c r="F32" i="1" s="1"/>
  <c r="F33" i="1" s="1"/>
  <c r="F34" i="1" s="1"/>
  <c r="F35" i="1" s="1"/>
  <c r="F37" i="1" s="1"/>
  <c r="F38" i="1" s="1"/>
  <c r="F39" i="1" s="1"/>
  <c r="F40" i="1" s="1"/>
  <c r="F41" i="1" s="1"/>
  <c r="F43" i="1" s="1"/>
  <c r="F44" i="1" s="1"/>
  <c r="F45" i="1" s="1"/>
  <c r="F46" i="1" s="1"/>
  <c r="F47" i="1" s="1"/>
  <c r="F49" i="1" s="1"/>
  <c r="F50" i="1" s="1"/>
  <c r="F51" i="1" s="1"/>
  <c r="F52" i="1" s="1"/>
  <c r="F53" i="1" s="1"/>
  <c r="F54" i="1" s="1"/>
  <c r="F55" i="1" s="1"/>
  <c r="F56" i="1" s="1"/>
  <c r="F57" i="1" s="1"/>
  <c r="F58" i="1" s="1"/>
  <c r="F59" i="1" s="1"/>
  <c r="F60" i="1" s="1"/>
  <c r="F61" i="1" s="1"/>
  <c r="F62" i="1" s="1"/>
  <c r="F63" i="1" s="1"/>
  <c r="F64" i="1" s="1"/>
  <c r="F65" i="1" s="1"/>
  <c r="Q1" i="1"/>
  <c r="AF8" i="4"/>
  <c r="AC8" i="4"/>
  <c r="AB8" i="4"/>
  <c r="N8" i="4"/>
  <c r="K8" i="4"/>
  <c r="J8" i="4"/>
  <c r="AF12" i="4"/>
  <c r="AD12" i="4"/>
  <c r="AP1" i="1" s="1"/>
  <c r="W3" i="1"/>
  <c r="Z12" i="4"/>
  <c r="W2" i="1" s="1"/>
  <c r="K12" i="4"/>
  <c r="AO1" i="1" s="1"/>
  <c r="I12" i="4"/>
  <c r="T3" i="1" s="1"/>
  <c r="U3" i="1" s="1"/>
  <c r="V3" i="1" s="1"/>
  <c r="M12" i="4"/>
  <c r="G12" i="4"/>
  <c r="T2" i="1" s="1"/>
  <c r="U2" i="1" s="1"/>
  <c r="V2" i="1" s="1"/>
  <c r="O8" i="4" l="1"/>
  <c r="X3" i="1"/>
  <c r="Y3" i="1" s="1"/>
  <c r="X2" i="1"/>
  <c r="F12" i="4"/>
  <c r="AG8" i="4"/>
  <c r="Y12" i="4"/>
  <c r="Y15" i="4" s="1"/>
  <c r="AL7" i="4" l="1"/>
  <c r="AL8" i="4"/>
  <c r="AL9" i="4" s="1"/>
  <c r="AL10" i="4" s="1"/>
  <c r="I1" i="3" s="1"/>
  <c r="P8" i="4"/>
  <c r="N1" i="3" s="1"/>
  <c r="AH8" i="4"/>
  <c r="Y2" i="1"/>
  <c r="F15" i="4"/>
  <c r="AM1" i="4"/>
  <c r="D9" i="4" l="1"/>
  <c r="P1" i="1"/>
  <c r="Q1" i="3"/>
  <c r="I4" i="3" s="1"/>
  <c r="AM2" i="4"/>
  <c r="T1" i="1" s="1"/>
  <c r="D10" i="4"/>
  <c r="AB1" i="1"/>
  <c r="P56" i="1" l="1"/>
  <c r="O56" i="1" s="1"/>
  <c r="A1" i="2"/>
  <c r="AG25" i="4"/>
  <c r="AG26" i="4" s="1"/>
  <c r="Z25" i="4"/>
  <c r="Z26" i="4" s="1"/>
  <c r="S25" i="4"/>
  <c r="S26" i="4" s="1"/>
  <c r="P51" i="1"/>
  <c r="O51" i="1" s="1"/>
  <c r="L25" i="4"/>
  <c r="L26" i="4" s="1"/>
  <c r="D11" i="4"/>
  <c r="P64" i="1"/>
  <c r="O64" i="1" s="1"/>
  <c r="Q64" i="1"/>
  <c r="Q52" i="1"/>
  <c r="Q57" i="1"/>
  <c r="Q51" i="1"/>
  <c r="Q60" i="1"/>
  <c r="P59" i="1"/>
  <c r="O59" i="1" s="1"/>
  <c r="P61" i="1"/>
  <c r="O61" i="1" s="1"/>
  <c r="P54" i="1"/>
  <c r="O54" i="1" s="1"/>
  <c r="Q6" i="1"/>
  <c r="P57" i="1"/>
  <c r="O57" i="1" s="1"/>
  <c r="Q54" i="1"/>
  <c r="Q48" i="1"/>
  <c r="Q50" i="1"/>
  <c r="P48" i="1"/>
  <c r="O48" i="1" s="1"/>
  <c r="P50" i="1"/>
  <c r="O50" i="1" s="1"/>
  <c r="Q49" i="1"/>
  <c r="P49" i="1"/>
  <c r="O49" i="1" s="1"/>
  <c r="AA49" i="1" s="1"/>
  <c r="P55" i="1"/>
  <c r="O55" i="1" s="1"/>
  <c r="Q65" i="1"/>
  <c r="Q63" i="1"/>
  <c r="P65" i="1"/>
  <c r="O65" i="1" s="1"/>
  <c r="Q61" i="1"/>
  <c r="Q53" i="1"/>
  <c r="Q62" i="1"/>
  <c r="P60" i="1"/>
  <c r="O60" i="1" s="1"/>
  <c r="Q58" i="1"/>
  <c r="P58" i="1"/>
  <c r="O58" i="1" s="1"/>
  <c r="Q56" i="1"/>
  <c r="P63" i="1"/>
  <c r="O63" i="1" s="1"/>
  <c r="AA63" i="1" s="1"/>
  <c r="Q55" i="1"/>
  <c r="P53" i="1"/>
  <c r="O53" i="1" s="1"/>
  <c r="Q59" i="1"/>
  <c r="P52" i="1"/>
  <c r="O52" i="1" s="1"/>
  <c r="AA52" i="1" s="1"/>
  <c r="P62" i="1"/>
  <c r="O62" i="1" s="1"/>
  <c r="P6" i="1"/>
  <c r="U64" i="1"/>
  <c r="Z51" i="1"/>
  <c r="AB51" i="1" s="1"/>
  <c r="X51" i="1"/>
  <c r="AX53" i="1" l="1"/>
  <c r="AA53" i="1"/>
  <c r="AX61" i="1"/>
  <c r="AA61" i="1"/>
  <c r="AX62" i="1"/>
  <c r="AA62" i="1"/>
  <c r="AX48" i="1"/>
  <c r="AA48" i="1"/>
  <c r="AX59" i="1"/>
  <c r="AA59" i="1"/>
  <c r="AX51" i="1"/>
  <c r="AA51" i="1"/>
  <c r="AX58" i="1"/>
  <c r="AA58" i="1"/>
  <c r="AX50" i="1"/>
  <c r="AA50" i="1"/>
  <c r="AX55" i="1"/>
  <c r="AA55" i="1"/>
  <c r="AX57" i="1"/>
  <c r="AA57" i="1"/>
  <c r="AX60" i="1"/>
  <c r="AA60" i="1"/>
  <c r="AX65" i="1"/>
  <c r="AA65" i="1"/>
  <c r="AX54" i="1"/>
  <c r="AA54" i="1"/>
  <c r="AX64" i="1"/>
  <c r="AA64" i="1"/>
  <c r="AX56" i="1"/>
  <c r="AA56" i="1"/>
  <c r="O6" i="1"/>
  <c r="AC6" i="1" s="1"/>
  <c r="AC51" i="1"/>
  <c r="R51" i="1"/>
  <c r="W51" i="1"/>
  <c r="S51" i="1"/>
  <c r="Y51" i="1"/>
  <c r="E11" i="4"/>
  <c r="C1" i="3" s="1"/>
  <c r="E19" i="4"/>
  <c r="E20" i="4"/>
  <c r="Y65" i="1"/>
  <c r="AO65" i="1"/>
  <c r="Y60" i="1"/>
  <c r="W65" i="1"/>
  <c r="T48" i="1"/>
  <c r="T54" i="1"/>
  <c r="U56" i="1"/>
  <c r="AD54" i="1"/>
  <c r="AC55" i="1"/>
  <c r="T64" i="1"/>
  <c r="AO56" i="1"/>
  <c r="R56" i="1"/>
  <c r="AP59" i="1"/>
  <c r="V64" i="1"/>
  <c r="T56" i="1"/>
  <c r="S56" i="1"/>
  <c r="AC54" i="1"/>
  <c r="Z64" i="1"/>
  <c r="AB64" i="1" s="1"/>
  <c r="AD56" i="1"/>
  <c r="W54" i="1"/>
  <c r="AO54" i="1"/>
  <c r="X55" i="1"/>
  <c r="AD64" i="1"/>
  <c r="V56" i="1"/>
  <c r="X56" i="1"/>
  <c r="Z56" i="1"/>
  <c r="AB56" i="1" s="1"/>
  <c r="AC56" i="1"/>
  <c r="Y57" i="1"/>
  <c r="X54" i="1"/>
  <c r="X64" i="1"/>
  <c r="S64" i="1"/>
  <c r="W56" i="1"/>
  <c r="Y56" i="1"/>
  <c r="AP56" i="1"/>
  <c r="R52" i="1"/>
  <c r="AX52" i="1"/>
  <c r="AP63" i="1"/>
  <c r="AX63" i="1"/>
  <c r="S49" i="1"/>
  <c r="AX49" i="1"/>
  <c r="Y52" i="1"/>
  <c r="BH58" i="1"/>
  <c r="BE58" i="1"/>
  <c r="BB58" i="1"/>
  <c r="BC58" i="1"/>
  <c r="BG58" i="1"/>
  <c r="AZ58" i="1"/>
  <c r="BA58" i="1"/>
  <c r="BD58" i="1"/>
  <c r="BF58" i="1"/>
  <c r="AY58" i="1"/>
  <c r="BH50" i="1"/>
  <c r="BB50" i="1"/>
  <c r="BC50" i="1"/>
  <c r="BG50" i="1"/>
  <c r="BE50" i="1"/>
  <c r="AZ50" i="1"/>
  <c r="BD50" i="1"/>
  <c r="BF50" i="1"/>
  <c r="BA50" i="1"/>
  <c r="AY50" i="1"/>
  <c r="BH61" i="1"/>
  <c r="BG61" i="1"/>
  <c r="BB61" i="1"/>
  <c r="BF61" i="1"/>
  <c r="BE61" i="1"/>
  <c r="BA61" i="1"/>
  <c r="BD61" i="1"/>
  <c r="BC61" i="1"/>
  <c r="AY61" i="1"/>
  <c r="AZ61" i="1"/>
  <c r="BH62" i="1"/>
  <c r="BG62" i="1"/>
  <c r="BF62" i="1"/>
  <c r="BB62" i="1"/>
  <c r="BC62" i="1"/>
  <c r="BD62" i="1"/>
  <c r="BE62" i="1"/>
  <c r="AZ62" i="1"/>
  <c r="AY62" i="1"/>
  <c r="BA62" i="1"/>
  <c r="BF55" i="1"/>
  <c r="BB55" i="1"/>
  <c r="BC55" i="1"/>
  <c r="BH55" i="1"/>
  <c r="BE55" i="1"/>
  <c r="AZ55" i="1"/>
  <c r="BD55" i="1"/>
  <c r="BG55" i="1"/>
  <c r="AY55" i="1"/>
  <c r="BA55" i="1"/>
  <c r="BG48" i="1"/>
  <c r="BF48" i="1"/>
  <c r="BE48" i="1"/>
  <c r="BB48" i="1"/>
  <c r="BH48" i="1"/>
  <c r="BC48" i="1"/>
  <c r="AZ48" i="1"/>
  <c r="AY48" i="1"/>
  <c r="BA48" i="1"/>
  <c r="BD48" i="1"/>
  <c r="BH57" i="1"/>
  <c r="BG57" i="1"/>
  <c r="BF57" i="1"/>
  <c r="BB57" i="1"/>
  <c r="BC57" i="1"/>
  <c r="BD57" i="1"/>
  <c r="AY57" i="1"/>
  <c r="BE57" i="1"/>
  <c r="AZ57" i="1"/>
  <c r="BA57" i="1"/>
  <c r="Y59" i="1"/>
  <c r="BF59" i="1"/>
  <c r="BH59" i="1"/>
  <c r="BB59" i="1"/>
  <c r="BG59" i="1"/>
  <c r="BE59" i="1"/>
  <c r="BC59" i="1"/>
  <c r="AZ59" i="1"/>
  <c r="BD59" i="1"/>
  <c r="AY59" i="1"/>
  <c r="BA59" i="1"/>
  <c r="BH53" i="1"/>
  <c r="BG53" i="1"/>
  <c r="BE53" i="1"/>
  <c r="BB53" i="1"/>
  <c r="BC53" i="1"/>
  <c r="BF53" i="1"/>
  <c r="BD53" i="1"/>
  <c r="AY53" i="1"/>
  <c r="BA53" i="1"/>
  <c r="AZ53" i="1"/>
  <c r="S52" i="1"/>
  <c r="BG52" i="1"/>
  <c r="BF52" i="1"/>
  <c r="BE52" i="1"/>
  <c r="BB52" i="1"/>
  <c r="BC52" i="1"/>
  <c r="BH52" i="1"/>
  <c r="AZ52" i="1"/>
  <c r="AY52" i="1"/>
  <c r="BA52" i="1"/>
  <c r="BD52" i="1"/>
  <c r="BF63" i="1"/>
  <c r="BE63" i="1"/>
  <c r="BH63" i="1"/>
  <c r="BG63" i="1"/>
  <c r="BB63" i="1"/>
  <c r="BC63" i="1"/>
  <c r="AZ63" i="1"/>
  <c r="BD63" i="1"/>
  <c r="BA63" i="1"/>
  <c r="AY63" i="1"/>
  <c r="W60" i="1"/>
  <c r="BG60" i="1"/>
  <c r="BF60" i="1"/>
  <c r="BE60" i="1"/>
  <c r="BB60" i="1"/>
  <c r="AZ60" i="1"/>
  <c r="AY60" i="1"/>
  <c r="BH60" i="1"/>
  <c r="BA60" i="1"/>
  <c r="BC60" i="1"/>
  <c r="BD60" i="1"/>
  <c r="AC65" i="1"/>
  <c r="BH65" i="1"/>
  <c r="BG65" i="1"/>
  <c r="BF65" i="1"/>
  <c r="BE65" i="1"/>
  <c r="BB65" i="1"/>
  <c r="BD65" i="1"/>
  <c r="BC65" i="1"/>
  <c r="AY65" i="1"/>
  <c r="AZ65" i="1"/>
  <c r="BA65" i="1"/>
  <c r="V49" i="1"/>
  <c r="BH49" i="1"/>
  <c r="BG49" i="1"/>
  <c r="BF49" i="1"/>
  <c r="BB49" i="1"/>
  <c r="BE49" i="1"/>
  <c r="BC49" i="1"/>
  <c r="BD49" i="1"/>
  <c r="AY49" i="1"/>
  <c r="AZ49" i="1"/>
  <c r="BA49" i="1"/>
  <c r="AD51" i="1"/>
  <c r="BF51" i="1"/>
  <c r="BH51" i="1"/>
  <c r="BB51" i="1"/>
  <c r="BG51" i="1"/>
  <c r="BC51" i="1"/>
  <c r="BE51" i="1"/>
  <c r="AZ51" i="1"/>
  <c r="BD51" i="1"/>
  <c r="BA51" i="1"/>
  <c r="AY51" i="1"/>
  <c r="V52" i="1"/>
  <c r="BH54" i="1"/>
  <c r="BG54" i="1"/>
  <c r="BB54" i="1"/>
  <c r="BF54" i="1"/>
  <c r="BE54" i="1"/>
  <c r="BC54" i="1"/>
  <c r="AZ54" i="1"/>
  <c r="BD54" i="1"/>
  <c r="BA54" i="1"/>
  <c r="AY54" i="1"/>
  <c r="BG64" i="1"/>
  <c r="BF64" i="1"/>
  <c r="BE64" i="1"/>
  <c r="BH64" i="1"/>
  <c r="BB64" i="1"/>
  <c r="AY64" i="1"/>
  <c r="BC64" i="1"/>
  <c r="AZ64" i="1"/>
  <c r="BA64" i="1"/>
  <c r="BD64" i="1"/>
  <c r="BG56" i="1"/>
  <c r="BF56" i="1"/>
  <c r="BE56" i="1"/>
  <c r="BB56" i="1"/>
  <c r="BH56" i="1"/>
  <c r="BC56" i="1"/>
  <c r="AZ56" i="1"/>
  <c r="AY56" i="1"/>
  <c r="BA56" i="1"/>
  <c r="BD56" i="1"/>
  <c r="AC63" i="1"/>
  <c r="V51" i="1"/>
  <c r="T51" i="1"/>
  <c r="AP51" i="1"/>
  <c r="W52" i="1"/>
  <c r="Z52" i="1"/>
  <c r="AB52" i="1" s="1"/>
  <c r="T65" i="1"/>
  <c r="AD65" i="1"/>
  <c r="Y63" i="1"/>
  <c r="S60" i="1"/>
  <c r="U51" i="1"/>
  <c r="AO51" i="1"/>
  <c r="AO63" i="1"/>
  <c r="AD60" i="1"/>
  <c r="V63" i="1"/>
  <c r="AW53" i="1"/>
  <c r="AK53" i="1"/>
  <c r="AJ53" i="1"/>
  <c r="AG53" i="1"/>
  <c r="AH53" i="1" s="1"/>
  <c r="AL53" i="1"/>
  <c r="AM53" i="1" s="1"/>
  <c r="AE53" i="1"/>
  <c r="AF53" i="1"/>
  <c r="S50" i="1"/>
  <c r="AW50" i="1"/>
  <c r="AF50" i="1"/>
  <c r="AK50" i="1"/>
  <c r="AJ50" i="1"/>
  <c r="AG50" i="1"/>
  <c r="AI50" i="1" s="1"/>
  <c r="AL50" i="1"/>
  <c r="AN50" i="1" s="1"/>
  <c r="AE50" i="1"/>
  <c r="AW62" i="1"/>
  <c r="AF62" i="1"/>
  <c r="AK62" i="1"/>
  <c r="AJ62" i="1"/>
  <c r="AG62" i="1"/>
  <c r="AI62" i="1" s="1"/>
  <c r="AE62" i="1"/>
  <c r="AL62" i="1"/>
  <c r="AN62" i="1" s="1"/>
  <c r="AW55" i="1"/>
  <c r="AF55" i="1"/>
  <c r="AL55" i="1"/>
  <c r="AM55" i="1" s="1"/>
  <c r="AK55" i="1"/>
  <c r="AG55" i="1"/>
  <c r="AH55" i="1" s="1"/>
  <c r="AE55" i="1"/>
  <c r="AJ55" i="1"/>
  <c r="AW48" i="1"/>
  <c r="AL48" i="1"/>
  <c r="AN48" i="1" s="1"/>
  <c r="AE48" i="1"/>
  <c r="AJ48" i="1"/>
  <c r="AK48" i="1"/>
  <c r="AG48" i="1"/>
  <c r="AH48" i="1" s="1"/>
  <c r="AF48" i="1"/>
  <c r="AW57" i="1"/>
  <c r="AK57" i="1"/>
  <c r="AJ57" i="1"/>
  <c r="AG57" i="1"/>
  <c r="AH57" i="1" s="1"/>
  <c r="AL57" i="1"/>
  <c r="AN57" i="1" s="1"/>
  <c r="AF57" i="1"/>
  <c r="AE57" i="1"/>
  <c r="AC57" i="1"/>
  <c r="Y55" i="1"/>
  <c r="Z62" i="1"/>
  <c r="AB62" i="1" s="1"/>
  <c r="W48" i="1"/>
  <c r="AW52" i="1"/>
  <c r="AL52" i="1"/>
  <c r="AN52" i="1" s="1"/>
  <c r="AK52" i="1"/>
  <c r="AG52" i="1"/>
  <c r="AH52" i="1" s="1"/>
  <c r="AF52" i="1"/>
  <c r="AJ52" i="1"/>
  <c r="AE52" i="1"/>
  <c r="AW63" i="1"/>
  <c r="AF63" i="1"/>
  <c r="AL63" i="1"/>
  <c r="AM63" i="1" s="1"/>
  <c r="AK63" i="1"/>
  <c r="AG63" i="1"/>
  <c r="AI63" i="1" s="1"/>
  <c r="AE63" i="1"/>
  <c r="AJ63" i="1"/>
  <c r="AW60" i="1"/>
  <c r="AL60" i="1"/>
  <c r="AN60" i="1" s="1"/>
  <c r="AK60" i="1"/>
  <c r="AG60" i="1"/>
  <c r="AH60" i="1" s="1"/>
  <c r="AF60" i="1"/>
  <c r="AJ60" i="1"/>
  <c r="AE60" i="1"/>
  <c r="AW65" i="1"/>
  <c r="AK65" i="1"/>
  <c r="AJ65" i="1"/>
  <c r="AG65" i="1"/>
  <c r="AH65" i="1" s="1"/>
  <c r="AL65" i="1"/>
  <c r="AM65" i="1" s="1"/>
  <c r="AF65" i="1"/>
  <c r="AE65" i="1"/>
  <c r="AW49" i="1"/>
  <c r="AK49" i="1"/>
  <c r="AJ49" i="1"/>
  <c r="AG49" i="1"/>
  <c r="AH49" i="1" s="1"/>
  <c r="AL49" i="1"/>
  <c r="AM49" i="1" s="1"/>
  <c r="AE49" i="1"/>
  <c r="AF49" i="1"/>
  <c r="AW51" i="1"/>
  <c r="AF51" i="1"/>
  <c r="AJ51" i="1"/>
  <c r="AL51" i="1"/>
  <c r="AM51" i="1" s="1"/>
  <c r="AE51" i="1"/>
  <c r="AK51" i="1"/>
  <c r="AG51" i="1"/>
  <c r="AI51" i="1" s="1"/>
  <c r="AW58" i="1"/>
  <c r="AF58" i="1"/>
  <c r="AK58" i="1"/>
  <c r="AJ58" i="1"/>
  <c r="AG58" i="1"/>
  <c r="AH58" i="1" s="1"/>
  <c r="AL58" i="1"/>
  <c r="AM58" i="1" s="1"/>
  <c r="AE58" i="1"/>
  <c r="AW61" i="1"/>
  <c r="AK61" i="1"/>
  <c r="AJ61" i="1"/>
  <c r="AG61" i="1"/>
  <c r="AI61" i="1" s="1"/>
  <c r="AL61" i="1"/>
  <c r="AM61" i="1" s="1"/>
  <c r="AE61" i="1"/>
  <c r="AF61" i="1"/>
  <c r="AW59" i="1"/>
  <c r="AF59" i="1"/>
  <c r="AJ59" i="1"/>
  <c r="AL59" i="1"/>
  <c r="AM59" i="1" s="1"/>
  <c r="AE59" i="1"/>
  <c r="AK59" i="1"/>
  <c r="AG59" i="1"/>
  <c r="AI59" i="1" s="1"/>
  <c r="X59" i="1"/>
  <c r="AO55" i="1"/>
  <c r="AD48" i="1"/>
  <c r="AW54" i="1"/>
  <c r="AF54" i="1"/>
  <c r="AK54" i="1"/>
  <c r="AJ54" i="1"/>
  <c r="AG54" i="1"/>
  <c r="AH54" i="1" s="1"/>
  <c r="AE54" i="1"/>
  <c r="AL54" i="1"/>
  <c r="AN54" i="1" s="1"/>
  <c r="AW64" i="1"/>
  <c r="AL64" i="1"/>
  <c r="AN64" i="1" s="1"/>
  <c r="AJ64" i="1"/>
  <c r="AK64" i="1"/>
  <c r="AG64" i="1"/>
  <c r="AH64" i="1" s="1"/>
  <c r="AF64" i="1"/>
  <c r="AE64" i="1"/>
  <c r="AW56" i="1"/>
  <c r="AL56" i="1"/>
  <c r="AN56" i="1" s="1"/>
  <c r="AJ56" i="1"/>
  <c r="AK56" i="1"/>
  <c r="AG56" i="1"/>
  <c r="AH56" i="1" s="1"/>
  <c r="AF56" i="1"/>
  <c r="AE56" i="1"/>
  <c r="AO60" i="1"/>
  <c r="Y50" i="1"/>
  <c r="AC58" i="1"/>
  <c r="AV58" i="1"/>
  <c r="AR58" i="1"/>
  <c r="AU58" i="1"/>
  <c r="AT58" i="1"/>
  <c r="AS58" i="1"/>
  <c r="AQ58" i="1"/>
  <c r="AO62" i="1"/>
  <c r="AV62" i="1"/>
  <c r="AR62" i="1"/>
  <c r="AU62" i="1"/>
  <c r="AT62" i="1"/>
  <c r="AS62" i="1"/>
  <c r="AQ62" i="1"/>
  <c r="AU55" i="1"/>
  <c r="AT55" i="1"/>
  <c r="AQ55" i="1"/>
  <c r="AS55" i="1"/>
  <c r="AV55" i="1"/>
  <c r="AR55" i="1"/>
  <c r="AO48" i="1"/>
  <c r="AT48" i="1"/>
  <c r="AS48" i="1"/>
  <c r="AR48" i="1"/>
  <c r="AV48" i="1"/>
  <c r="AQ48" i="1"/>
  <c r="AU48" i="1"/>
  <c r="Z57" i="1"/>
  <c r="AB57" i="1" s="1"/>
  <c r="AS57" i="1"/>
  <c r="AV57" i="1"/>
  <c r="AR57" i="1"/>
  <c r="AU57" i="1"/>
  <c r="AT57" i="1"/>
  <c r="AQ57" i="1"/>
  <c r="S59" i="1"/>
  <c r="AU59" i="1"/>
  <c r="AT59" i="1"/>
  <c r="AS59" i="1"/>
  <c r="AQ59" i="1"/>
  <c r="AR59" i="1"/>
  <c r="AV59" i="1"/>
  <c r="AU6" i="1"/>
  <c r="BG6" i="1" s="1"/>
  <c r="Y53" i="1"/>
  <c r="AS53" i="1"/>
  <c r="AV53" i="1"/>
  <c r="AR53" i="1"/>
  <c r="AU53" i="1"/>
  <c r="AQ53" i="1"/>
  <c r="AT53" i="1"/>
  <c r="AP50" i="1"/>
  <c r="AV50" i="1"/>
  <c r="AR50" i="1"/>
  <c r="AU50" i="1"/>
  <c r="AT50" i="1"/>
  <c r="AS50" i="1"/>
  <c r="AQ50" i="1"/>
  <c r="AO61" i="1"/>
  <c r="AS61" i="1"/>
  <c r="AV61" i="1"/>
  <c r="AR61" i="1"/>
  <c r="AU61" i="1"/>
  <c r="AT61" i="1"/>
  <c r="AQ61" i="1"/>
  <c r="AD53" i="1"/>
  <c r="X61" i="1"/>
  <c r="AP52" i="1"/>
  <c r="AT52" i="1"/>
  <c r="AS52" i="1"/>
  <c r="AV52" i="1"/>
  <c r="AR52" i="1"/>
  <c r="AU52" i="1"/>
  <c r="AQ52" i="1"/>
  <c r="R63" i="1"/>
  <c r="AU63" i="1"/>
  <c r="AT63" i="1"/>
  <c r="AQ63" i="1"/>
  <c r="AS63" i="1"/>
  <c r="AV63" i="1"/>
  <c r="AR63" i="1"/>
  <c r="AC60" i="1"/>
  <c r="AT60" i="1"/>
  <c r="AS60" i="1"/>
  <c r="AV60" i="1"/>
  <c r="AR60" i="1"/>
  <c r="AU60" i="1"/>
  <c r="AQ60" i="1"/>
  <c r="AP65" i="1"/>
  <c r="AS65" i="1"/>
  <c r="AV65" i="1"/>
  <c r="AR65" i="1"/>
  <c r="AU65" i="1"/>
  <c r="AT65" i="1"/>
  <c r="AQ65" i="1"/>
  <c r="AS49" i="1"/>
  <c r="AV49" i="1"/>
  <c r="AR49" i="1"/>
  <c r="AU49" i="1"/>
  <c r="AT49" i="1"/>
  <c r="AQ49" i="1"/>
  <c r="AU51" i="1"/>
  <c r="AT51" i="1"/>
  <c r="AS51" i="1"/>
  <c r="AQ51" i="1"/>
  <c r="AR51" i="1"/>
  <c r="AV51" i="1"/>
  <c r="D60" i="2"/>
  <c r="I64" i="3" s="1"/>
  <c r="D56" i="2"/>
  <c r="I60" i="3" s="1"/>
  <c r="D52" i="2"/>
  <c r="I56" i="3" s="1"/>
  <c r="D48" i="2"/>
  <c r="I52" i="3" s="1"/>
  <c r="D44" i="2"/>
  <c r="I48" i="3" s="1"/>
  <c r="D40" i="2"/>
  <c r="I44" i="3" s="1"/>
  <c r="D36" i="2"/>
  <c r="I40" i="3" s="1"/>
  <c r="D32" i="2"/>
  <c r="I36" i="3" s="1"/>
  <c r="D28" i="2"/>
  <c r="I32" i="3" s="1"/>
  <c r="D24" i="2"/>
  <c r="I28" i="3" s="1"/>
  <c r="D20" i="2"/>
  <c r="I24" i="3" s="1"/>
  <c r="D16" i="2"/>
  <c r="I20" i="3" s="1"/>
  <c r="D12" i="2"/>
  <c r="I16" i="3" s="1"/>
  <c r="D8" i="2"/>
  <c r="I12" i="3" s="1"/>
  <c r="D4" i="2"/>
  <c r="I8" i="3" s="1"/>
  <c r="D63" i="2"/>
  <c r="I67" i="3" s="1"/>
  <c r="D59" i="2"/>
  <c r="I63" i="3" s="1"/>
  <c r="D55" i="2"/>
  <c r="I59" i="3" s="1"/>
  <c r="D51" i="2"/>
  <c r="I55" i="3" s="1"/>
  <c r="D47" i="2"/>
  <c r="I51" i="3" s="1"/>
  <c r="D43" i="2"/>
  <c r="I47" i="3" s="1"/>
  <c r="D39" i="2"/>
  <c r="I43" i="3" s="1"/>
  <c r="D35" i="2"/>
  <c r="I39" i="3" s="1"/>
  <c r="D31" i="2"/>
  <c r="I35" i="3" s="1"/>
  <c r="D27" i="2"/>
  <c r="I31" i="3" s="1"/>
  <c r="D23" i="2"/>
  <c r="I27" i="3" s="1"/>
  <c r="D19" i="2"/>
  <c r="I23" i="3" s="1"/>
  <c r="D15" i="2"/>
  <c r="I19" i="3" s="1"/>
  <c r="D11" i="2"/>
  <c r="I15" i="3" s="1"/>
  <c r="D7" i="2"/>
  <c r="I11" i="3" s="1"/>
  <c r="D58" i="2"/>
  <c r="I62" i="3" s="1"/>
  <c r="D50" i="2"/>
  <c r="I54" i="3" s="1"/>
  <c r="D42" i="2"/>
  <c r="I46" i="3" s="1"/>
  <c r="D34" i="2"/>
  <c r="I38" i="3" s="1"/>
  <c r="D26" i="2"/>
  <c r="I30" i="3" s="1"/>
  <c r="D18" i="2"/>
  <c r="I22" i="3" s="1"/>
  <c r="D10" i="2"/>
  <c r="I14" i="3" s="1"/>
  <c r="D46" i="2"/>
  <c r="I50" i="3" s="1"/>
  <c r="D22" i="2"/>
  <c r="I26" i="3" s="1"/>
  <c r="D53" i="2"/>
  <c r="I57" i="3" s="1"/>
  <c r="D37" i="2"/>
  <c r="I41" i="3" s="1"/>
  <c r="D21" i="2"/>
  <c r="I25" i="3" s="1"/>
  <c r="D5" i="2"/>
  <c r="I9" i="3" s="1"/>
  <c r="D57" i="2"/>
  <c r="I61" i="3" s="1"/>
  <c r="D49" i="2"/>
  <c r="I53" i="3" s="1"/>
  <c r="D41" i="2"/>
  <c r="I45" i="3" s="1"/>
  <c r="D33" i="2"/>
  <c r="I37" i="3" s="1"/>
  <c r="D25" i="2"/>
  <c r="I29" i="3" s="1"/>
  <c r="D17" i="2"/>
  <c r="I21" i="3" s="1"/>
  <c r="D9" i="2"/>
  <c r="I13" i="3" s="1"/>
  <c r="D62" i="2"/>
  <c r="I66" i="3" s="1"/>
  <c r="D38" i="2"/>
  <c r="I42" i="3" s="1"/>
  <c r="D30" i="2"/>
  <c r="I34" i="3" s="1"/>
  <c r="D54" i="2"/>
  <c r="I58" i="3" s="1"/>
  <c r="D14" i="2"/>
  <c r="I18" i="3" s="1"/>
  <c r="D6" i="2"/>
  <c r="I10" i="3" s="1"/>
  <c r="D61" i="2"/>
  <c r="I65" i="3" s="1"/>
  <c r="D45" i="2"/>
  <c r="I49" i="3" s="1"/>
  <c r="D29" i="2"/>
  <c r="I33" i="3" s="1"/>
  <c r="D13" i="2"/>
  <c r="I17" i="3" s="1"/>
  <c r="AO58" i="1"/>
  <c r="AD61" i="1"/>
  <c r="AP54" i="1"/>
  <c r="AV54" i="1"/>
  <c r="AR54" i="1"/>
  <c r="AU54" i="1"/>
  <c r="AT54" i="1"/>
  <c r="AS54" i="1"/>
  <c r="AQ54" i="1"/>
  <c r="AO64" i="1"/>
  <c r="AT64" i="1"/>
  <c r="AS64" i="1"/>
  <c r="AR64" i="1"/>
  <c r="AV64" i="1"/>
  <c r="AQ64" i="1"/>
  <c r="AU64" i="1"/>
  <c r="AT56" i="1"/>
  <c r="AS56" i="1"/>
  <c r="AR56" i="1"/>
  <c r="AV56" i="1"/>
  <c r="AQ56" i="1"/>
  <c r="AU56" i="1"/>
  <c r="R50" i="1"/>
  <c r="S53" i="1"/>
  <c r="Y58" i="1"/>
  <c r="U59" i="1"/>
  <c r="U50" i="1"/>
  <c r="AP57" i="1"/>
  <c r="R57" i="1"/>
  <c r="V55" i="1"/>
  <c r="AP55" i="1"/>
  <c r="U62" i="1"/>
  <c r="AC48" i="1"/>
  <c r="T61" i="1"/>
  <c r="AP61" i="1"/>
  <c r="AD58" i="1"/>
  <c r="AO50" i="1"/>
  <c r="U61" i="1"/>
  <c r="R61" i="1"/>
  <c r="W58" i="1"/>
  <c r="AO59" i="1"/>
  <c r="T50" i="1"/>
  <c r="Z50" i="1"/>
  <c r="AB50" i="1" s="1"/>
  <c r="T57" i="1"/>
  <c r="AO57" i="1"/>
  <c r="T55" i="1"/>
  <c r="R55" i="1"/>
  <c r="Y62" i="1"/>
  <c r="U48" i="1"/>
  <c r="S48" i="1"/>
  <c r="AC61" i="1"/>
  <c r="T52" i="1"/>
  <c r="X52" i="1"/>
  <c r="AC52" i="1"/>
  <c r="W55" i="1"/>
  <c r="U55" i="1"/>
  <c r="S55" i="1"/>
  <c r="W64" i="1"/>
  <c r="Y64" i="1"/>
  <c r="AC64" i="1"/>
  <c r="Y49" i="1"/>
  <c r="V48" i="1"/>
  <c r="X48" i="1"/>
  <c r="Z48" i="1"/>
  <c r="AB48" i="1" s="1"/>
  <c r="Y61" i="1"/>
  <c r="W61" i="1"/>
  <c r="S61" i="1"/>
  <c r="U52" i="1"/>
  <c r="AO52" i="1"/>
  <c r="AD52" i="1"/>
  <c r="AD55" i="1"/>
  <c r="Z55" i="1"/>
  <c r="AB55" i="1" s="1"/>
  <c r="R64" i="1"/>
  <c r="AP64" i="1"/>
  <c r="Z49" i="1"/>
  <c r="AB49" i="1" s="1"/>
  <c r="R48" i="1"/>
  <c r="Y48" i="1"/>
  <c r="AP48" i="1"/>
  <c r="Z61" i="1"/>
  <c r="AB61" i="1" s="1"/>
  <c r="V61" i="1"/>
  <c r="R53" i="1"/>
  <c r="Z53" i="1"/>
  <c r="AB53" i="1" s="1"/>
  <c r="V59" i="1"/>
  <c r="R59" i="1"/>
  <c r="AD59" i="1"/>
  <c r="Z59" i="1"/>
  <c r="AB59" i="1" s="1"/>
  <c r="X50" i="1"/>
  <c r="AC50" i="1"/>
  <c r="X57" i="1"/>
  <c r="W57" i="1"/>
  <c r="AD57" i="1"/>
  <c r="V54" i="1"/>
  <c r="Y54" i="1"/>
  <c r="S54" i="1"/>
  <c r="Z54" i="1"/>
  <c r="AB54" i="1" s="1"/>
  <c r="V65" i="1"/>
  <c r="X65" i="1"/>
  <c r="S65" i="1"/>
  <c r="U63" i="1"/>
  <c r="W63" i="1"/>
  <c r="AD63" i="1"/>
  <c r="S63" i="1"/>
  <c r="T62" i="1"/>
  <c r="AP62" i="1"/>
  <c r="V60" i="1"/>
  <c r="X60" i="1"/>
  <c r="U60" i="1"/>
  <c r="Z60" i="1"/>
  <c r="AB60" i="1" s="1"/>
  <c r="V53" i="1"/>
  <c r="W53" i="1"/>
  <c r="T58" i="1"/>
  <c r="Z58" i="1"/>
  <c r="AB58" i="1" s="1"/>
  <c r="W59" i="1"/>
  <c r="T59" i="1"/>
  <c r="AC59" i="1"/>
  <c r="V50" i="1"/>
  <c r="AD50" i="1"/>
  <c r="W50" i="1"/>
  <c r="V57" i="1"/>
  <c r="S57" i="1"/>
  <c r="U57" i="1"/>
  <c r="U54" i="1"/>
  <c r="R54" i="1"/>
  <c r="U65" i="1"/>
  <c r="R65" i="1"/>
  <c r="Z65" i="1"/>
  <c r="AB65" i="1" s="1"/>
  <c r="X63" i="1"/>
  <c r="T63" i="1"/>
  <c r="Z63" i="1"/>
  <c r="AB63" i="1" s="1"/>
  <c r="V62" i="1"/>
  <c r="R62" i="1"/>
  <c r="AP60" i="1"/>
  <c r="T60" i="1"/>
  <c r="R60" i="1"/>
  <c r="W49" i="1"/>
  <c r="AC49" i="1"/>
  <c r="U53" i="1"/>
  <c r="T53" i="1"/>
  <c r="AO53" i="1"/>
  <c r="AC53" i="1"/>
  <c r="V58" i="1"/>
  <c r="X58" i="1"/>
  <c r="AP58" i="1"/>
  <c r="P7" i="1"/>
  <c r="P8" i="1" s="1"/>
  <c r="W62" i="1"/>
  <c r="X62" i="1"/>
  <c r="S62" i="1"/>
  <c r="AC62" i="1"/>
  <c r="X49" i="1"/>
  <c r="AP49" i="1"/>
  <c r="R49" i="1"/>
  <c r="T49" i="1"/>
  <c r="AD49" i="1"/>
  <c r="AP53" i="1"/>
  <c r="X53" i="1"/>
  <c r="U58" i="1"/>
  <c r="S58" i="1"/>
  <c r="R58" i="1"/>
  <c r="AD62" i="1"/>
  <c r="U49" i="1"/>
  <c r="AO49" i="1"/>
  <c r="W6" i="1" l="1"/>
  <c r="Y6" i="1"/>
  <c r="X6" i="1"/>
  <c r="U6" i="1"/>
  <c r="AV6" i="1"/>
  <c r="BH6" i="1" s="1"/>
  <c r="AA6" i="1"/>
  <c r="AB6" i="1" s="1"/>
  <c r="T6" i="1"/>
  <c r="AD6" i="1"/>
  <c r="AY6" i="1" s="1"/>
  <c r="V6" i="1"/>
  <c r="S6" i="1"/>
  <c r="Z6" i="1"/>
  <c r="AJ6" i="1" s="1"/>
  <c r="AL6" i="1" s="1"/>
  <c r="R6" i="1"/>
  <c r="AE6" i="1" s="1"/>
  <c r="AG6" i="1" s="1"/>
  <c r="AM60" i="1"/>
  <c r="AI57" i="1"/>
  <c r="AN59" i="1"/>
  <c r="AH62" i="1"/>
  <c r="AT6" i="1"/>
  <c r="BA6" i="1" s="1"/>
  <c r="AM62" i="1"/>
  <c r="AS6" i="1"/>
  <c r="BE6" i="1" s="1"/>
  <c r="AR6" i="1"/>
  <c r="AW6" i="1" s="1"/>
  <c r="AQ6" i="1"/>
  <c r="BJ58" i="1"/>
  <c r="BI59" i="1"/>
  <c r="BI58" i="1"/>
  <c r="BJ54" i="1"/>
  <c r="BI61" i="1"/>
  <c r="H17" i="3"/>
  <c r="H10" i="3"/>
  <c r="H42" i="3"/>
  <c r="H29" i="3"/>
  <c r="H61" i="3"/>
  <c r="AJ61" i="3"/>
  <c r="H57" i="3"/>
  <c r="AJ57" i="3"/>
  <c r="H22" i="3"/>
  <c r="H54" i="3"/>
  <c r="AJ54" i="3"/>
  <c r="H19" i="3"/>
  <c r="H35" i="3"/>
  <c r="H51" i="3"/>
  <c r="AJ51" i="3"/>
  <c r="H67" i="3"/>
  <c r="AJ67" i="3"/>
  <c r="H20" i="3"/>
  <c r="H36" i="3"/>
  <c r="H52" i="3"/>
  <c r="AJ52" i="3"/>
  <c r="H33" i="3"/>
  <c r="H18" i="3"/>
  <c r="H66" i="3"/>
  <c r="AJ66" i="3"/>
  <c r="H37" i="3"/>
  <c r="H9" i="3"/>
  <c r="H26" i="3"/>
  <c r="H30" i="3"/>
  <c r="H62" i="3"/>
  <c r="AJ62" i="3"/>
  <c r="H23" i="3"/>
  <c r="H39" i="3"/>
  <c r="H55" i="3"/>
  <c r="AJ55" i="3"/>
  <c r="H8" i="3"/>
  <c r="H24" i="3"/>
  <c r="H40" i="3"/>
  <c r="H56" i="3"/>
  <c r="AJ56" i="3"/>
  <c r="BI65" i="1"/>
  <c r="H49" i="3"/>
  <c r="H58" i="3"/>
  <c r="AJ58" i="3"/>
  <c r="H13" i="3"/>
  <c r="H45" i="3"/>
  <c r="H25" i="3"/>
  <c r="H50" i="3"/>
  <c r="AJ50" i="3"/>
  <c r="H38" i="3"/>
  <c r="H11" i="3"/>
  <c r="H27" i="3"/>
  <c r="H43" i="3"/>
  <c r="H59" i="3"/>
  <c r="AJ59" i="3"/>
  <c r="H12" i="3"/>
  <c r="H28" i="3"/>
  <c r="H44" i="3"/>
  <c r="H60" i="3"/>
  <c r="AJ60" i="3"/>
  <c r="BI56" i="1"/>
  <c r="BI50" i="1"/>
  <c r="BJ56" i="1"/>
  <c r="BJ51" i="1"/>
  <c r="BJ48" i="1"/>
  <c r="BJ55" i="1"/>
  <c r="BJ62" i="1"/>
  <c r="H65" i="3"/>
  <c r="AJ65" i="3"/>
  <c r="H34" i="3"/>
  <c r="H21" i="3"/>
  <c r="H53" i="3"/>
  <c r="AJ53" i="3"/>
  <c r="H41" i="3"/>
  <c r="H14" i="3"/>
  <c r="H46" i="3"/>
  <c r="H15" i="3"/>
  <c r="H31" i="3"/>
  <c r="H47" i="3"/>
  <c r="H63" i="3"/>
  <c r="AJ63" i="3"/>
  <c r="H16" i="3"/>
  <c r="H32" i="3"/>
  <c r="H48" i="3"/>
  <c r="H64" i="3"/>
  <c r="AJ64" i="3"/>
  <c r="BJ59" i="1"/>
  <c r="BI49" i="1"/>
  <c r="BI57" i="1"/>
  <c r="BI53" i="1"/>
  <c r="BJ65" i="1"/>
  <c r="BJ60" i="1"/>
  <c r="BJ61" i="1"/>
  <c r="BI51" i="1"/>
  <c r="BI62" i="1"/>
  <c r="BJ53" i="1"/>
  <c r="BJ57" i="1"/>
  <c r="BI60" i="1"/>
  <c r="BI55" i="1"/>
  <c r="BJ64" i="1"/>
  <c r="BJ50" i="1"/>
  <c r="AH7" i="3"/>
  <c r="CI6" i="1" s="1"/>
  <c r="AG7" i="3"/>
  <c r="CH6" i="1" s="1"/>
  <c r="AG6" i="3"/>
  <c r="CH5" i="1" s="1"/>
  <c r="AI7" i="3"/>
  <c r="AD49" i="3"/>
  <c r="AE49" i="3"/>
  <c r="O49" i="3"/>
  <c r="T49" i="3"/>
  <c r="BS48" i="1"/>
  <c r="BR48" i="1" s="1"/>
  <c r="AA58" i="3"/>
  <c r="AH58" i="3"/>
  <c r="AG58" i="3"/>
  <c r="AE58" i="3"/>
  <c r="AD58" i="3"/>
  <c r="AB58" i="3"/>
  <c r="R58" i="3"/>
  <c r="M58" i="3"/>
  <c r="S58" i="3"/>
  <c r="T58" i="3"/>
  <c r="O58" i="3"/>
  <c r="N58" i="3"/>
  <c r="BS57" i="1"/>
  <c r="BR57" i="1" s="1"/>
  <c r="Q58" i="3"/>
  <c r="L58" i="3"/>
  <c r="AD13" i="3"/>
  <c r="O13" i="3"/>
  <c r="T13" i="3"/>
  <c r="AE13" i="3"/>
  <c r="BS12" i="1"/>
  <c r="BR12" i="1" s="1"/>
  <c r="AD45" i="3"/>
  <c r="O45" i="3"/>
  <c r="T45" i="3"/>
  <c r="AE45" i="3"/>
  <c r="BS44" i="1"/>
  <c r="BR44" i="1" s="1"/>
  <c r="AD25" i="3"/>
  <c r="AE25" i="3"/>
  <c r="O25" i="3"/>
  <c r="T25" i="3"/>
  <c r="BS24" i="1"/>
  <c r="BR24" i="1" s="1"/>
  <c r="AH50" i="3"/>
  <c r="AA50" i="3"/>
  <c r="AE50" i="3"/>
  <c r="AD50" i="3"/>
  <c r="AB50" i="3"/>
  <c r="R50" i="3"/>
  <c r="M50" i="3"/>
  <c r="S50" i="3"/>
  <c r="O50" i="3"/>
  <c r="T50" i="3"/>
  <c r="BS49" i="1"/>
  <c r="BR49" i="1" s="1"/>
  <c r="L50" i="3"/>
  <c r="AG50" i="3"/>
  <c r="Q50" i="3"/>
  <c r="N50" i="3"/>
  <c r="AE38" i="3"/>
  <c r="AD38" i="3"/>
  <c r="O38" i="3"/>
  <c r="BS37" i="1"/>
  <c r="BR37" i="1" s="1"/>
  <c r="T38" i="3"/>
  <c r="AE11" i="3"/>
  <c r="O11" i="3"/>
  <c r="T11" i="3"/>
  <c r="AD11" i="3"/>
  <c r="BS10" i="1"/>
  <c r="BR10" i="1" s="1"/>
  <c r="AE27" i="3"/>
  <c r="O27" i="3"/>
  <c r="T27" i="3"/>
  <c r="AD27" i="3"/>
  <c r="BS26" i="1"/>
  <c r="BR26" i="1" s="1"/>
  <c r="AE43" i="3"/>
  <c r="O43" i="3"/>
  <c r="T43" i="3"/>
  <c r="AD43" i="3"/>
  <c r="BS42" i="1"/>
  <c r="BR42" i="1" s="1"/>
  <c r="AH59" i="3"/>
  <c r="AE59" i="3"/>
  <c r="AB59" i="3"/>
  <c r="AA59" i="3"/>
  <c r="Q59" i="3"/>
  <c r="N59" i="3"/>
  <c r="R59" i="3"/>
  <c r="S59" i="3"/>
  <c r="T59" i="3"/>
  <c r="O59" i="3"/>
  <c r="L59" i="3"/>
  <c r="AG59" i="3"/>
  <c r="AD59" i="3"/>
  <c r="M59" i="3"/>
  <c r="BS58" i="1"/>
  <c r="BR58" i="1" s="1"/>
  <c r="T12" i="3"/>
  <c r="O12" i="3"/>
  <c r="AE12" i="3"/>
  <c r="AD12" i="3"/>
  <c r="BS11" i="1"/>
  <c r="BR11" i="1" s="1"/>
  <c r="T28" i="3"/>
  <c r="O28" i="3"/>
  <c r="AE28" i="3"/>
  <c r="AD28" i="3"/>
  <c r="BS27" i="1"/>
  <c r="BR27" i="1" s="1"/>
  <c r="T44" i="3"/>
  <c r="O44" i="3"/>
  <c r="AE44" i="3"/>
  <c r="AD44" i="3"/>
  <c r="BS43" i="1"/>
  <c r="BR43" i="1" s="1"/>
  <c r="AH60" i="3"/>
  <c r="AG60" i="3"/>
  <c r="T60" i="3"/>
  <c r="Q60" i="3"/>
  <c r="AA60" i="3"/>
  <c r="M60" i="3"/>
  <c r="N60" i="3"/>
  <c r="R60" i="3"/>
  <c r="AE60" i="3"/>
  <c r="S60" i="3"/>
  <c r="AB60" i="3"/>
  <c r="O60" i="3"/>
  <c r="L60" i="3"/>
  <c r="BS59" i="1"/>
  <c r="BR59" i="1" s="1"/>
  <c r="AD60" i="3"/>
  <c r="BJ63" i="1"/>
  <c r="AD65" i="3"/>
  <c r="AH65" i="3"/>
  <c r="AG65" i="3"/>
  <c r="AE65" i="3"/>
  <c r="AB65" i="3"/>
  <c r="S65" i="3"/>
  <c r="O65" i="3"/>
  <c r="L65" i="3"/>
  <c r="AA65" i="3"/>
  <c r="AC65" i="3" s="1"/>
  <c r="T65" i="3"/>
  <c r="N65" i="3"/>
  <c r="BS64" i="1"/>
  <c r="BR64" i="1" s="1"/>
  <c r="Q65" i="3"/>
  <c r="R65" i="3"/>
  <c r="M65" i="3"/>
  <c r="AE34" i="3"/>
  <c r="AD34" i="3"/>
  <c r="O34" i="3"/>
  <c r="T34" i="3"/>
  <c r="BS33" i="1"/>
  <c r="BR33" i="1" s="1"/>
  <c r="AD21" i="3"/>
  <c r="O21" i="3"/>
  <c r="T21" i="3"/>
  <c r="BS20" i="1"/>
  <c r="BR20" i="1" s="1"/>
  <c r="AE21" i="3"/>
  <c r="AH53" i="3"/>
  <c r="AD53" i="3"/>
  <c r="AG53" i="3"/>
  <c r="S53" i="3"/>
  <c r="O53" i="3"/>
  <c r="L53" i="3"/>
  <c r="T53" i="3"/>
  <c r="AB53" i="3"/>
  <c r="Q53" i="3"/>
  <c r="M53" i="3"/>
  <c r="N53" i="3"/>
  <c r="BS52" i="1"/>
  <c r="BR52" i="1" s="1"/>
  <c r="AE53" i="3"/>
  <c r="AA53" i="3"/>
  <c r="R53" i="3"/>
  <c r="AD41" i="3"/>
  <c r="AE41" i="3"/>
  <c r="O41" i="3"/>
  <c r="T41" i="3"/>
  <c r="BS40" i="1"/>
  <c r="BR40" i="1" s="1"/>
  <c r="AE14" i="3"/>
  <c r="AD14" i="3"/>
  <c r="O14" i="3"/>
  <c r="BS13" i="1"/>
  <c r="BR13" i="1" s="1"/>
  <c r="T14" i="3"/>
  <c r="AE46" i="3"/>
  <c r="AD46" i="3"/>
  <c r="O46" i="3"/>
  <c r="BS45" i="1"/>
  <c r="BR45" i="1" s="1"/>
  <c r="T46" i="3"/>
  <c r="AE15" i="3"/>
  <c r="AD15" i="3"/>
  <c r="T15" i="3"/>
  <c r="O15" i="3"/>
  <c r="BS14" i="1"/>
  <c r="BR14" i="1" s="1"/>
  <c r="AE31" i="3"/>
  <c r="AD31" i="3"/>
  <c r="O31" i="3"/>
  <c r="BS30" i="1"/>
  <c r="BR30" i="1" s="1"/>
  <c r="T31" i="3"/>
  <c r="AE47" i="3"/>
  <c r="AD47" i="3"/>
  <c r="T47" i="3"/>
  <c r="O47" i="3"/>
  <c r="BS46" i="1"/>
  <c r="BR46" i="1" s="1"/>
  <c r="AE63" i="3"/>
  <c r="AB63" i="3"/>
  <c r="AG63" i="3"/>
  <c r="AA63" i="3"/>
  <c r="AH63" i="3"/>
  <c r="AD63" i="3"/>
  <c r="Q63" i="3"/>
  <c r="N63" i="3"/>
  <c r="R63" i="3"/>
  <c r="O63" i="3"/>
  <c r="S63" i="3"/>
  <c r="L63" i="3"/>
  <c r="BS62" i="1"/>
  <c r="BR62" i="1" s="1"/>
  <c r="M63" i="3"/>
  <c r="T63" i="3"/>
  <c r="T16" i="3"/>
  <c r="AE16" i="3"/>
  <c r="AD16" i="3"/>
  <c r="BS15" i="1"/>
  <c r="BR15" i="1" s="1"/>
  <c r="O16" i="3"/>
  <c r="Y16" i="3" s="1"/>
  <c r="T32" i="3"/>
  <c r="AE32" i="3"/>
  <c r="AD32" i="3"/>
  <c r="BS31" i="1"/>
  <c r="BR31" i="1" s="1"/>
  <c r="O32" i="3"/>
  <c r="Y32" i="3" s="1"/>
  <c r="T48" i="3"/>
  <c r="AE48" i="3"/>
  <c r="AD48" i="3"/>
  <c r="BS47" i="1"/>
  <c r="BR47" i="1" s="1"/>
  <c r="O48" i="3"/>
  <c r="Y48" i="3" s="1"/>
  <c r="AH64" i="3"/>
  <c r="AG64" i="3"/>
  <c r="AA64" i="3"/>
  <c r="T64" i="3"/>
  <c r="AE64" i="3"/>
  <c r="AD64" i="3"/>
  <c r="AB64" i="3"/>
  <c r="Q64" i="3"/>
  <c r="R64" i="3"/>
  <c r="L64" i="3"/>
  <c r="O64" i="3"/>
  <c r="M64" i="3"/>
  <c r="S64" i="3"/>
  <c r="BS63" i="1"/>
  <c r="BR63" i="1" s="1"/>
  <c r="N64" i="3"/>
  <c r="BI52" i="1"/>
  <c r="AZ6" i="1"/>
  <c r="AD17" i="3"/>
  <c r="AE17" i="3"/>
  <c r="O17" i="3"/>
  <c r="T17" i="3"/>
  <c r="BS16" i="1"/>
  <c r="BR16" i="1" s="1"/>
  <c r="AE10" i="3"/>
  <c r="AD10" i="3"/>
  <c r="O10" i="3"/>
  <c r="T10" i="3"/>
  <c r="BS9" i="1"/>
  <c r="BR9" i="1" s="1"/>
  <c r="AE42" i="3"/>
  <c r="AD42" i="3"/>
  <c r="O42" i="3"/>
  <c r="T42" i="3"/>
  <c r="BS41" i="1"/>
  <c r="BR41" i="1" s="1"/>
  <c r="AD29" i="3"/>
  <c r="O29" i="3"/>
  <c r="T29" i="3"/>
  <c r="AE29" i="3"/>
  <c r="BS28" i="1"/>
  <c r="BR28" i="1" s="1"/>
  <c r="AH61" i="3"/>
  <c r="AD61" i="3"/>
  <c r="S61" i="3"/>
  <c r="O61" i="3"/>
  <c r="L61" i="3"/>
  <c r="T61" i="3"/>
  <c r="AE61" i="3"/>
  <c r="Q61" i="3"/>
  <c r="BS60" i="1"/>
  <c r="BR60" i="1" s="1"/>
  <c r="AB61" i="3"/>
  <c r="AA61" i="3"/>
  <c r="N61" i="3"/>
  <c r="AG61" i="3"/>
  <c r="AI61" i="3" s="1"/>
  <c r="R61" i="3"/>
  <c r="M61" i="3"/>
  <c r="AG57" i="3"/>
  <c r="AD57" i="3"/>
  <c r="AE57" i="3"/>
  <c r="AB57" i="3"/>
  <c r="S57" i="3"/>
  <c r="O57" i="3"/>
  <c r="L57" i="3"/>
  <c r="AA57" i="3"/>
  <c r="T57" i="3"/>
  <c r="AH57" i="3"/>
  <c r="M57" i="3"/>
  <c r="BS56" i="1"/>
  <c r="BR56" i="1" s="1"/>
  <c r="Q57" i="3"/>
  <c r="R57" i="3"/>
  <c r="N57" i="3"/>
  <c r="AE22" i="3"/>
  <c r="AD22" i="3"/>
  <c r="O22" i="3"/>
  <c r="BS21" i="1"/>
  <c r="BR21" i="1" s="1"/>
  <c r="T22" i="3"/>
  <c r="AA54" i="3"/>
  <c r="AE54" i="3"/>
  <c r="AD54" i="3"/>
  <c r="AB54" i="3"/>
  <c r="AG54" i="3"/>
  <c r="R54" i="3"/>
  <c r="M54" i="3"/>
  <c r="S54" i="3"/>
  <c r="O54" i="3"/>
  <c r="BS53" i="1"/>
  <c r="BR53" i="1" s="1"/>
  <c r="Q54" i="3"/>
  <c r="T54" i="3"/>
  <c r="AH54" i="3"/>
  <c r="N54" i="3"/>
  <c r="L54" i="3"/>
  <c r="AE19" i="3"/>
  <c r="AD19" i="3"/>
  <c r="O19" i="3"/>
  <c r="T19" i="3"/>
  <c r="BS18" i="1"/>
  <c r="BR18" i="1" s="1"/>
  <c r="AE35" i="3"/>
  <c r="AD35" i="3"/>
  <c r="O35" i="3"/>
  <c r="T35" i="3"/>
  <c r="BS34" i="1"/>
  <c r="BR34" i="1" s="1"/>
  <c r="AG51" i="3"/>
  <c r="AE51" i="3"/>
  <c r="AB51" i="3"/>
  <c r="AH51" i="3"/>
  <c r="AA51" i="3"/>
  <c r="Q51" i="3"/>
  <c r="N51" i="3"/>
  <c r="R51" i="3"/>
  <c r="AD51" i="3"/>
  <c r="S51" i="3"/>
  <c r="O51" i="3"/>
  <c r="M51" i="3"/>
  <c r="T51" i="3"/>
  <c r="BS50" i="1"/>
  <c r="BR50" i="1" s="1"/>
  <c r="L51" i="3"/>
  <c r="AH67" i="3"/>
  <c r="AG67" i="3"/>
  <c r="AE67" i="3"/>
  <c r="AB67" i="3"/>
  <c r="AA67" i="3"/>
  <c r="Q67" i="3"/>
  <c r="N67" i="3"/>
  <c r="R67" i="3"/>
  <c r="AD67" i="3"/>
  <c r="S67" i="3"/>
  <c r="M67" i="3"/>
  <c r="T67" i="3"/>
  <c r="L67" i="3"/>
  <c r="O67" i="3"/>
  <c r="BS66" i="1"/>
  <c r="BR66" i="1" s="1"/>
  <c r="T20" i="3"/>
  <c r="O20" i="3"/>
  <c r="AD20" i="3"/>
  <c r="BS19" i="1"/>
  <c r="BR19" i="1" s="1"/>
  <c r="AE20" i="3"/>
  <c r="T36" i="3"/>
  <c r="O36" i="3"/>
  <c r="AD36" i="3"/>
  <c r="BS35" i="1"/>
  <c r="BR35" i="1" s="1"/>
  <c r="AE36" i="3"/>
  <c r="AH52" i="3"/>
  <c r="AG52" i="3"/>
  <c r="T52" i="3"/>
  <c r="Q52" i="3"/>
  <c r="O52" i="3"/>
  <c r="L52" i="3"/>
  <c r="AA52" i="3"/>
  <c r="R52" i="3"/>
  <c r="AD52" i="3"/>
  <c r="AB52" i="3"/>
  <c r="S52" i="3"/>
  <c r="M52" i="3"/>
  <c r="AE52" i="3"/>
  <c r="N52" i="3"/>
  <c r="BS51" i="1"/>
  <c r="BR51" i="1" s="1"/>
  <c r="BI54" i="1"/>
  <c r="BI63" i="1"/>
  <c r="BJ49" i="1"/>
  <c r="BJ52" i="1"/>
  <c r="AX6" i="1"/>
  <c r="AD33" i="3"/>
  <c r="AE33" i="3"/>
  <c r="O33" i="3"/>
  <c r="T33" i="3"/>
  <c r="BS32" i="1"/>
  <c r="BR32" i="1" s="1"/>
  <c r="AE18" i="3"/>
  <c r="AD18" i="3"/>
  <c r="O18" i="3"/>
  <c r="T18" i="3"/>
  <c r="BS17" i="1"/>
  <c r="BR17" i="1" s="1"/>
  <c r="AH66" i="3"/>
  <c r="AA66" i="3"/>
  <c r="AE66" i="3"/>
  <c r="AD66" i="3"/>
  <c r="AB66" i="3"/>
  <c r="R66" i="3"/>
  <c r="M66" i="3"/>
  <c r="AG66" i="3"/>
  <c r="S66" i="3"/>
  <c r="T66" i="3"/>
  <c r="BS65" i="1"/>
  <c r="BR65" i="1" s="1"/>
  <c r="L66" i="3"/>
  <c r="N66" i="3"/>
  <c r="Q66" i="3"/>
  <c r="O66" i="3"/>
  <c r="AD37" i="3"/>
  <c r="O37" i="3"/>
  <c r="T37" i="3"/>
  <c r="BS36" i="1"/>
  <c r="BR36" i="1" s="1"/>
  <c r="AE37" i="3"/>
  <c r="AD9" i="3"/>
  <c r="AE9" i="3"/>
  <c r="O9" i="3"/>
  <c r="T9" i="3"/>
  <c r="BS8" i="1"/>
  <c r="BR8" i="1" s="1"/>
  <c r="AE26" i="3"/>
  <c r="AD26" i="3"/>
  <c r="O26" i="3"/>
  <c r="T26" i="3"/>
  <c r="BS25" i="1"/>
  <c r="BR25" i="1" s="1"/>
  <c r="AE30" i="3"/>
  <c r="AD30" i="3"/>
  <c r="O30" i="3"/>
  <c r="BS29" i="1"/>
  <c r="BR29" i="1" s="1"/>
  <c r="T30" i="3"/>
  <c r="AG62" i="3"/>
  <c r="AA62" i="3"/>
  <c r="AE62" i="3"/>
  <c r="AD62" i="3"/>
  <c r="AB62" i="3"/>
  <c r="R62" i="3"/>
  <c r="M62" i="3"/>
  <c r="AH62" i="3"/>
  <c r="S62" i="3"/>
  <c r="L62" i="3"/>
  <c r="BS61" i="1"/>
  <c r="BR61" i="1" s="1"/>
  <c r="Q62" i="3"/>
  <c r="N62" i="3"/>
  <c r="T62" i="3"/>
  <c r="O62" i="3"/>
  <c r="AE23" i="3"/>
  <c r="AD23" i="3"/>
  <c r="BS22" i="1"/>
  <c r="BR22" i="1" s="1"/>
  <c r="T23" i="3"/>
  <c r="O23" i="3"/>
  <c r="AE39" i="3"/>
  <c r="AD39" i="3"/>
  <c r="BS38" i="1"/>
  <c r="BR38" i="1" s="1"/>
  <c r="O39" i="3"/>
  <c r="T39" i="3"/>
  <c r="AH55" i="3"/>
  <c r="AE55" i="3"/>
  <c r="AB55" i="3"/>
  <c r="AA55" i="3"/>
  <c r="AD55" i="3"/>
  <c r="Q55" i="3"/>
  <c r="N55" i="3"/>
  <c r="AG55" i="3"/>
  <c r="R55" i="3"/>
  <c r="L55" i="3"/>
  <c r="M55" i="3"/>
  <c r="S55" i="3"/>
  <c r="BS54" i="1"/>
  <c r="BR54" i="1" s="1"/>
  <c r="T55" i="3"/>
  <c r="O55" i="3"/>
  <c r="T8" i="3"/>
  <c r="AE8" i="3"/>
  <c r="O8" i="3"/>
  <c r="AD8" i="3"/>
  <c r="BS7" i="1"/>
  <c r="BR7" i="1" s="1"/>
  <c r="T24" i="3"/>
  <c r="AE24" i="3"/>
  <c r="AD24" i="3"/>
  <c r="BS23" i="1"/>
  <c r="BR23" i="1" s="1"/>
  <c r="O24" i="3"/>
  <c r="T40" i="3"/>
  <c r="AE40" i="3"/>
  <c r="AD40" i="3"/>
  <c r="BS39" i="1"/>
  <c r="BR39" i="1" s="1"/>
  <c r="O40" i="3"/>
  <c r="AH56" i="3"/>
  <c r="AG56" i="3"/>
  <c r="AA56" i="3"/>
  <c r="T56" i="3"/>
  <c r="AE56" i="3"/>
  <c r="AD56" i="3"/>
  <c r="AB56" i="3"/>
  <c r="Q56" i="3"/>
  <c r="R56" i="3"/>
  <c r="N56" i="3"/>
  <c r="L56" i="3"/>
  <c r="BS55" i="1"/>
  <c r="BR55" i="1" s="1"/>
  <c r="M56" i="3"/>
  <c r="W56" i="3" s="1"/>
  <c r="S56" i="3"/>
  <c r="O56" i="3"/>
  <c r="BI64" i="1"/>
  <c r="BI48" i="1"/>
  <c r="AI60" i="1"/>
  <c r="AM56" i="1"/>
  <c r="AI64" i="1"/>
  <c r="AM48" i="1"/>
  <c r="AN65" i="1"/>
  <c r="AH51" i="1"/>
  <c r="AN61" i="1"/>
  <c r="AI65" i="1"/>
  <c r="AN49" i="1"/>
  <c r="BF6" i="1"/>
  <c r="AM52" i="1"/>
  <c r="AM54" i="1"/>
  <c r="AI56" i="1"/>
  <c r="AM57" i="1"/>
  <c r="AH50" i="1"/>
  <c r="AN63" i="1"/>
  <c r="BB6" i="1"/>
  <c r="BC6" i="1"/>
  <c r="AI58" i="1"/>
  <c r="AI55" i="1"/>
  <c r="AH63" i="1"/>
  <c r="AN51" i="1"/>
  <c r="AI48" i="1"/>
  <c r="AI52" i="1"/>
  <c r="AI54" i="1"/>
  <c r="AH59" i="1"/>
  <c r="AM50" i="1"/>
  <c r="AN58" i="1"/>
  <c r="AN53" i="1"/>
  <c r="AH61" i="1"/>
  <c r="AN55" i="1"/>
  <c r="AM64" i="1"/>
  <c r="C38" i="2"/>
  <c r="C57" i="2"/>
  <c r="F57" i="2"/>
  <c r="K61" i="3" s="1"/>
  <c r="BU60" i="1" s="1"/>
  <c r="E57" i="2"/>
  <c r="J61" i="3" s="1"/>
  <c r="BT60" i="1" s="1"/>
  <c r="B57" i="2"/>
  <c r="C50" i="2"/>
  <c r="E50" i="2"/>
  <c r="J54" i="3" s="1"/>
  <c r="BT53" i="1" s="1"/>
  <c r="B50" i="2"/>
  <c r="F50" i="2"/>
  <c r="K54" i="3" s="1"/>
  <c r="BU53" i="1" s="1"/>
  <c r="C15" i="2"/>
  <c r="C31" i="2"/>
  <c r="E47" i="2"/>
  <c r="J51" i="3" s="1"/>
  <c r="BT50" i="1" s="1"/>
  <c r="B47" i="2"/>
  <c r="C47" i="2"/>
  <c r="F47" i="2"/>
  <c r="K51" i="3" s="1"/>
  <c r="BU50" i="1" s="1"/>
  <c r="C16" i="2"/>
  <c r="C32" i="2"/>
  <c r="C29" i="2"/>
  <c r="C14" i="2"/>
  <c r="C62" i="2"/>
  <c r="B62" i="2"/>
  <c r="E62" i="2"/>
  <c r="J66" i="3" s="1"/>
  <c r="BT65" i="1" s="1"/>
  <c r="F62" i="2"/>
  <c r="K66" i="3" s="1"/>
  <c r="BU65" i="1" s="1"/>
  <c r="C33" i="2"/>
  <c r="B5" i="2"/>
  <c r="E5" i="2" s="1"/>
  <c r="J9" i="3" s="1"/>
  <c r="BT8" i="1" s="1"/>
  <c r="C5" i="2"/>
  <c r="C22" i="2"/>
  <c r="C26" i="2"/>
  <c r="C58" i="2"/>
  <c r="B58" i="2"/>
  <c r="E58" i="2"/>
  <c r="J62" i="3" s="1"/>
  <c r="BT61" i="1" s="1"/>
  <c r="F58" i="2"/>
  <c r="K62" i="3" s="1"/>
  <c r="BU61" i="1" s="1"/>
  <c r="C19" i="2"/>
  <c r="C35" i="2"/>
  <c r="E51" i="2"/>
  <c r="J55" i="3" s="1"/>
  <c r="BT54" i="1" s="1"/>
  <c r="F51" i="2"/>
  <c r="K55" i="3" s="1"/>
  <c r="BU54" i="1" s="1"/>
  <c r="C51" i="2"/>
  <c r="B51" i="2"/>
  <c r="C4" i="2"/>
  <c r="B4" i="2"/>
  <c r="E4" i="2" s="1"/>
  <c r="J8" i="3" s="1"/>
  <c r="BT7" i="1" s="1"/>
  <c r="F4" i="2"/>
  <c r="K8" i="3" s="1"/>
  <c r="BU7" i="1" s="1"/>
  <c r="C20" i="2"/>
  <c r="C36" i="2"/>
  <c r="C52" i="2"/>
  <c r="E52" i="2"/>
  <c r="J56" i="3" s="1"/>
  <c r="BT55" i="1" s="1"/>
  <c r="B52" i="2"/>
  <c r="F52" i="2"/>
  <c r="K56" i="3" s="1"/>
  <c r="BU55" i="1" s="1"/>
  <c r="C13" i="2"/>
  <c r="B6" i="2"/>
  <c r="E6" i="2" s="1"/>
  <c r="J10" i="3" s="1"/>
  <c r="BT9" i="1" s="1"/>
  <c r="C6" i="2"/>
  <c r="C25" i="2"/>
  <c r="C53" i="2"/>
  <c r="F53" i="2"/>
  <c r="K57" i="3" s="1"/>
  <c r="BU56" i="1" s="1"/>
  <c r="B53" i="2"/>
  <c r="E53" i="2"/>
  <c r="J57" i="3" s="1"/>
  <c r="BT56" i="1" s="1"/>
  <c r="C18" i="2"/>
  <c r="E63" i="2"/>
  <c r="J67" i="3" s="1"/>
  <c r="BT66" i="1" s="1"/>
  <c r="F63" i="2"/>
  <c r="K67" i="3" s="1"/>
  <c r="BU66" i="1" s="1"/>
  <c r="C63" i="2"/>
  <c r="B63" i="2"/>
  <c r="C48" i="2"/>
  <c r="B48" i="2"/>
  <c r="E48" i="2"/>
  <c r="J52" i="3" s="1"/>
  <c r="BT51" i="1" s="1"/>
  <c r="F48" i="2"/>
  <c r="K52" i="3" s="1"/>
  <c r="BU51" i="1" s="1"/>
  <c r="C45" i="2"/>
  <c r="C54" i="2"/>
  <c r="B54" i="2"/>
  <c r="E54" i="2"/>
  <c r="J58" i="3" s="1"/>
  <c r="BT57" i="1" s="1"/>
  <c r="F54" i="2"/>
  <c r="K58" i="3" s="1"/>
  <c r="BU57" i="1" s="1"/>
  <c r="C9" i="2"/>
  <c r="C41" i="2"/>
  <c r="C21" i="2"/>
  <c r="C46" i="2"/>
  <c r="B46" i="2"/>
  <c r="E46" i="2"/>
  <c r="J50" i="3" s="1"/>
  <c r="BT49" i="1" s="1"/>
  <c r="F46" i="2"/>
  <c r="K50" i="3" s="1"/>
  <c r="BU49" i="1" s="1"/>
  <c r="C34" i="2"/>
  <c r="C7" i="2"/>
  <c r="C23" i="2"/>
  <c r="C39" i="2"/>
  <c r="C55" i="2"/>
  <c r="B55" i="2"/>
  <c r="F55" i="2"/>
  <c r="K59" i="3" s="1"/>
  <c r="BU58" i="1" s="1"/>
  <c r="E55" i="2"/>
  <c r="J59" i="3" s="1"/>
  <c r="BT58" i="1" s="1"/>
  <c r="C8" i="2"/>
  <c r="C24" i="2"/>
  <c r="C40" i="2"/>
  <c r="C56" i="2"/>
  <c r="B56" i="2"/>
  <c r="E56" i="2"/>
  <c r="J60" i="3" s="1"/>
  <c r="BT59" i="1" s="1"/>
  <c r="F56" i="2"/>
  <c r="K60" i="3" s="1"/>
  <c r="BU59" i="1" s="1"/>
  <c r="C61" i="2"/>
  <c r="F61" i="2"/>
  <c r="K65" i="3" s="1"/>
  <c r="BU64" i="1" s="1"/>
  <c r="B61" i="2"/>
  <c r="E61" i="2"/>
  <c r="J65" i="3" s="1"/>
  <c r="BT64" i="1" s="1"/>
  <c r="C30" i="2"/>
  <c r="C17" i="2"/>
  <c r="C49" i="2"/>
  <c r="F49" i="2"/>
  <c r="K53" i="3" s="1"/>
  <c r="BU52" i="1" s="1"/>
  <c r="E49" i="2"/>
  <c r="J53" i="3" s="1"/>
  <c r="BT52" i="1" s="1"/>
  <c r="B49" i="2"/>
  <c r="C37" i="2"/>
  <c r="C10" i="2"/>
  <c r="C42" i="2"/>
  <c r="C11" i="2"/>
  <c r="C27" i="2"/>
  <c r="C43" i="2"/>
  <c r="B59" i="2"/>
  <c r="F59" i="2"/>
  <c r="K63" i="3" s="1"/>
  <c r="BU62" i="1" s="1"/>
  <c r="C59" i="2"/>
  <c r="E59" i="2"/>
  <c r="J63" i="3" s="1"/>
  <c r="BT62" i="1" s="1"/>
  <c r="C12" i="2"/>
  <c r="C28" i="2"/>
  <c r="C44" i="2"/>
  <c r="C60" i="2"/>
  <c r="E60" i="2"/>
  <c r="J64" i="3" s="1"/>
  <c r="BT63" i="1" s="1"/>
  <c r="B60" i="2"/>
  <c r="F60" i="2"/>
  <c r="K64" i="3" s="1"/>
  <c r="BU63" i="1" s="1"/>
  <c r="AI53" i="1"/>
  <c r="Q7" i="1"/>
  <c r="O7" i="1" s="1"/>
  <c r="AI49" i="1"/>
  <c r="P9" i="1"/>
  <c r="P10" i="1" s="1"/>
  <c r="B8" i="2" s="1"/>
  <c r="E8" i="2" s="1"/>
  <c r="J12" i="3" s="1"/>
  <c r="BT11" i="1" s="1"/>
  <c r="BD6" i="1" l="1"/>
  <c r="W51" i="3"/>
  <c r="X66" i="3"/>
  <c r="AC57" i="3"/>
  <c r="W52" i="3"/>
  <c r="AI50" i="3"/>
  <c r="X62" i="3"/>
  <c r="AF17" i="3"/>
  <c r="U66" i="3"/>
  <c r="AF19" i="3"/>
  <c r="X61" i="3"/>
  <c r="AF42" i="3"/>
  <c r="AF15" i="3"/>
  <c r="Y44" i="3"/>
  <c r="X52" i="3"/>
  <c r="AC51" i="3"/>
  <c r="X54" i="3"/>
  <c r="Y42" i="3"/>
  <c r="AF59" i="3"/>
  <c r="Y43" i="3"/>
  <c r="W55" i="3"/>
  <c r="Y23" i="3"/>
  <c r="AF26" i="3"/>
  <c r="Y67" i="3"/>
  <c r="AI67" i="3"/>
  <c r="Y53" i="3"/>
  <c r="AF29" i="3"/>
  <c r="AC63" i="3"/>
  <c r="Y40" i="3"/>
  <c r="AF67" i="3"/>
  <c r="U61" i="3"/>
  <c r="AF18" i="3"/>
  <c r="AF11" i="3"/>
  <c r="Y45" i="3"/>
  <c r="Y66" i="3"/>
  <c r="AC66" i="3"/>
  <c r="Y61" i="3"/>
  <c r="Y39" i="3"/>
  <c r="AF39" i="3"/>
  <c r="Y27" i="3"/>
  <c r="AF27" i="3"/>
  <c r="AF24" i="3"/>
  <c r="AC67" i="3"/>
  <c r="W67" i="3"/>
  <c r="AF28" i="3"/>
  <c r="Y10" i="3"/>
  <c r="AC60" i="3"/>
  <c r="Y33" i="3"/>
  <c r="W61" i="3"/>
  <c r="AF10" i="3"/>
  <c r="Y60" i="3"/>
  <c r="AI55" i="3"/>
  <c r="AI66" i="3"/>
  <c r="Y12" i="3"/>
  <c r="U62" i="3"/>
  <c r="AF62" i="3"/>
  <c r="W63" i="3"/>
  <c r="AF63" i="3"/>
  <c r="W60" i="3"/>
  <c r="AI59" i="3"/>
  <c r="AC59" i="3"/>
  <c r="AF58" i="3"/>
  <c r="AC58" i="3"/>
  <c r="W59" i="3"/>
  <c r="Y59" i="3"/>
  <c r="Y58" i="3"/>
  <c r="AI58" i="3"/>
  <c r="AF57" i="3"/>
  <c r="X55" i="3"/>
  <c r="AF51" i="3"/>
  <c r="X50" i="3"/>
  <c r="W50" i="3"/>
  <c r="Y50" i="3"/>
  <c r="AF48" i="3"/>
  <c r="Y37" i="3"/>
  <c r="AF35" i="3"/>
  <c r="Y34" i="3"/>
  <c r="Y17" i="3"/>
  <c r="AF66" i="3"/>
  <c r="U65" i="3"/>
  <c r="AF65" i="3"/>
  <c r="Y64" i="3"/>
  <c r="Y62" i="3"/>
  <c r="W62" i="3"/>
  <c r="AI63" i="3"/>
  <c r="W58" i="3"/>
  <c r="U56" i="3"/>
  <c r="U57" i="3"/>
  <c r="Y54" i="3"/>
  <c r="U54" i="3"/>
  <c r="AI52" i="3"/>
  <c r="AF44" i="3"/>
  <c r="AF43" i="3"/>
  <c r="AF41" i="3"/>
  <c r="AF40" i="3"/>
  <c r="Y41" i="3"/>
  <c r="AF21" i="3"/>
  <c r="Y20" i="3"/>
  <c r="Y18" i="3"/>
  <c r="Y15" i="3"/>
  <c r="AF14" i="3"/>
  <c r="Y11" i="3"/>
  <c r="AF9" i="3"/>
  <c r="X56" i="3"/>
  <c r="AF56" i="3"/>
  <c r="AI56" i="3"/>
  <c r="L8" i="3"/>
  <c r="AD68" i="3"/>
  <c r="AF8" i="3"/>
  <c r="AC55" i="3"/>
  <c r="AI62" i="3"/>
  <c r="AF37" i="3"/>
  <c r="V66" i="3"/>
  <c r="P66" i="3"/>
  <c r="AE68" i="3"/>
  <c r="Y55" i="3"/>
  <c r="W66" i="3"/>
  <c r="BI6" i="1"/>
  <c r="AG8" i="3" s="1"/>
  <c r="Q8" i="3"/>
  <c r="T68" i="3"/>
  <c r="P55" i="3"/>
  <c r="V55" i="3"/>
  <c r="U55" i="3"/>
  <c r="Y56" i="3"/>
  <c r="P56" i="3"/>
  <c r="V56" i="3"/>
  <c r="AC56" i="3"/>
  <c r="Y24" i="3"/>
  <c r="O68" i="3"/>
  <c r="Y8" i="3"/>
  <c r="AF55" i="3"/>
  <c r="AF23" i="3"/>
  <c r="P62" i="3"/>
  <c r="V62" i="3"/>
  <c r="AC62" i="3"/>
  <c r="Y30" i="3"/>
  <c r="AF30" i="3"/>
  <c r="Y26" i="3"/>
  <c r="Y9" i="3"/>
  <c r="BJ6" i="1"/>
  <c r="AH8" i="3" s="1"/>
  <c r="U52" i="3"/>
  <c r="Y36" i="3"/>
  <c r="P67" i="3"/>
  <c r="V67" i="3"/>
  <c r="Y35" i="3"/>
  <c r="AI54" i="3"/>
  <c r="AC54" i="3"/>
  <c r="AI57" i="3"/>
  <c r="U63" i="3"/>
  <c r="Y31" i="3"/>
  <c r="Y14" i="3"/>
  <c r="P60" i="3"/>
  <c r="V60" i="3"/>
  <c r="P59" i="3"/>
  <c r="V59" i="3"/>
  <c r="Y38" i="3"/>
  <c r="AF38" i="3"/>
  <c r="U50" i="3"/>
  <c r="AC50" i="3"/>
  <c r="X58" i="3"/>
  <c r="AC52" i="3"/>
  <c r="AF36" i="3"/>
  <c r="P51" i="3"/>
  <c r="V51" i="3"/>
  <c r="Y51" i="3"/>
  <c r="X51" i="3"/>
  <c r="AC61" i="3"/>
  <c r="Y29" i="3"/>
  <c r="W64" i="3"/>
  <c r="U64" i="3"/>
  <c r="Y63" i="3"/>
  <c r="AF47" i="3"/>
  <c r="X53" i="3"/>
  <c r="AI53" i="3"/>
  <c r="Y21" i="3"/>
  <c r="V65" i="3"/>
  <c r="P65" i="3"/>
  <c r="U60" i="3"/>
  <c r="Y28" i="3"/>
  <c r="AF12" i="3"/>
  <c r="X59" i="3"/>
  <c r="AF25" i="3"/>
  <c r="Y13" i="3"/>
  <c r="P58" i="3"/>
  <c r="V58" i="3"/>
  <c r="Y49" i="3"/>
  <c r="P52" i="3"/>
  <c r="V52" i="3"/>
  <c r="AF20" i="3"/>
  <c r="X67" i="3"/>
  <c r="U51" i="3"/>
  <c r="Y19" i="3"/>
  <c r="P54" i="3"/>
  <c r="V54" i="3"/>
  <c r="W54" i="3"/>
  <c r="AF54" i="3"/>
  <c r="Y22" i="3"/>
  <c r="X57" i="3"/>
  <c r="W57" i="3"/>
  <c r="P57" i="3"/>
  <c r="V57" i="3"/>
  <c r="AF61" i="3"/>
  <c r="X64" i="3"/>
  <c r="AC64" i="3"/>
  <c r="AF32" i="3"/>
  <c r="Y47" i="3"/>
  <c r="AF31" i="3"/>
  <c r="AC53" i="3"/>
  <c r="W53" i="3"/>
  <c r="P53" i="3"/>
  <c r="V53" i="3"/>
  <c r="AF53" i="3"/>
  <c r="W65" i="3"/>
  <c r="X65" i="3"/>
  <c r="Y65" i="3"/>
  <c r="AI65" i="3"/>
  <c r="AF60" i="3"/>
  <c r="X60" i="3"/>
  <c r="U59" i="3"/>
  <c r="P50" i="3"/>
  <c r="V50" i="3"/>
  <c r="AF50" i="3"/>
  <c r="Y25" i="3"/>
  <c r="AF45" i="3"/>
  <c r="U58" i="3"/>
  <c r="AF49" i="3"/>
  <c r="AF33" i="3"/>
  <c r="AF52" i="3"/>
  <c r="Y52" i="3"/>
  <c r="U67" i="3"/>
  <c r="AI51" i="3"/>
  <c r="AF22" i="3"/>
  <c r="Y57" i="3"/>
  <c r="P61" i="3"/>
  <c r="V61" i="3"/>
  <c r="P64" i="3"/>
  <c r="V64" i="3"/>
  <c r="AF64" i="3"/>
  <c r="AI64" i="3"/>
  <c r="AF16" i="3"/>
  <c r="P63" i="3"/>
  <c r="V63" i="3"/>
  <c r="X63" i="3"/>
  <c r="Y46" i="3"/>
  <c r="AF46" i="3"/>
  <c r="U53" i="3"/>
  <c r="AF34" i="3"/>
  <c r="AI60" i="3"/>
  <c r="AF13" i="3"/>
  <c r="B7" i="2"/>
  <c r="E7" i="2" s="1"/>
  <c r="J11" i="3" s="1"/>
  <c r="BT10" i="1" s="1"/>
  <c r="F5" i="2"/>
  <c r="K9" i="3" s="1"/>
  <c r="BU8" i="1" s="1"/>
  <c r="AD7" i="1"/>
  <c r="AV7" i="1"/>
  <c r="BH7" i="1" s="1"/>
  <c r="AR7" i="1"/>
  <c r="AW7" i="1" s="1"/>
  <c r="AU7" i="1"/>
  <c r="BG7" i="1" s="1"/>
  <c r="AT7" i="1"/>
  <c r="BA7" i="1" s="1"/>
  <c r="AQ7" i="1"/>
  <c r="AK7" i="1" s="1"/>
  <c r="AS7" i="1"/>
  <c r="AZ7" i="1" s="1"/>
  <c r="V7" i="1"/>
  <c r="AC7" i="1"/>
  <c r="Y7" i="1"/>
  <c r="X7" i="1"/>
  <c r="S7" i="1"/>
  <c r="Z7" i="1"/>
  <c r="AA7" i="1" s="1"/>
  <c r="R7" i="1"/>
  <c r="T7" i="1"/>
  <c r="Q8" i="1"/>
  <c r="W7" i="1"/>
  <c r="U7" i="1"/>
  <c r="AH6" i="1"/>
  <c r="R8" i="3" s="1"/>
  <c r="AI6" i="1"/>
  <c r="S8" i="3" s="1"/>
  <c r="P11" i="1"/>
  <c r="B9" i="2" s="1"/>
  <c r="E9" i="2" s="1"/>
  <c r="J13" i="3" s="1"/>
  <c r="BT12" i="1" s="1"/>
  <c r="AM6" i="1"/>
  <c r="M8" i="3" s="1"/>
  <c r="AN6" i="1"/>
  <c r="N8" i="3" s="1"/>
  <c r="AB7" i="1" l="1"/>
  <c r="AE7" i="1" s="1"/>
  <c r="AK65" i="3"/>
  <c r="AK58" i="3"/>
  <c r="AK67" i="3"/>
  <c r="AK63" i="3"/>
  <c r="AK59" i="3"/>
  <c r="AK51" i="3"/>
  <c r="AK66" i="3"/>
  <c r="Z50" i="3"/>
  <c r="Z58" i="3"/>
  <c r="AK62" i="3"/>
  <c r="Z61" i="3"/>
  <c r="Z64" i="3"/>
  <c r="Z62" i="3"/>
  <c r="AK56" i="3"/>
  <c r="AK57" i="3"/>
  <c r="Z55" i="3"/>
  <c r="Z66" i="3"/>
  <c r="AK60" i="3"/>
  <c r="Z56" i="3"/>
  <c r="X8" i="3"/>
  <c r="W8" i="3"/>
  <c r="Z54" i="3"/>
  <c r="AK54" i="3"/>
  <c r="Z67" i="3"/>
  <c r="AK55" i="3"/>
  <c r="Z57" i="3"/>
  <c r="Z60" i="3"/>
  <c r="AF68" i="3"/>
  <c r="AK53" i="3"/>
  <c r="AK64" i="3"/>
  <c r="Z52" i="3"/>
  <c r="Z65" i="3"/>
  <c r="AK52" i="3"/>
  <c r="AK50" i="3"/>
  <c r="Z59" i="3"/>
  <c r="Y68" i="3"/>
  <c r="U8" i="3"/>
  <c r="Z63" i="3"/>
  <c r="Z53" i="3"/>
  <c r="AK61" i="3"/>
  <c r="Z51" i="3"/>
  <c r="AI8" i="3"/>
  <c r="AP6" i="1"/>
  <c r="AB8" i="3" s="1"/>
  <c r="P8" i="3"/>
  <c r="V8" i="3"/>
  <c r="AO6" i="1"/>
  <c r="AA8" i="3" s="1"/>
  <c r="BD7" i="1"/>
  <c r="AX7" i="1"/>
  <c r="AY7" i="1"/>
  <c r="BF7" i="1"/>
  <c r="BC7" i="1"/>
  <c r="BE7" i="1"/>
  <c r="BB7" i="1"/>
  <c r="AJ7" i="1"/>
  <c r="AL7" i="1" s="1"/>
  <c r="L9" i="3" s="1"/>
  <c r="AF7" i="1"/>
  <c r="Q9" i="1"/>
  <c r="Q10" i="1" s="1"/>
  <c r="F8" i="2" s="1"/>
  <c r="K12" i="3" s="1"/>
  <c r="BU11" i="1" s="1"/>
  <c r="F6" i="2"/>
  <c r="K10" i="3" s="1"/>
  <c r="BU9" i="1" s="1"/>
  <c r="O8" i="1"/>
  <c r="AA8" i="1" s="1"/>
  <c r="P12" i="1"/>
  <c r="B10" i="2" s="1"/>
  <c r="E10" i="2" s="1"/>
  <c r="J14" i="3" s="1"/>
  <c r="BT13" i="1" s="1"/>
  <c r="AL65" i="3" l="1"/>
  <c r="AL67" i="3"/>
  <c r="AL63" i="3"/>
  <c r="AL50" i="3"/>
  <c r="AL51" i="3"/>
  <c r="AL59" i="3"/>
  <c r="AL58" i="3"/>
  <c r="AL66" i="3"/>
  <c r="BI7" i="1"/>
  <c r="AG9" i="3" s="1"/>
  <c r="AL57" i="3"/>
  <c r="AL52" i="3"/>
  <c r="AL61" i="3"/>
  <c r="AL62" i="3"/>
  <c r="AC8" i="3"/>
  <c r="AL60" i="3"/>
  <c r="AL56" i="3"/>
  <c r="AL64" i="3"/>
  <c r="AL54" i="3"/>
  <c r="AL55" i="3"/>
  <c r="Z8" i="3"/>
  <c r="AJ8" i="3" s="1"/>
  <c r="AL53" i="3"/>
  <c r="BJ7" i="1"/>
  <c r="AH9" i="3" s="1"/>
  <c r="AG7" i="1"/>
  <c r="AN7" i="1"/>
  <c r="N9" i="3" s="1"/>
  <c r="T8" i="1"/>
  <c r="X8" i="1"/>
  <c r="AD8" i="1"/>
  <c r="AU8" i="1"/>
  <c r="BB8" i="1" s="1"/>
  <c r="AT8" i="1"/>
  <c r="BF8" i="1" s="1"/>
  <c r="AV8" i="1"/>
  <c r="BC8" i="1" s="1"/>
  <c r="AQ8" i="1"/>
  <c r="AF8" i="1" s="1"/>
  <c r="AR8" i="1"/>
  <c r="AW8" i="1" s="1"/>
  <c r="AS8" i="1"/>
  <c r="BE8" i="1" s="1"/>
  <c r="O9" i="1"/>
  <c r="AA9" i="1" s="1"/>
  <c r="F7" i="2"/>
  <c r="K11" i="3" s="1"/>
  <c r="BU10" i="1" s="1"/>
  <c r="Y8" i="1"/>
  <c r="W8" i="1"/>
  <c r="Z8" i="1"/>
  <c r="AB8" i="1" s="1"/>
  <c r="V8" i="1"/>
  <c r="S8" i="1"/>
  <c r="R8" i="1"/>
  <c r="AC8" i="1"/>
  <c r="AM7" i="1"/>
  <c r="M9" i="3" s="1"/>
  <c r="U8" i="1"/>
  <c r="P13" i="1"/>
  <c r="B11" i="2" s="1"/>
  <c r="E11" i="2" s="1"/>
  <c r="J15" i="3" s="1"/>
  <c r="BT14" i="1" s="1"/>
  <c r="Q11" i="1"/>
  <c r="O10" i="1"/>
  <c r="AA10" i="1" s="1"/>
  <c r="AE8" i="1" l="1"/>
  <c r="AK8" i="3"/>
  <c r="AL8" i="3" s="1"/>
  <c r="P9" i="3"/>
  <c r="AH7" i="1"/>
  <c r="Q9" i="3"/>
  <c r="AO7" i="1"/>
  <c r="AA9" i="3" s="1"/>
  <c r="AI9" i="3"/>
  <c r="S9" i="1"/>
  <c r="S10" i="1" s="1"/>
  <c r="AI7" i="1"/>
  <c r="S9" i="3" s="1"/>
  <c r="AX8" i="1"/>
  <c r="BD8" i="1"/>
  <c r="AY8" i="1"/>
  <c r="BG8" i="1"/>
  <c r="BA8" i="1"/>
  <c r="AZ8" i="1"/>
  <c r="AG8" i="1"/>
  <c r="Q10" i="3" s="1"/>
  <c r="BH8" i="1"/>
  <c r="AK8" i="1"/>
  <c r="AJ8" i="1"/>
  <c r="AT9" i="1"/>
  <c r="BF9" i="1" s="1"/>
  <c r="AQ9" i="1"/>
  <c r="AF9" i="1" s="1"/>
  <c r="AS9" i="1"/>
  <c r="BE9" i="1" s="1"/>
  <c r="AR9" i="1"/>
  <c r="AW9" i="1" s="1"/>
  <c r="AV9" i="1"/>
  <c r="BC9" i="1" s="1"/>
  <c r="AU9" i="1"/>
  <c r="BG9" i="1" s="1"/>
  <c r="T9" i="1"/>
  <c r="U9" i="1"/>
  <c r="AC9" i="1"/>
  <c r="AD9" i="1"/>
  <c r="V9" i="1"/>
  <c r="W9" i="1"/>
  <c r="X9" i="1"/>
  <c r="Y9" i="1"/>
  <c r="Z9" i="1"/>
  <c r="AB9" i="1" s="1"/>
  <c r="AS10" i="1"/>
  <c r="BE10" i="1" s="1"/>
  <c r="AV10" i="1"/>
  <c r="BH10" i="1" s="1"/>
  <c r="AR10" i="1"/>
  <c r="AW10" i="1" s="1"/>
  <c r="AQ10" i="1"/>
  <c r="AF10" i="1" s="1"/>
  <c r="AU10" i="1"/>
  <c r="BB10" i="1" s="1"/>
  <c r="AT10" i="1"/>
  <c r="BA10" i="1" s="1"/>
  <c r="O11" i="1"/>
  <c r="F9" i="2"/>
  <c r="K13" i="3" s="1"/>
  <c r="BU12" i="1" s="1"/>
  <c r="R9" i="1"/>
  <c r="R10" i="1" s="1"/>
  <c r="Q12" i="1"/>
  <c r="Z10" i="1"/>
  <c r="AB10" i="1" s="1"/>
  <c r="X10" i="1"/>
  <c r="Y10" i="1"/>
  <c r="AC10" i="1"/>
  <c r="U10" i="1"/>
  <c r="T10" i="1"/>
  <c r="V10" i="1"/>
  <c r="AD10" i="1"/>
  <c r="W10" i="1"/>
  <c r="P14" i="1"/>
  <c r="B12" i="2" s="1"/>
  <c r="E12" i="2" s="1"/>
  <c r="J16" i="3" s="1"/>
  <c r="BT15" i="1" s="1"/>
  <c r="Y11" i="1" l="1"/>
  <c r="AA11" i="1"/>
  <c r="BI8" i="1"/>
  <c r="AG10" i="3" s="1"/>
  <c r="R9" i="3"/>
  <c r="U9" i="3" s="1"/>
  <c r="AP7" i="1"/>
  <c r="AB9" i="3" s="1"/>
  <c r="AC9" i="3" s="1"/>
  <c r="X9" i="3"/>
  <c r="BJ8" i="1"/>
  <c r="AH10" i="3" s="1"/>
  <c r="V9" i="3"/>
  <c r="W11" i="1"/>
  <c r="AX10" i="1"/>
  <c r="Z11" i="1"/>
  <c r="AB11" i="1" s="1"/>
  <c r="AX9" i="1"/>
  <c r="U11" i="1"/>
  <c r="AC11" i="1"/>
  <c r="X11" i="1"/>
  <c r="R11" i="1"/>
  <c r="AY9" i="1"/>
  <c r="AD11" i="1"/>
  <c r="V11" i="1"/>
  <c r="T11" i="1"/>
  <c r="S11" i="1"/>
  <c r="AE9" i="1"/>
  <c r="AG9" i="1" s="1"/>
  <c r="BG10" i="1"/>
  <c r="AZ9" i="1"/>
  <c r="AJ10" i="1"/>
  <c r="AZ10" i="1"/>
  <c r="BD9" i="1"/>
  <c r="AI8" i="1"/>
  <c r="S10" i="3" s="1"/>
  <c r="BD10" i="1"/>
  <c r="BH9" i="1"/>
  <c r="BC10" i="1"/>
  <c r="BF10" i="1"/>
  <c r="BB9" i="1"/>
  <c r="BA9" i="1"/>
  <c r="AY10" i="1"/>
  <c r="AK9" i="1"/>
  <c r="AK10" i="1"/>
  <c r="AJ9" i="1"/>
  <c r="AE10" i="1"/>
  <c r="AG10" i="1" s="1"/>
  <c r="AH8" i="1"/>
  <c r="R10" i="3" s="1"/>
  <c r="AL8" i="1"/>
  <c r="L10" i="3" s="1"/>
  <c r="O12" i="1"/>
  <c r="F10" i="2"/>
  <c r="K14" i="3" s="1"/>
  <c r="BU13" i="1" s="1"/>
  <c r="AV11" i="1"/>
  <c r="BH11" i="1" s="1"/>
  <c r="AR11" i="1"/>
  <c r="AW11" i="1" s="1"/>
  <c r="AU11" i="1"/>
  <c r="BB11" i="1" s="1"/>
  <c r="AQ11" i="1"/>
  <c r="AF11" i="1" s="1"/>
  <c r="AT11" i="1"/>
  <c r="BA11" i="1" s="1"/>
  <c r="AS11" i="1"/>
  <c r="BE11" i="1" s="1"/>
  <c r="Q13" i="1"/>
  <c r="O13" i="1" s="1"/>
  <c r="AA13" i="1" s="1"/>
  <c r="P15" i="1"/>
  <c r="B13" i="2" s="1"/>
  <c r="E13" i="2" s="1"/>
  <c r="J17" i="3" s="1"/>
  <c r="BT16" i="1" s="1"/>
  <c r="U12" i="1" l="1"/>
  <c r="AA12" i="1"/>
  <c r="BI9" i="1"/>
  <c r="AG11" i="3" s="1"/>
  <c r="AP8" i="1"/>
  <c r="AB10" i="3" s="1"/>
  <c r="AY11" i="1"/>
  <c r="BI10" i="1"/>
  <c r="AG12" i="3" s="1"/>
  <c r="U10" i="3"/>
  <c r="AI10" i="1"/>
  <c r="S12" i="3" s="1"/>
  <c r="Q12" i="3"/>
  <c r="AI9" i="1"/>
  <c r="S11" i="3" s="1"/>
  <c r="Q11" i="3"/>
  <c r="BJ9" i="1"/>
  <c r="AH11" i="3" s="1"/>
  <c r="V10" i="3"/>
  <c r="BJ10" i="1"/>
  <c r="AH12" i="3" s="1"/>
  <c r="W9" i="3"/>
  <c r="Z9" i="3" s="1"/>
  <c r="AJ9" i="3" s="1"/>
  <c r="AK9" i="3" s="1"/>
  <c r="AI10" i="3"/>
  <c r="BD11" i="1"/>
  <c r="AJ11" i="1"/>
  <c r="AX11" i="1"/>
  <c r="AD12" i="1"/>
  <c r="AL10" i="1"/>
  <c r="L12" i="3" s="1"/>
  <c r="AE11" i="1"/>
  <c r="AG11" i="1" s="1"/>
  <c r="R12" i="1"/>
  <c r="R13" i="1" s="1"/>
  <c r="X12" i="1"/>
  <c r="V12" i="1"/>
  <c r="BG11" i="1"/>
  <c r="BF11" i="1"/>
  <c r="AZ11" i="1"/>
  <c r="AL9" i="1"/>
  <c r="L11" i="3" s="1"/>
  <c r="BC11" i="1"/>
  <c r="AC12" i="1"/>
  <c r="AH9" i="1"/>
  <c r="R11" i="3" s="1"/>
  <c r="S12" i="1"/>
  <c r="W12" i="1"/>
  <c r="Y12" i="1"/>
  <c r="Z12" i="1"/>
  <c r="AB12" i="1" s="1"/>
  <c r="T12" i="1"/>
  <c r="AK11" i="1"/>
  <c r="AN8" i="1"/>
  <c r="N10" i="3" s="1"/>
  <c r="AM8" i="1"/>
  <c r="M10" i="3" s="1"/>
  <c r="Q14" i="1"/>
  <c r="Q15" i="1" s="1"/>
  <c r="F11" i="2"/>
  <c r="K15" i="3" s="1"/>
  <c r="BU14" i="1" s="1"/>
  <c r="AT13" i="1"/>
  <c r="BA13" i="1" s="1"/>
  <c r="AQ13" i="1"/>
  <c r="AF13" i="1" s="1"/>
  <c r="AS13" i="1"/>
  <c r="AZ13" i="1" s="1"/>
  <c r="AV13" i="1"/>
  <c r="BH13" i="1" s="1"/>
  <c r="AU13" i="1"/>
  <c r="BG13" i="1" s="1"/>
  <c r="AR13" i="1"/>
  <c r="AW13" i="1" s="1"/>
  <c r="AU12" i="1"/>
  <c r="BG12" i="1" s="1"/>
  <c r="AT12" i="1"/>
  <c r="BA12" i="1" s="1"/>
  <c r="AS12" i="1"/>
  <c r="BE12" i="1" s="1"/>
  <c r="AR12" i="1"/>
  <c r="AW12" i="1" s="1"/>
  <c r="AV12" i="1"/>
  <c r="BC12" i="1" s="1"/>
  <c r="AQ12" i="1"/>
  <c r="AF12" i="1" s="1"/>
  <c r="AH10" i="1"/>
  <c r="R12" i="3" s="1"/>
  <c r="Y13" i="1"/>
  <c r="Z13" i="1"/>
  <c r="X13" i="1"/>
  <c r="W13" i="1"/>
  <c r="AD13" i="1"/>
  <c r="T13" i="1"/>
  <c r="V13" i="1"/>
  <c r="AC13" i="1"/>
  <c r="U13" i="1"/>
  <c r="P16" i="1"/>
  <c r="B14" i="2" s="1"/>
  <c r="E14" i="2" s="1"/>
  <c r="J18" i="3" s="1"/>
  <c r="BT17" i="1" s="1"/>
  <c r="AI12" i="3" l="1"/>
  <c r="AN10" i="1"/>
  <c r="N12" i="3" s="1"/>
  <c r="X12" i="3" s="1"/>
  <c r="AI11" i="3"/>
  <c r="AP9" i="1"/>
  <c r="AB11" i="3" s="1"/>
  <c r="AL11" i="1"/>
  <c r="L13" i="3" s="1"/>
  <c r="BI11" i="1"/>
  <c r="AG13" i="3" s="1"/>
  <c r="P10" i="3"/>
  <c r="AL9" i="3"/>
  <c r="X10" i="3"/>
  <c r="AO8" i="1"/>
  <c r="AA10" i="3" s="1"/>
  <c r="AC10" i="3" s="1"/>
  <c r="AP10" i="1"/>
  <c r="AB12" i="3" s="1"/>
  <c r="AI11" i="1"/>
  <c r="S13" i="3" s="1"/>
  <c r="Q13" i="3"/>
  <c r="BJ11" i="1"/>
  <c r="AH13" i="3" s="1"/>
  <c r="AI13" i="3" s="1"/>
  <c r="U12" i="3"/>
  <c r="W10" i="3"/>
  <c r="V11" i="3"/>
  <c r="V12" i="3"/>
  <c r="U11" i="3"/>
  <c r="BD12" i="1"/>
  <c r="AX12" i="1"/>
  <c r="AE12" i="1"/>
  <c r="AG12" i="1" s="1"/>
  <c r="AN9" i="1"/>
  <c r="N11" i="3" s="1"/>
  <c r="X11" i="3" s="1"/>
  <c r="AM10" i="1"/>
  <c r="AX13" i="1"/>
  <c r="BF12" i="1"/>
  <c r="AY12" i="1"/>
  <c r="BD13" i="1"/>
  <c r="AM9" i="1"/>
  <c r="M11" i="3" s="1"/>
  <c r="W11" i="3" s="1"/>
  <c r="BB12" i="1"/>
  <c r="BC13" i="1"/>
  <c r="BH12" i="1"/>
  <c r="BB13" i="1"/>
  <c r="BF13" i="1"/>
  <c r="BE13" i="1"/>
  <c r="AH11" i="1"/>
  <c r="R13" i="3" s="1"/>
  <c r="AZ12" i="1"/>
  <c r="AK12" i="1"/>
  <c r="AJ12" i="1"/>
  <c r="S13" i="1"/>
  <c r="AY13" i="1" s="1"/>
  <c r="AK13" i="1"/>
  <c r="O15" i="1"/>
  <c r="F13" i="2"/>
  <c r="K17" i="3" s="1"/>
  <c r="BU16" i="1" s="1"/>
  <c r="O14" i="1"/>
  <c r="AA14" i="1" s="1"/>
  <c r="F12" i="2"/>
  <c r="K16" i="3" s="1"/>
  <c r="BU15" i="1" s="1"/>
  <c r="P17" i="1"/>
  <c r="B15" i="2" s="1"/>
  <c r="E15" i="2" s="1"/>
  <c r="J19" i="3" s="1"/>
  <c r="BT18" i="1" s="1"/>
  <c r="Q16" i="1"/>
  <c r="AB13" i="1"/>
  <c r="U15" i="1" l="1"/>
  <c r="AA15" i="1"/>
  <c r="V13" i="3"/>
  <c r="AM11" i="1"/>
  <c r="M13" i="3" s="1"/>
  <c r="W13" i="3" s="1"/>
  <c r="AN11" i="1"/>
  <c r="N13" i="3" s="1"/>
  <c r="X13" i="3" s="1"/>
  <c r="BI12" i="1"/>
  <c r="AG14" i="3" s="1"/>
  <c r="BI13" i="1"/>
  <c r="AG15" i="3" s="1"/>
  <c r="AO9" i="1"/>
  <c r="AA11" i="3" s="1"/>
  <c r="AC11" i="3" s="1"/>
  <c r="Z10" i="3"/>
  <c r="AJ10" i="3" s="1"/>
  <c r="AP11" i="1"/>
  <c r="AB13" i="3" s="1"/>
  <c r="AH12" i="1"/>
  <c r="R14" i="3" s="1"/>
  <c r="Q14" i="3"/>
  <c r="P11" i="3"/>
  <c r="U13" i="3"/>
  <c r="Z11" i="3"/>
  <c r="AJ11" i="3" s="1"/>
  <c r="BJ13" i="1"/>
  <c r="AH15" i="3" s="1"/>
  <c r="BJ12" i="1"/>
  <c r="AH14" i="3" s="1"/>
  <c r="M12" i="3"/>
  <c r="AO10" i="1"/>
  <c r="AA12" i="3" s="1"/>
  <c r="AC12" i="3" s="1"/>
  <c r="AL12" i="1"/>
  <c r="L14" i="3" s="1"/>
  <c r="AI12" i="1"/>
  <c r="S14" i="3" s="1"/>
  <c r="Z15" i="1"/>
  <c r="AB15" i="1" s="1"/>
  <c r="X15" i="1"/>
  <c r="Y15" i="1"/>
  <c r="AC15" i="1"/>
  <c r="AD15" i="1"/>
  <c r="V15" i="1"/>
  <c r="AJ13" i="1"/>
  <c r="AL13" i="1" s="1"/>
  <c r="L15" i="3" s="1"/>
  <c r="AE13" i="1"/>
  <c r="AG13" i="1" s="1"/>
  <c r="Q15" i="3" s="1"/>
  <c r="S14" i="1"/>
  <c r="S15" i="1" s="1"/>
  <c r="W15" i="1"/>
  <c r="T15" i="1"/>
  <c r="AV15" i="1"/>
  <c r="BC15" i="1" s="1"/>
  <c r="AR15" i="1"/>
  <c r="AW15" i="1" s="1"/>
  <c r="AU15" i="1"/>
  <c r="BG15" i="1" s="1"/>
  <c r="AT15" i="1"/>
  <c r="BF15" i="1" s="1"/>
  <c r="AQ15" i="1"/>
  <c r="AK15" i="1" s="1"/>
  <c r="AS15" i="1"/>
  <c r="BE15" i="1" s="1"/>
  <c r="O16" i="1"/>
  <c r="AA16" i="1" s="1"/>
  <c r="F14" i="2"/>
  <c r="K18" i="3" s="1"/>
  <c r="BU17" i="1" s="1"/>
  <c r="AS14" i="1"/>
  <c r="BE14" i="1" s="1"/>
  <c r="AV14" i="1"/>
  <c r="BH14" i="1" s="1"/>
  <c r="AR14" i="1"/>
  <c r="AW14" i="1" s="1"/>
  <c r="AQ14" i="1"/>
  <c r="AK14" i="1" s="1"/>
  <c r="AT14" i="1"/>
  <c r="BA14" i="1" s="1"/>
  <c r="AU14" i="1"/>
  <c r="BB14" i="1" s="1"/>
  <c r="T14" i="1"/>
  <c r="AC14" i="1"/>
  <c r="AD14" i="1"/>
  <c r="V14" i="1"/>
  <c r="U14" i="1"/>
  <c r="Y14" i="1"/>
  <c r="X14" i="1"/>
  <c r="W14" i="1"/>
  <c r="Z14" i="1"/>
  <c r="AB14" i="1" s="1"/>
  <c r="R14" i="1"/>
  <c r="R15" i="1" s="1"/>
  <c r="P18" i="1"/>
  <c r="B16" i="2" s="1"/>
  <c r="E16" i="2" s="1"/>
  <c r="J20" i="3" s="1"/>
  <c r="BT19" i="1" s="1"/>
  <c r="Q17" i="1"/>
  <c r="AI14" i="3" l="1"/>
  <c r="AO11" i="1"/>
  <c r="AA13" i="3" s="1"/>
  <c r="AC13" i="3" s="1"/>
  <c r="P13" i="3"/>
  <c r="Z13" i="3"/>
  <c r="AJ13" i="3" s="1"/>
  <c r="AM12" i="1"/>
  <c r="M14" i="3" s="1"/>
  <c r="W14" i="3" s="1"/>
  <c r="AP12" i="1"/>
  <c r="AB14" i="3" s="1"/>
  <c r="AK11" i="3"/>
  <c r="AL11" i="3" s="1"/>
  <c r="AK10" i="3"/>
  <c r="AL10" i="3" s="1"/>
  <c r="AI15" i="3"/>
  <c r="AJ15" i="1"/>
  <c r="AL15" i="1" s="1"/>
  <c r="L17" i="3" s="1"/>
  <c r="U14" i="3"/>
  <c r="V14" i="3"/>
  <c r="AE15" i="1"/>
  <c r="V15" i="3"/>
  <c r="W12" i="3"/>
  <c r="Z12" i="3" s="1"/>
  <c r="P12" i="3"/>
  <c r="AN12" i="1"/>
  <c r="N14" i="3" s="1"/>
  <c r="AX15" i="1"/>
  <c r="AX14" i="1"/>
  <c r="BA15" i="1"/>
  <c r="AE14" i="1"/>
  <c r="BD15" i="1"/>
  <c r="BD14" i="1"/>
  <c r="AZ14" i="1"/>
  <c r="BF14" i="1"/>
  <c r="BC14" i="1"/>
  <c r="BH15" i="1"/>
  <c r="BB15" i="1"/>
  <c r="AY14" i="1"/>
  <c r="BG14" i="1"/>
  <c r="AZ15" i="1"/>
  <c r="AY15" i="1"/>
  <c r="AF14" i="1"/>
  <c r="AG14" i="1" s="1"/>
  <c r="Q16" i="3" s="1"/>
  <c r="AF15" i="1"/>
  <c r="AJ14" i="1"/>
  <c r="AL14" i="1" s="1"/>
  <c r="L16" i="3" s="1"/>
  <c r="W16" i="1"/>
  <c r="T16" i="1"/>
  <c r="AD16" i="1"/>
  <c r="AU16" i="1"/>
  <c r="BB16" i="1" s="1"/>
  <c r="AT16" i="1"/>
  <c r="BF16" i="1" s="1"/>
  <c r="AV16" i="1"/>
  <c r="BH16" i="1" s="1"/>
  <c r="AQ16" i="1"/>
  <c r="AK16" i="1" s="1"/>
  <c r="AS16" i="1"/>
  <c r="BE16" i="1" s="1"/>
  <c r="AR16" i="1"/>
  <c r="AW16" i="1" s="1"/>
  <c r="AC16" i="1"/>
  <c r="Y16" i="1"/>
  <c r="U16" i="1"/>
  <c r="V16" i="1"/>
  <c r="X16" i="1"/>
  <c r="Z16" i="1"/>
  <c r="AB16" i="1" s="1"/>
  <c r="R16" i="1"/>
  <c r="O17" i="1"/>
  <c r="AA17" i="1" s="1"/>
  <c r="F15" i="2"/>
  <c r="K19" i="3" s="1"/>
  <c r="BU18" i="1" s="1"/>
  <c r="S16" i="1"/>
  <c r="AM13" i="1"/>
  <c r="M15" i="3" s="1"/>
  <c r="AN13" i="1"/>
  <c r="N15" i="3" s="1"/>
  <c r="Q18" i="1"/>
  <c r="P19" i="1"/>
  <c r="B17" i="2" s="1"/>
  <c r="E17" i="2" s="1"/>
  <c r="J21" i="3" s="1"/>
  <c r="BT20" i="1" s="1"/>
  <c r="AH13" i="1"/>
  <c r="R15" i="3" s="1"/>
  <c r="AI13" i="1"/>
  <c r="S15" i="3" s="1"/>
  <c r="AK13" i="3" l="1"/>
  <c r="AL13" i="3" s="1"/>
  <c r="AG15" i="1"/>
  <c r="Q17" i="3" s="1"/>
  <c r="V17" i="3" s="1"/>
  <c r="BI14" i="1"/>
  <c r="AG16" i="3" s="1"/>
  <c r="AO12" i="1"/>
  <c r="AA14" i="3" s="1"/>
  <c r="AC14" i="3" s="1"/>
  <c r="AJ12" i="3"/>
  <c r="AK12" i="3" s="1"/>
  <c r="AL12" i="3" s="1"/>
  <c r="BI15" i="1"/>
  <c r="AG17" i="3" s="1"/>
  <c r="BJ15" i="1"/>
  <c r="AH17" i="3" s="1"/>
  <c r="AO13" i="1"/>
  <c r="AA15" i="3" s="1"/>
  <c r="P15" i="3"/>
  <c r="X15" i="3"/>
  <c r="U15" i="3"/>
  <c r="AH15" i="1"/>
  <c r="BJ14" i="1"/>
  <c r="AH16" i="3" s="1"/>
  <c r="AP13" i="1"/>
  <c r="AB15" i="3" s="1"/>
  <c r="W15" i="3"/>
  <c r="X14" i="3"/>
  <c r="Z14" i="3" s="1"/>
  <c r="AJ14" i="3" s="1"/>
  <c r="P14" i="3"/>
  <c r="V16" i="3"/>
  <c r="AM15" i="1"/>
  <c r="M17" i="3" s="1"/>
  <c r="AN15" i="1"/>
  <c r="N17" i="3" s="1"/>
  <c r="AX16" i="1"/>
  <c r="BC16" i="1"/>
  <c r="BD16" i="1"/>
  <c r="AY16" i="1"/>
  <c r="AJ16" i="1"/>
  <c r="AL16" i="1" s="1"/>
  <c r="L18" i="3" s="1"/>
  <c r="AZ16" i="1"/>
  <c r="BA16" i="1"/>
  <c r="V17" i="1"/>
  <c r="BG16" i="1"/>
  <c r="AC17" i="1"/>
  <c r="AF16" i="1"/>
  <c r="AE16" i="1"/>
  <c r="T17" i="1"/>
  <c r="S17" i="1"/>
  <c r="U17" i="1"/>
  <c r="Y17" i="1"/>
  <c r="R17" i="1"/>
  <c r="Z17" i="1"/>
  <c r="X17" i="1"/>
  <c r="W17" i="1"/>
  <c r="AD17" i="1"/>
  <c r="AH14" i="1"/>
  <c r="R16" i="3" s="1"/>
  <c r="AI14" i="1"/>
  <c r="S16" i="3" s="1"/>
  <c r="O18" i="1"/>
  <c r="F16" i="2"/>
  <c r="K20" i="3" s="1"/>
  <c r="BU19" i="1" s="1"/>
  <c r="AT17" i="1"/>
  <c r="BA17" i="1" s="1"/>
  <c r="AQ17" i="1"/>
  <c r="AF17" i="1" s="1"/>
  <c r="AS17" i="1"/>
  <c r="AZ17" i="1" s="1"/>
  <c r="AR17" i="1"/>
  <c r="AW17" i="1" s="1"/>
  <c r="AV17" i="1"/>
  <c r="BC17" i="1" s="1"/>
  <c r="AU17" i="1"/>
  <c r="BG17" i="1" s="1"/>
  <c r="AN14" i="1"/>
  <c r="N16" i="3" s="1"/>
  <c r="AM14" i="1"/>
  <c r="M16" i="3" s="1"/>
  <c r="P20" i="1"/>
  <c r="B18" i="2" s="1"/>
  <c r="E18" i="2" s="1"/>
  <c r="J22" i="3" s="1"/>
  <c r="BT21" i="1" s="1"/>
  <c r="Q19" i="1"/>
  <c r="Y18" i="1" l="1"/>
  <c r="AA18" i="1"/>
  <c r="AI15" i="1"/>
  <c r="S17" i="3" s="1"/>
  <c r="X17" i="3" s="1"/>
  <c r="AI16" i="3"/>
  <c r="AK14" i="3"/>
  <c r="AL14" i="3" s="1"/>
  <c r="AC15" i="3"/>
  <c r="AI17" i="3"/>
  <c r="W16" i="3"/>
  <c r="AP14" i="1"/>
  <c r="AB16" i="3" s="1"/>
  <c r="BI16" i="1"/>
  <c r="AG18" i="3" s="1"/>
  <c r="AO14" i="1"/>
  <c r="AA16" i="3" s="1"/>
  <c r="Z15" i="3"/>
  <c r="X16" i="3"/>
  <c r="U16" i="3"/>
  <c r="BJ16" i="1"/>
  <c r="AH18" i="3" s="1"/>
  <c r="P16" i="3"/>
  <c r="P17" i="3"/>
  <c r="AO15" i="1"/>
  <c r="AA17" i="3" s="1"/>
  <c r="R17" i="3"/>
  <c r="AP15" i="1"/>
  <c r="AB17" i="3" s="1"/>
  <c r="AX17" i="1"/>
  <c r="T18" i="1"/>
  <c r="U18" i="1"/>
  <c r="Z18" i="1"/>
  <c r="AB18" i="1" s="1"/>
  <c r="BH17" i="1"/>
  <c r="AY17" i="1"/>
  <c r="BD17" i="1"/>
  <c r="BE17" i="1"/>
  <c r="BF17" i="1"/>
  <c r="BB17" i="1"/>
  <c r="BI17" i="1" s="1"/>
  <c r="AG19" i="3" s="1"/>
  <c r="AB17" i="1"/>
  <c r="AJ17" i="1" s="1"/>
  <c r="V18" i="1"/>
  <c r="AG16" i="1"/>
  <c r="AK17" i="1"/>
  <c r="AC18" i="1"/>
  <c r="S18" i="1"/>
  <c r="AJ18" i="1" s="1"/>
  <c r="AD18" i="1"/>
  <c r="R18" i="1"/>
  <c r="W18" i="1"/>
  <c r="X18" i="1"/>
  <c r="O19" i="1"/>
  <c r="AA19" i="1" s="1"/>
  <c r="F17" i="2"/>
  <c r="K21" i="3" s="1"/>
  <c r="BU20" i="1" s="1"/>
  <c r="AS18" i="1"/>
  <c r="BE18" i="1" s="1"/>
  <c r="AV18" i="1"/>
  <c r="BH18" i="1" s="1"/>
  <c r="AR18" i="1"/>
  <c r="AW18" i="1" s="1"/>
  <c r="AQ18" i="1"/>
  <c r="AK18" i="1" s="1"/>
  <c r="AU18" i="1"/>
  <c r="BG18" i="1" s="1"/>
  <c r="AT18" i="1"/>
  <c r="BA18" i="1" s="1"/>
  <c r="AI16" i="1"/>
  <c r="S18" i="3" s="1"/>
  <c r="AN16" i="1"/>
  <c r="N18" i="3" s="1"/>
  <c r="AM16" i="1"/>
  <c r="M18" i="3" s="1"/>
  <c r="P21" i="1"/>
  <c r="B19" i="2" s="1"/>
  <c r="E19" i="2" s="1"/>
  <c r="J23" i="3" s="1"/>
  <c r="BT22" i="1" s="1"/>
  <c r="Q20" i="1"/>
  <c r="U17" i="3" l="1"/>
  <c r="AC16" i="3"/>
  <c r="Z16" i="3"/>
  <c r="AJ16" i="3" s="1"/>
  <c r="AJ15" i="3"/>
  <c r="AK15" i="3" s="1"/>
  <c r="AL15" i="3" s="1"/>
  <c r="AI18" i="3"/>
  <c r="X18" i="3"/>
  <c r="W17" i="3"/>
  <c r="Z17" i="3" s="1"/>
  <c r="AJ17" i="3" s="1"/>
  <c r="AO16" i="1"/>
  <c r="AA18" i="3" s="1"/>
  <c r="AH16" i="1"/>
  <c r="R18" i="3" s="1"/>
  <c r="W18" i="3" s="1"/>
  <c r="Q18" i="3"/>
  <c r="BJ17" i="1"/>
  <c r="AH19" i="3" s="1"/>
  <c r="AI19" i="3" s="1"/>
  <c r="P18" i="3"/>
  <c r="AC17" i="3"/>
  <c r="AE18" i="1"/>
  <c r="AL17" i="1"/>
  <c r="L19" i="3" s="1"/>
  <c r="AX18" i="1"/>
  <c r="BF18" i="1"/>
  <c r="AL18" i="1"/>
  <c r="L20" i="3" s="1"/>
  <c r="BB18" i="1"/>
  <c r="AE17" i="1"/>
  <c r="AG17" i="1" s="1"/>
  <c r="AH17" i="1" s="1"/>
  <c r="R19" i="3" s="1"/>
  <c r="BC18" i="1"/>
  <c r="AZ18" i="1"/>
  <c r="AY18" i="1"/>
  <c r="BD18" i="1"/>
  <c r="R19" i="1"/>
  <c r="AF18" i="1"/>
  <c r="O20" i="1"/>
  <c r="AA20" i="1" s="1"/>
  <c r="F18" i="2"/>
  <c r="K22" i="3" s="1"/>
  <c r="BU21" i="1" s="1"/>
  <c r="AV19" i="1"/>
  <c r="BC19" i="1" s="1"/>
  <c r="AR19" i="1"/>
  <c r="AW19" i="1" s="1"/>
  <c r="AU19" i="1"/>
  <c r="BB19" i="1" s="1"/>
  <c r="AT19" i="1"/>
  <c r="BA19" i="1" s="1"/>
  <c r="AQ19" i="1"/>
  <c r="AF19" i="1" s="1"/>
  <c r="AS19" i="1"/>
  <c r="AZ19" i="1" s="1"/>
  <c r="S19" i="1"/>
  <c r="S20" i="1" s="1"/>
  <c r="W19" i="1"/>
  <c r="AC19" i="1"/>
  <c r="Z19" i="1"/>
  <c r="AB19" i="1" s="1"/>
  <c r="Y19" i="1"/>
  <c r="T19" i="1"/>
  <c r="AD19" i="1"/>
  <c r="V19" i="1"/>
  <c r="U19" i="1"/>
  <c r="X19" i="1"/>
  <c r="Q21" i="1"/>
  <c r="P22" i="1"/>
  <c r="B20" i="2" s="1"/>
  <c r="E20" i="2" s="1"/>
  <c r="J24" i="3" s="1"/>
  <c r="BT23" i="1" s="1"/>
  <c r="Z20" i="1"/>
  <c r="AB20" i="1" s="1"/>
  <c r="AM17" i="1" l="1"/>
  <c r="M19" i="3" s="1"/>
  <c r="AK16" i="3"/>
  <c r="AL16" i="3" s="1"/>
  <c r="AP16" i="1"/>
  <c r="AB18" i="3" s="1"/>
  <c r="AC18" i="3" s="1"/>
  <c r="AK17" i="3"/>
  <c r="AL17" i="3" s="1"/>
  <c r="AN17" i="1"/>
  <c r="N19" i="3" s="1"/>
  <c r="P19" i="3" s="1"/>
  <c r="BJ18" i="1"/>
  <c r="AH20" i="3" s="1"/>
  <c r="BI18" i="1"/>
  <c r="AG20" i="3" s="1"/>
  <c r="AO17" i="1"/>
  <c r="AA19" i="3" s="1"/>
  <c r="W19" i="3"/>
  <c r="U18" i="3"/>
  <c r="V18" i="3"/>
  <c r="Z18" i="3" s="1"/>
  <c r="AI17" i="1"/>
  <c r="S19" i="3" s="1"/>
  <c r="Q19" i="3"/>
  <c r="V19" i="3" s="1"/>
  <c r="BI19" i="1"/>
  <c r="AG21" i="3" s="1"/>
  <c r="AN18" i="1"/>
  <c r="N20" i="3" s="1"/>
  <c r="AG18" i="1"/>
  <c r="Q20" i="3" s="1"/>
  <c r="V20" i="3" s="1"/>
  <c r="AM18" i="1"/>
  <c r="M20" i="3" s="1"/>
  <c r="W20" i="1"/>
  <c r="AX19" i="1"/>
  <c r="AP17" i="1"/>
  <c r="AB19" i="3" s="1"/>
  <c r="BG19" i="1"/>
  <c r="BD19" i="1"/>
  <c r="BF19" i="1"/>
  <c r="BE19" i="1"/>
  <c r="Y20" i="1"/>
  <c r="BH19" i="1"/>
  <c r="AY19" i="1"/>
  <c r="AJ19" i="1"/>
  <c r="T20" i="1"/>
  <c r="V20" i="1"/>
  <c r="AC20" i="1"/>
  <c r="U20" i="1"/>
  <c r="AE19" i="1"/>
  <c r="AG19" i="1" s="1"/>
  <c r="Q21" i="3" s="1"/>
  <c r="AK19" i="1"/>
  <c r="X20" i="1"/>
  <c r="AJ20" i="1"/>
  <c r="R20" i="1"/>
  <c r="AE20" i="1" s="1"/>
  <c r="AD20" i="1"/>
  <c r="O21" i="1"/>
  <c r="AA21" i="1" s="1"/>
  <c r="F19" i="2"/>
  <c r="K23" i="3" s="1"/>
  <c r="BU22" i="1" s="1"/>
  <c r="AU20" i="1"/>
  <c r="BG20" i="1" s="1"/>
  <c r="AT20" i="1"/>
  <c r="BA20" i="1" s="1"/>
  <c r="AS20" i="1"/>
  <c r="BE20" i="1" s="1"/>
  <c r="AR20" i="1"/>
  <c r="AW20" i="1" s="1"/>
  <c r="AQ20" i="1"/>
  <c r="AF20" i="1" s="1"/>
  <c r="AV20" i="1"/>
  <c r="BH20" i="1" s="1"/>
  <c r="AD21" i="1"/>
  <c r="Q22" i="1"/>
  <c r="F20" i="2" s="1"/>
  <c r="K24" i="3" s="1"/>
  <c r="BU23" i="1" s="1"/>
  <c r="P23" i="1"/>
  <c r="B21" i="2" s="1"/>
  <c r="E21" i="2" s="1"/>
  <c r="J25" i="3" s="1"/>
  <c r="BT24" i="1" s="1"/>
  <c r="X19" i="3" l="1"/>
  <c r="Z19" i="3" s="1"/>
  <c r="AJ19" i="3" s="1"/>
  <c r="AI20" i="3"/>
  <c r="AL19" i="1"/>
  <c r="L21" i="3" s="1"/>
  <c r="V21" i="3" s="1"/>
  <c r="AJ18" i="3"/>
  <c r="AK18" i="3" s="1"/>
  <c r="AL18" i="3" s="1"/>
  <c r="P20" i="3"/>
  <c r="AC19" i="3"/>
  <c r="BJ19" i="1"/>
  <c r="AH21" i="3" s="1"/>
  <c r="AI21" i="3" s="1"/>
  <c r="AO18" i="1"/>
  <c r="AA20" i="3" s="1"/>
  <c r="U19" i="3"/>
  <c r="AH18" i="1"/>
  <c r="R20" i="3" s="1"/>
  <c r="AI18" i="1"/>
  <c r="S20" i="3" s="1"/>
  <c r="X20" i="3" s="1"/>
  <c r="AY20" i="1"/>
  <c r="AX20" i="1"/>
  <c r="Z21" i="1"/>
  <c r="AB21" i="1" s="1"/>
  <c r="BF20" i="1"/>
  <c r="BD20" i="1"/>
  <c r="AZ20" i="1"/>
  <c r="BB20" i="1"/>
  <c r="BC20" i="1"/>
  <c r="X21" i="1"/>
  <c r="U21" i="1"/>
  <c r="T21" i="1"/>
  <c r="AC21" i="1"/>
  <c r="AG20" i="1"/>
  <c r="AK20" i="1"/>
  <c r="AL20" i="1" s="1"/>
  <c r="R21" i="1"/>
  <c r="S21" i="1"/>
  <c r="V21" i="1"/>
  <c r="W21" i="1"/>
  <c r="Y21" i="1"/>
  <c r="AT21" i="1"/>
  <c r="BF21" i="1" s="1"/>
  <c r="AQ21" i="1"/>
  <c r="AK21" i="1" s="1"/>
  <c r="AS21" i="1"/>
  <c r="BE21" i="1" s="1"/>
  <c r="AV21" i="1"/>
  <c r="BH21" i="1" s="1"/>
  <c r="AU21" i="1"/>
  <c r="BG21" i="1" s="1"/>
  <c r="AR21" i="1"/>
  <c r="AW21" i="1" s="1"/>
  <c r="AH19" i="1"/>
  <c r="R21" i="3" s="1"/>
  <c r="AI19" i="1"/>
  <c r="S21" i="3" s="1"/>
  <c r="P24" i="1"/>
  <c r="B22" i="2" s="1"/>
  <c r="E22" i="2" s="1"/>
  <c r="J26" i="3" s="1"/>
  <c r="BT25" i="1" s="1"/>
  <c r="Q23" i="1"/>
  <c r="O22" i="1"/>
  <c r="AA22" i="1" s="1"/>
  <c r="AN19" i="1" l="1"/>
  <c r="N21" i="3" s="1"/>
  <c r="X21" i="3" s="1"/>
  <c r="AM19" i="1"/>
  <c r="M21" i="3" s="1"/>
  <c r="W21" i="3" s="1"/>
  <c r="AP19" i="1"/>
  <c r="AB21" i="3" s="1"/>
  <c r="BJ20" i="1"/>
  <c r="AH22" i="3" s="1"/>
  <c r="AK19" i="3"/>
  <c r="AL19" i="3" s="1"/>
  <c r="BI20" i="1"/>
  <c r="AG22" i="3" s="1"/>
  <c r="U21" i="3"/>
  <c r="U20" i="3"/>
  <c r="AM20" i="1"/>
  <c r="M22" i="3" s="1"/>
  <c r="L22" i="3"/>
  <c r="AI20" i="1"/>
  <c r="S22" i="3" s="1"/>
  <c r="Q22" i="3"/>
  <c r="W20" i="3"/>
  <c r="Z20" i="3" s="1"/>
  <c r="AJ20" i="3" s="1"/>
  <c r="AP18" i="1"/>
  <c r="AB20" i="3" s="1"/>
  <c r="AC20" i="3" s="1"/>
  <c r="AJ21" i="1"/>
  <c r="AL21" i="1" s="1"/>
  <c r="L23" i="3" s="1"/>
  <c r="BD21" i="1"/>
  <c r="AN20" i="1"/>
  <c r="N22" i="3" s="1"/>
  <c r="AX21" i="1"/>
  <c r="BJ21" i="1" s="1"/>
  <c r="AH23" i="3" s="1"/>
  <c r="BB21" i="1"/>
  <c r="BA21" i="1"/>
  <c r="BC21" i="1"/>
  <c r="AE21" i="1"/>
  <c r="AY21" i="1"/>
  <c r="AZ21" i="1"/>
  <c r="AH20" i="1"/>
  <c r="R22" i="3" s="1"/>
  <c r="AF21" i="1"/>
  <c r="AS22" i="1"/>
  <c r="AZ22" i="1" s="1"/>
  <c r="AV22" i="1"/>
  <c r="BC22" i="1" s="1"/>
  <c r="AR22" i="1"/>
  <c r="AW22" i="1" s="1"/>
  <c r="AQ22" i="1"/>
  <c r="AF22" i="1" s="1"/>
  <c r="AU22" i="1"/>
  <c r="BG22" i="1" s="1"/>
  <c r="AT22" i="1"/>
  <c r="BF22" i="1" s="1"/>
  <c r="O23" i="1"/>
  <c r="AA23" i="1" s="1"/>
  <c r="F21" i="2"/>
  <c r="K25" i="3" s="1"/>
  <c r="BU24" i="1" s="1"/>
  <c r="Q24" i="1"/>
  <c r="P25" i="1"/>
  <c r="B23" i="2" s="1"/>
  <c r="E23" i="2" s="1"/>
  <c r="J27" i="3" s="1"/>
  <c r="BT26" i="1" s="1"/>
  <c r="R22" i="1"/>
  <c r="R23" i="1" s="1"/>
  <c r="X22" i="1"/>
  <c r="Y22" i="1"/>
  <c r="Z22" i="1"/>
  <c r="AB22" i="1" s="1"/>
  <c r="S22" i="1"/>
  <c r="S23" i="1" s="1"/>
  <c r="U22" i="1"/>
  <c r="T22" i="1"/>
  <c r="AC22" i="1"/>
  <c r="W22" i="1"/>
  <c r="AD22" i="1"/>
  <c r="V22" i="1"/>
  <c r="X22" i="3" l="1"/>
  <c r="AI22" i="3"/>
  <c r="AK20" i="3"/>
  <c r="AL20" i="3" s="1"/>
  <c r="AO19" i="1"/>
  <c r="AA21" i="3" s="1"/>
  <c r="AC21" i="3" s="1"/>
  <c r="AO20" i="1"/>
  <c r="AA22" i="3" s="1"/>
  <c r="P21" i="3"/>
  <c r="BI21" i="1"/>
  <c r="AG23" i="3" s="1"/>
  <c r="AI23" i="3" s="1"/>
  <c r="Z21" i="3"/>
  <c r="AP20" i="1"/>
  <c r="AB22" i="3" s="1"/>
  <c r="AC22" i="3" s="1"/>
  <c r="P22" i="3"/>
  <c r="V22" i="3"/>
  <c r="U22" i="3"/>
  <c r="W22" i="3"/>
  <c r="AM21" i="1"/>
  <c r="M23" i="3" s="1"/>
  <c r="AX22" i="1"/>
  <c r="AG21" i="1"/>
  <c r="AH21" i="1" s="1"/>
  <c r="R23" i="3" s="1"/>
  <c r="AY22" i="1"/>
  <c r="BE22" i="1"/>
  <c r="BA22" i="1"/>
  <c r="AD23" i="1"/>
  <c r="BD22" i="1"/>
  <c r="BH22" i="1"/>
  <c r="BB22" i="1"/>
  <c r="Z23" i="1"/>
  <c r="AB23" i="1" s="1"/>
  <c r="AE23" i="1" s="1"/>
  <c r="T23" i="1"/>
  <c r="AN21" i="1"/>
  <c r="N23" i="3" s="1"/>
  <c r="AK22" i="1"/>
  <c r="V23" i="1"/>
  <c r="AJ22" i="1"/>
  <c r="Y23" i="1"/>
  <c r="AE22" i="1"/>
  <c r="AG22" i="1" s="1"/>
  <c r="Q24" i="3" s="1"/>
  <c r="AC23" i="1"/>
  <c r="W23" i="1"/>
  <c r="U23" i="1"/>
  <c r="X23" i="1"/>
  <c r="O24" i="1"/>
  <c r="AA24" i="1" s="1"/>
  <c r="F22" i="2"/>
  <c r="K26" i="3" s="1"/>
  <c r="BU25" i="1" s="1"/>
  <c r="AV23" i="1"/>
  <c r="BH23" i="1" s="1"/>
  <c r="AR23" i="1"/>
  <c r="AW23" i="1" s="1"/>
  <c r="AU23" i="1"/>
  <c r="BB23" i="1" s="1"/>
  <c r="AT23" i="1"/>
  <c r="BF23" i="1" s="1"/>
  <c r="AQ23" i="1"/>
  <c r="AF23" i="1" s="1"/>
  <c r="AS23" i="1"/>
  <c r="AZ23" i="1" s="1"/>
  <c r="AD24" i="1"/>
  <c r="P26" i="1"/>
  <c r="B24" i="2" s="1"/>
  <c r="E24" i="2" s="1"/>
  <c r="J28" i="3" s="1"/>
  <c r="BT27" i="1" s="1"/>
  <c r="Q25" i="1"/>
  <c r="AO21" i="1" l="1"/>
  <c r="AA23" i="3" s="1"/>
  <c r="AJ21" i="3"/>
  <c r="AK21" i="3" s="1"/>
  <c r="AL21" i="3" s="1"/>
  <c r="BI22" i="1"/>
  <c r="AG24" i="3" s="1"/>
  <c r="W23" i="3"/>
  <c r="BJ22" i="1"/>
  <c r="AH24" i="3" s="1"/>
  <c r="Z22" i="3"/>
  <c r="AP21" i="1"/>
  <c r="AB23" i="3" s="1"/>
  <c r="Q23" i="3"/>
  <c r="P23" i="3"/>
  <c r="AY23" i="1"/>
  <c r="AI21" i="1"/>
  <c r="S23" i="3" s="1"/>
  <c r="X23" i="3" s="1"/>
  <c r="T24" i="1"/>
  <c r="AX23" i="1"/>
  <c r="BG23" i="1"/>
  <c r="BC23" i="1"/>
  <c r="AL22" i="1"/>
  <c r="L24" i="3" s="1"/>
  <c r="BD23" i="1"/>
  <c r="Y24" i="1"/>
  <c r="AJ23" i="1"/>
  <c r="BE23" i="1"/>
  <c r="BA23" i="1"/>
  <c r="S24" i="1"/>
  <c r="AG23" i="1"/>
  <c r="AH23" i="1" s="1"/>
  <c r="R25" i="3" s="1"/>
  <c r="Z24" i="1"/>
  <c r="AB24" i="1" s="1"/>
  <c r="AC24" i="1"/>
  <c r="U24" i="1"/>
  <c r="R24" i="1"/>
  <c r="X24" i="1"/>
  <c r="W24" i="1"/>
  <c r="V24" i="1"/>
  <c r="AK23" i="1"/>
  <c r="AL23" i="1" s="1"/>
  <c r="L25" i="3" s="1"/>
  <c r="O25" i="1"/>
  <c r="F23" i="2"/>
  <c r="K27" i="3" s="1"/>
  <c r="BU26" i="1" s="1"/>
  <c r="AU24" i="1"/>
  <c r="BG24" i="1" s="1"/>
  <c r="AT24" i="1"/>
  <c r="BF24" i="1" s="1"/>
  <c r="AV24" i="1"/>
  <c r="BC24" i="1" s="1"/>
  <c r="AQ24" i="1"/>
  <c r="AK24" i="1" s="1"/>
  <c r="AR24" i="1"/>
  <c r="AW24" i="1" s="1"/>
  <c r="AS24" i="1"/>
  <c r="BE24" i="1" s="1"/>
  <c r="Q26" i="1"/>
  <c r="P27" i="1"/>
  <c r="B25" i="2" s="1"/>
  <c r="E25" i="2" s="1"/>
  <c r="J29" i="3" s="1"/>
  <c r="BT28" i="1" s="1"/>
  <c r="AH22" i="1"/>
  <c r="R24" i="3" s="1"/>
  <c r="AI22" i="1"/>
  <c r="S24" i="3" s="1"/>
  <c r="AD25" i="1" l="1"/>
  <c r="AA25" i="1"/>
  <c r="AC23" i="3"/>
  <c r="X25" i="1"/>
  <c r="AM22" i="1"/>
  <c r="M24" i="3" s="1"/>
  <c r="AI24" i="3"/>
  <c r="AP22" i="1"/>
  <c r="AB24" i="3" s="1"/>
  <c r="AN22" i="1"/>
  <c r="N24" i="3" s="1"/>
  <c r="X24" i="3" s="1"/>
  <c r="AJ22" i="3"/>
  <c r="AK22" i="3" s="1"/>
  <c r="AL22" i="3" s="1"/>
  <c r="AP23" i="1"/>
  <c r="AB25" i="3" s="1"/>
  <c r="BI23" i="1"/>
  <c r="AG25" i="3" s="1"/>
  <c r="U24" i="3"/>
  <c r="W24" i="3"/>
  <c r="BJ23" i="1"/>
  <c r="AH25" i="3" s="1"/>
  <c r="V24" i="3"/>
  <c r="U23" i="3"/>
  <c r="V23" i="3"/>
  <c r="Z23" i="3" s="1"/>
  <c r="AO22" i="1"/>
  <c r="AA24" i="3" s="1"/>
  <c r="AI23" i="1"/>
  <c r="S25" i="3" s="1"/>
  <c r="Q25" i="3"/>
  <c r="V25" i="3" s="1"/>
  <c r="AJ24" i="1"/>
  <c r="AL24" i="1" s="1"/>
  <c r="V25" i="1"/>
  <c r="AX24" i="1"/>
  <c r="S25" i="1"/>
  <c r="W25" i="1"/>
  <c r="T25" i="1"/>
  <c r="BD24" i="1"/>
  <c r="Y25" i="1"/>
  <c r="U25" i="1"/>
  <c r="AY24" i="1"/>
  <c r="BB24" i="1"/>
  <c r="AC25" i="1"/>
  <c r="BA24" i="1"/>
  <c r="AZ24" i="1"/>
  <c r="BH24" i="1"/>
  <c r="AE24" i="1"/>
  <c r="AF24" i="1"/>
  <c r="R25" i="1"/>
  <c r="AM23" i="1"/>
  <c r="M25" i="3" s="1"/>
  <c r="W25" i="3" s="1"/>
  <c r="AN23" i="1"/>
  <c r="N25" i="3" s="1"/>
  <c r="O26" i="1"/>
  <c r="AA26" i="1" s="1"/>
  <c r="F24" i="2"/>
  <c r="K28" i="3" s="1"/>
  <c r="BU27" i="1" s="1"/>
  <c r="Z25" i="1"/>
  <c r="AT25" i="1"/>
  <c r="BA25" i="1" s="1"/>
  <c r="AQ25" i="1"/>
  <c r="AK25" i="1" s="1"/>
  <c r="AS25" i="1"/>
  <c r="BE25" i="1" s="1"/>
  <c r="AR25" i="1"/>
  <c r="AW25" i="1" s="1"/>
  <c r="AV25" i="1"/>
  <c r="BH25" i="1" s="1"/>
  <c r="AU25" i="1"/>
  <c r="BG25" i="1" s="1"/>
  <c r="Q27" i="1"/>
  <c r="P28" i="1"/>
  <c r="B26" i="2" s="1"/>
  <c r="E26" i="2" s="1"/>
  <c r="J30" i="3" s="1"/>
  <c r="BT29" i="1" s="1"/>
  <c r="AC24" i="3" l="1"/>
  <c r="BI24" i="1"/>
  <c r="AG26" i="3" s="1"/>
  <c r="P24" i="3"/>
  <c r="AJ23" i="3"/>
  <c r="AK23" i="3" s="1"/>
  <c r="AL23" i="3" s="1"/>
  <c r="AI25" i="3"/>
  <c r="Z24" i="3"/>
  <c r="X25" i="3"/>
  <c r="Z25" i="3" s="1"/>
  <c r="AJ25" i="3" s="1"/>
  <c r="BJ24" i="1"/>
  <c r="AH26" i="3" s="1"/>
  <c r="AO23" i="1"/>
  <c r="AA25" i="3" s="1"/>
  <c r="AC25" i="3" s="1"/>
  <c r="P25" i="3"/>
  <c r="AN24" i="1"/>
  <c r="N26" i="3" s="1"/>
  <c r="L26" i="3"/>
  <c r="U25" i="3"/>
  <c r="AM24" i="1"/>
  <c r="M26" i="3" s="1"/>
  <c r="AY25" i="1"/>
  <c r="BD25" i="1"/>
  <c r="S26" i="1"/>
  <c r="AX25" i="1"/>
  <c r="AG24" i="1"/>
  <c r="AH24" i="1" s="1"/>
  <c r="R26" i="3" s="1"/>
  <c r="AZ25" i="1"/>
  <c r="X26" i="1"/>
  <c r="BC25" i="1"/>
  <c r="BF25" i="1"/>
  <c r="T26" i="1"/>
  <c r="BB25" i="1"/>
  <c r="AD26" i="1"/>
  <c r="Z26" i="1"/>
  <c r="AB26" i="1" s="1"/>
  <c r="AF25" i="1"/>
  <c r="U26" i="1"/>
  <c r="AC26" i="1"/>
  <c r="W26" i="1"/>
  <c r="Y26" i="1"/>
  <c r="V26" i="1"/>
  <c r="R26" i="1"/>
  <c r="AB25" i="1"/>
  <c r="O27" i="1"/>
  <c r="AA27" i="1" s="1"/>
  <c r="F25" i="2"/>
  <c r="K29" i="3" s="1"/>
  <c r="BU28" i="1" s="1"/>
  <c r="AS26" i="1"/>
  <c r="BE26" i="1" s="1"/>
  <c r="AV26" i="1"/>
  <c r="BC26" i="1" s="1"/>
  <c r="AR26" i="1"/>
  <c r="AW26" i="1" s="1"/>
  <c r="AQ26" i="1"/>
  <c r="AF26" i="1" s="1"/>
  <c r="AU26" i="1"/>
  <c r="BG26" i="1" s="1"/>
  <c r="AT26" i="1"/>
  <c r="BA26" i="1" s="1"/>
  <c r="AD27" i="1"/>
  <c r="Q28" i="1"/>
  <c r="F26" i="2" s="1"/>
  <c r="K30" i="3" s="1"/>
  <c r="BU29" i="1" s="1"/>
  <c r="P29" i="1"/>
  <c r="B27" i="2" s="1"/>
  <c r="E27" i="2" s="1"/>
  <c r="J31" i="3" s="1"/>
  <c r="BT30" i="1" s="1"/>
  <c r="AI26" i="3" l="1"/>
  <c r="AJ26" i="1"/>
  <c r="AO24" i="1"/>
  <c r="AA26" i="3" s="1"/>
  <c r="AK25" i="3"/>
  <c r="AL25" i="3" s="1"/>
  <c r="S27" i="1"/>
  <c r="AP24" i="1"/>
  <c r="AB26" i="3" s="1"/>
  <c r="AJ24" i="3"/>
  <c r="AK24" i="3" s="1"/>
  <c r="AL24" i="3" s="1"/>
  <c r="BI25" i="1"/>
  <c r="AG27" i="3" s="1"/>
  <c r="AI24" i="1"/>
  <c r="S26" i="3" s="1"/>
  <c r="X26" i="3" s="1"/>
  <c r="Q26" i="3"/>
  <c r="P26" i="3"/>
  <c r="BJ25" i="1"/>
  <c r="AH27" i="3" s="1"/>
  <c r="W26" i="3"/>
  <c r="R27" i="1"/>
  <c r="AY26" i="1"/>
  <c r="AE26" i="1"/>
  <c r="AG26" i="1" s="1"/>
  <c r="Q28" i="3" s="1"/>
  <c r="AX26" i="1"/>
  <c r="BB26" i="1"/>
  <c r="BF26" i="1"/>
  <c r="BH26" i="1"/>
  <c r="BD26" i="1"/>
  <c r="AZ26" i="1"/>
  <c r="BI26" i="1" s="1"/>
  <c r="AG28" i="3" s="1"/>
  <c r="AJ25" i="1"/>
  <c r="AL25" i="1" s="1"/>
  <c r="L27" i="3" s="1"/>
  <c r="AE25" i="1"/>
  <c r="AG25" i="1" s="1"/>
  <c r="Q27" i="3" s="1"/>
  <c r="W27" i="1"/>
  <c r="Z27" i="1"/>
  <c r="AB27" i="1" s="1"/>
  <c r="T27" i="1"/>
  <c r="U27" i="1"/>
  <c r="AK26" i="1"/>
  <c r="AL26" i="1" s="1"/>
  <c r="L28" i="3" s="1"/>
  <c r="AC27" i="1"/>
  <c r="Y27" i="1"/>
  <c r="X27" i="1"/>
  <c r="V27" i="1"/>
  <c r="AV27" i="1"/>
  <c r="BH27" i="1" s="1"/>
  <c r="AR27" i="1"/>
  <c r="AW27" i="1" s="1"/>
  <c r="AU27" i="1"/>
  <c r="BG27" i="1" s="1"/>
  <c r="AT27" i="1"/>
  <c r="BF27" i="1" s="1"/>
  <c r="AQ27" i="1"/>
  <c r="AF27" i="1" s="1"/>
  <c r="AS27" i="1"/>
  <c r="BE27" i="1" s="1"/>
  <c r="P30" i="1"/>
  <c r="B28" i="2" s="1"/>
  <c r="E28" i="2" s="1"/>
  <c r="J32" i="3" s="1"/>
  <c r="BT31" i="1" s="1"/>
  <c r="Q29" i="1"/>
  <c r="O28" i="1"/>
  <c r="AA28" i="1" s="1"/>
  <c r="AN26" i="1" l="1"/>
  <c r="N28" i="3" s="1"/>
  <c r="AJ27" i="1"/>
  <c r="AC26" i="3"/>
  <c r="AI27" i="3"/>
  <c r="BJ26" i="1"/>
  <c r="AH28" i="3" s="1"/>
  <c r="AI28" i="3" s="1"/>
  <c r="V27" i="3"/>
  <c r="U26" i="3"/>
  <c r="V28" i="3"/>
  <c r="V26" i="3"/>
  <c r="Z26" i="3" s="1"/>
  <c r="BD27" i="1"/>
  <c r="AH26" i="1"/>
  <c r="R28" i="3" s="1"/>
  <c r="AI26" i="1"/>
  <c r="S28" i="3" s="1"/>
  <c r="AM26" i="1"/>
  <c r="M28" i="3" s="1"/>
  <c r="AX27" i="1"/>
  <c r="BJ27" i="1" s="1"/>
  <c r="AH29" i="3" s="1"/>
  <c r="BB27" i="1"/>
  <c r="AZ27" i="1"/>
  <c r="BC27" i="1"/>
  <c r="AY27" i="1"/>
  <c r="BA27" i="1"/>
  <c r="AK27" i="1"/>
  <c r="AL27" i="1" s="1"/>
  <c r="L29" i="3" s="1"/>
  <c r="AE27" i="1"/>
  <c r="AG27" i="1" s="1"/>
  <c r="Q29" i="3" s="1"/>
  <c r="AU28" i="1"/>
  <c r="BG28" i="1" s="1"/>
  <c r="AT28" i="1"/>
  <c r="BF28" i="1" s="1"/>
  <c r="AS28" i="1"/>
  <c r="AZ28" i="1" s="1"/>
  <c r="AR28" i="1"/>
  <c r="AW28" i="1" s="1"/>
  <c r="AV28" i="1"/>
  <c r="BC28" i="1" s="1"/>
  <c r="AQ28" i="1"/>
  <c r="AF28" i="1" s="1"/>
  <c r="O29" i="1"/>
  <c r="F27" i="2"/>
  <c r="K31" i="3" s="1"/>
  <c r="BU30" i="1" s="1"/>
  <c r="AM25" i="1"/>
  <c r="M27" i="3" s="1"/>
  <c r="AN25" i="1"/>
  <c r="N27" i="3" s="1"/>
  <c r="AI25" i="1"/>
  <c r="S27" i="3" s="1"/>
  <c r="AH25" i="1"/>
  <c r="R27" i="3" s="1"/>
  <c r="AD28" i="1"/>
  <c r="T28" i="1"/>
  <c r="W28" i="1"/>
  <c r="R28" i="1"/>
  <c r="Y28" i="1"/>
  <c r="Z28" i="1"/>
  <c r="AB28" i="1" s="1"/>
  <c r="U28" i="1"/>
  <c r="X28" i="1"/>
  <c r="V28" i="1"/>
  <c r="AC28" i="1"/>
  <c r="S28" i="1"/>
  <c r="Q30" i="1"/>
  <c r="P31" i="1"/>
  <c r="B29" i="2" s="1"/>
  <c r="E29" i="2" s="1"/>
  <c r="J33" i="3" s="1"/>
  <c r="BT32" i="1" s="1"/>
  <c r="W29" i="1" l="1"/>
  <c r="AA29" i="1"/>
  <c r="X28" i="3"/>
  <c r="AP25" i="1"/>
  <c r="AB27" i="3" s="1"/>
  <c r="AJ26" i="3"/>
  <c r="AK26" i="3" s="1"/>
  <c r="AL26" i="3" s="1"/>
  <c r="AO25" i="1"/>
  <c r="AA27" i="3" s="1"/>
  <c r="BI27" i="1"/>
  <c r="AG29" i="3" s="1"/>
  <c r="AI29" i="3" s="1"/>
  <c r="U27" i="3"/>
  <c r="U28" i="3"/>
  <c r="W28" i="3"/>
  <c r="X27" i="3"/>
  <c r="AO26" i="1"/>
  <c r="AA28" i="3" s="1"/>
  <c r="V29" i="3"/>
  <c r="W27" i="3"/>
  <c r="P28" i="3"/>
  <c r="P27" i="3"/>
  <c r="AP26" i="1"/>
  <c r="AB28" i="3" s="1"/>
  <c r="AX28" i="1"/>
  <c r="AN27" i="1"/>
  <c r="N29" i="3" s="1"/>
  <c r="AY28" i="1"/>
  <c r="BH28" i="1"/>
  <c r="BA28" i="1"/>
  <c r="BD28" i="1"/>
  <c r="BE28" i="1"/>
  <c r="U29" i="1"/>
  <c r="BB28" i="1"/>
  <c r="AE28" i="1"/>
  <c r="AG28" i="1" s="1"/>
  <c r="R29" i="1"/>
  <c r="AH27" i="1"/>
  <c r="R29" i="3" s="1"/>
  <c r="AI27" i="1"/>
  <c r="S29" i="3" s="1"/>
  <c r="AK28" i="1"/>
  <c r="Y29" i="1"/>
  <c r="AJ28" i="1"/>
  <c r="AM27" i="1"/>
  <c r="M29" i="3" s="1"/>
  <c r="S29" i="1"/>
  <c r="V29" i="1"/>
  <c r="AD29" i="1"/>
  <c r="T29" i="1"/>
  <c r="Z29" i="1"/>
  <c r="AB29" i="1" s="1"/>
  <c r="AJ29" i="1" s="1"/>
  <c r="X29" i="1"/>
  <c r="AC29" i="1"/>
  <c r="AT29" i="1"/>
  <c r="BA29" i="1" s="1"/>
  <c r="AQ29" i="1"/>
  <c r="AF29" i="1" s="1"/>
  <c r="AS29" i="1"/>
  <c r="AZ29" i="1" s="1"/>
  <c r="AV29" i="1"/>
  <c r="BC29" i="1" s="1"/>
  <c r="AU29" i="1"/>
  <c r="BB29" i="1" s="1"/>
  <c r="AR29" i="1"/>
  <c r="AW29" i="1" s="1"/>
  <c r="O30" i="1"/>
  <c r="AA30" i="1" s="1"/>
  <c r="F28" i="2"/>
  <c r="K32" i="3" s="1"/>
  <c r="BU31" i="1" s="1"/>
  <c r="P32" i="1"/>
  <c r="B30" i="2" s="1"/>
  <c r="E30" i="2" s="1"/>
  <c r="J34" i="3" s="1"/>
  <c r="BT33" i="1" s="1"/>
  <c r="Q31" i="1"/>
  <c r="AC27" i="3" l="1"/>
  <c r="Z28" i="3"/>
  <c r="AJ28" i="3" s="1"/>
  <c r="AO27" i="1"/>
  <c r="AA29" i="3" s="1"/>
  <c r="AP27" i="1"/>
  <c r="AB29" i="3" s="1"/>
  <c r="BI28" i="1"/>
  <c r="AG30" i="3" s="1"/>
  <c r="BJ28" i="1"/>
  <c r="AH30" i="3" s="1"/>
  <c r="W29" i="3"/>
  <c r="U29" i="3"/>
  <c r="Z27" i="3"/>
  <c r="AH28" i="1"/>
  <c r="R30" i="3" s="1"/>
  <c r="Q30" i="3"/>
  <c r="X29" i="3"/>
  <c r="AC28" i="3"/>
  <c r="BI29" i="1"/>
  <c r="AG31" i="3" s="1"/>
  <c r="P29" i="3"/>
  <c r="AX29" i="1"/>
  <c r="AY29" i="1"/>
  <c r="BD29" i="1"/>
  <c r="BE29" i="1"/>
  <c r="BG29" i="1"/>
  <c r="BF29" i="1"/>
  <c r="BH29" i="1"/>
  <c r="V30" i="1"/>
  <c r="AK29" i="1"/>
  <c r="AL29" i="1" s="1"/>
  <c r="L31" i="3" s="1"/>
  <c r="AE29" i="1"/>
  <c r="AG29" i="1" s="1"/>
  <c r="Q31" i="3" s="1"/>
  <c r="W30" i="1"/>
  <c r="AL28" i="1"/>
  <c r="L30" i="3" s="1"/>
  <c r="T30" i="1"/>
  <c r="AD30" i="1"/>
  <c r="S30" i="1"/>
  <c r="U30" i="1"/>
  <c r="Z30" i="1"/>
  <c r="AB30" i="1" s="1"/>
  <c r="AC30" i="1"/>
  <c r="R30" i="1"/>
  <c r="X30" i="1"/>
  <c r="O31" i="1"/>
  <c r="AA31" i="1" s="1"/>
  <c r="F29" i="2"/>
  <c r="K33" i="3" s="1"/>
  <c r="BU32" i="1" s="1"/>
  <c r="AS30" i="1"/>
  <c r="AZ30" i="1" s="1"/>
  <c r="AV30" i="1"/>
  <c r="BH30" i="1" s="1"/>
  <c r="AR30" i="1"/>
  <c r="AW30" i="1" s="1"/>
  <c r="AQ30" i="1"/>
  <c r="AF30" i="1" s="1"/>
  <c r="AT30" i="1"/>
  <c r="BF30" i="1" s="1"/>
  <c r="AU30" i="1"/>
  <c r="BB30" i="1" s="1"/>
  <c r="Y30" i="1"/>
  <c r="P33" i="1"/>
  <c r="B31" i="2" s="1"/>
  <c r="E31" i="2" s="1"/>
  <c r="J35" i="3" s="1"/>
  <c r="BT34" i="1" s="1"/>
  <c r="AI28" i="1"/>
  <c r="S30" i="3" s="1"/>
  <c r="Q32" i="1"/>
  <c r="AK28" i="3" l="1"/>
  <c r="AL28" i="3" s="1"/>
  <c r="AP28" i="1"/>
  <c r="AB30" i="3" s="1"/>
  <c r="BD30" i="1"/>
  <c r="Z29" i="3"/>
  <c r="AJ29" i="3" s="1"/>
  <c r="AJ27" i="3"/>
  <c r="AK27" i="3" s="1"/>
  <c r="AL27" i="3" s="1"/>
  <c r="AI30" i="3"/>
  <c r="AC29" i="3"/>
  <c r="AY30" i="1"/>
  <c r="U30" i="3"/>
  <c r="V31" i="3"/>
  <c r="BJ29" i="1"/>
  <c r="AH31" i="3" s="1"/>
  <c r="AI31" i="3" s="1"/>
  <c r="V30" i="3"/>
  <c r="AX30" i="1"/>
  <c r="AM28" i="1"/>
  <c r="M30" i="3" s="1"/>
  <c r="W30" i="3" s="1"/>
  <c r="BC30" i="1"/>
  <c r="BG30" i="1"/>
  <c r="AN28" i="1"/>
  <c r="N30" i="3" s="1"/>
  <c r="X30" i="3" s="1"/>
  <c r="BA30" i="1"/>
  <c r="Z31" i="1"/>
  <c r="AB31" i="1" s="1"/>
  <c r="Y31" i="1"/>
  <c r="T31" i="1"/>
  <c r="BE30" i="1"/>
  <c r="V31" i="1"/>
  <c r="AE30" i="1"/>
  <c r="AG30" i="1" s="1"/>
  <c r="AC31" i="1"/>
  <c r="W31" i="1"/>
  <c r="AJ30" i="1"/>
  <c r="R31" i="1"/>
  <c r="U31" i="1"/>
  <c r="S31" i="1"/>
  <c r="AK30" i="1"/>
  <c r="AD31" i="1"/>
  <c r="X31" i="1"/>
  <c r="O32" i="1"/>
  <c r="AA32" i="1" s="1"/>
  <c r="F30" i="2"/>
  <c r="K34" i="3" s="1"/>
  <c r="BU33" i="1" s="1"/>
  <c r="AV31" i="1"/>
  <c r="BC31" i="1" s="1"/>
  <c r="AR31" i="1"/>
  <c r="AW31" i="1" s="1"/>
  <c r="AU31" i="1"/>
  <c r="BG31" i="1" s="1"/>
  <c r="AT31" i="1"/>
  <c r="BF31" i="1" s="1"/>
  <c r="AQ31" i="1"/>
  <c r="AF31" i="1" s="1"/>
  <c r="AS31" i="1"/>
  <c r="BE31" i="1" s="1"/>
  <c r="Z32" i="1"/>
  <c r="AM29" i="1"/>
  <c r="M31" i="3" s="1"/>
  <c r="AN29" i="1"/>
  <c r="N31" i="3" s="1"/>
  <c r="Q33" i="1"/>
  <c r="P34" i="1"/>
  <c r="B32" i="2" s="1"/>
  <c r="E32" i="2" s="1"/>
  <c r="J36" i="3" s="1"/>
  <c r="BT35" i="1" s="1"/>
  <c r="AH29" i="1"/>
  <c r="R31" i="3" s="1"/>
  <c r="AI29" i="1"/>
  <c r="S31" i="3" s="1"/>
  <c r="AJ31" i="1" l="1"/>
  <c r="BI30" i="1"/>
  <c r="AG32" i="3" s="1"/>
  <c r="AK29" i="3"/>
  <c r="AL29" i="3" s="1"/>
  <c r="AP29" i="1"/>
  <c r="AB31" i="3" s="1"/>
  <c r="AO28" i="1"/>
  <c r="AA30" i="3" s="1"/>
  <c r="AC30" i="3" s="1"/>
  <c r="AO29" i="1"/>
  <c r="AA31" i="3" s="1"/>
  <c r="U31" i="3"/>
  <c r="X31" i="3"/>
  <c r="AI30" i="1"/>
  <c r="S32" i="3" s="1"/>
  <c r="Q32" i="3"/>
  <c r="BJ30" i="1"/>
  <c r="AH32" i="3" s="1"/>
  <c r="W31" i="3"/>
  <c r="Z30" i="3"/>
  <c r="P31" i="3"/>
  <c r="P30" i="3"/>
  <c r="AD32" i="1"/>
  <c r="AX31" i="1"/>
  <c r="AY31" i="1"/>
  <c r="BA31" i="1"/>
  <c r="BH31" i="1"/>
  <c r="AE31" i="1"/>
  <c r="AG31" i="1" s="1"/>
  <c r="Q33" i="3" s="1"/>
  <c r="BD31" i="1"/>
  <c r="S32" i="1"/>
  <c r="AZ31" i="1"/>
  <c r="BB31" i="1"/>
  <c r="AH30" i="1"/>
  <c r="R32" i="3" s="1"/>
  <c r="AL30" i="1"/>
  <c r="L32" i="3" s="1"/>
  <c r="AK31" i="1"/>
  <c r="AL31" i="1" s="1"/>
  <c r="R32" i="1"/>
  <c r="AC32" i="1"/>
  <c r="V32" i="1"/>
  <c r="U32" i="1"/>
  <c r="W32" i="1"/>
  <c r="T32" i="1"/>
  <c r="Y32" i="1"/>
  <c r="X32" i="1"/>
  <c r="O33" i="1"/>
  <c r="AA33" i="1" s="1"/>
  <c r="F31" i="2"/>
  <c r="K35" i="3" s="1"/>
  <c r="BU34" i="1" s="1"/>
  <c r="AU32" i="1"/>
  <c r="BG32" i="1" s="1"/>
  <c r="AT32" i="1"/>
  <c r="BA32" i="1" s="1"/>
  <c r="AV32" i="1"/>
  <c r="BH32" i="1" s="1"/>
  <c r="AQ32" i="1"/>
  <c r="AF32" i="1" s="1"/>
  <c r="AS32" i="1"/>
  <c r="BE32" i="1" s="1"/>
  <c r="AR32" i="1"/>
  <c r="AW32" i="1" s="1"/>
  <c r="Q34" i="1"/>
  <c r="P35" i="1"/>
  <c r="B33" i="2" s="1"/>
  <c r="E33" i="2" s="1"/>
  <c r="J37" i="3" s="1"/>
  <c r="BT36" i="1" s="1"/>
  <c r="AB32" i="1"/>
  <c r="Z31" i="3" l="1"/>
  <c r="AJ31" i="3" s="1"/>
  <c r="AI32" i="3"/>
  <c r="AC31" i="3"/>
  <c r="AJ30" i="3"/>
  <c r="AK30" i="3" s="1"/>
  <c r="AL30" i="3" s="1"/>
  <c r="BJ31" i="1"/>
  <c r="AH33" i="3" s="1"/>
  <c r="BI31" i="1"/>
  <c r="AG33" i="3" s="1"/>
  <c r="AN31" i="1"/>
  <c r="N33" i="3" s="1"/>
  <c r="L33" i="3"/>
  <c r="AP30" i="1"/>
  <c r="AB32" i="3" s="1"/>
  <c r="V32" i="3"/>
  <c r="U32" i="3"/>
  <c r="AY32" i="1"/>
  <c r="AX32" i="1"/>
  <c r="AE32" i="1"/>
  <c r="AG32" i="1" s="1"/>
  <c r="Q34" i="3" s="1"/>
  <c r="AM31" i="1"/>
  <c r="M33" i="3" s="1"/>
  <c r="AM30" i="1"/>
  <c r="AI31" i="1"/>
  <c r="S33" i="3" s="1"/>
  <c r="AH31" i="1"/>
  <c r="R33" i="3" s="1"/>
  <c r="AN30" i="1"/>
  <c r="N32" i="3" s="1"/>
  <c r="X32" i="3" s="1"/>
  <c r="BD32" i="1"/>
  <c r="BB32" i="1"/>
  <c r="AZ32" i="1"/>
  <c r="BC32" i="1"/>
  <c r="BF32" i="1"/>
  <c r="X33" i="1"/>
  <c r="AP31" i="1"/>
  <c r="AB33" i="3" s="1"/>
  <c r="AK32" i="1"/>
  <c r="AC33" i="1"/>
  <c r="AJ32" i="1"/>
  <c r="AD33" i="1"/>
  <c r="R33" i="1"/>
  <c r="T33" i="1"/>
  <c r="Y33" i="1"/>
  <c r="S33" i="1"/>
  <c r="V33" i="1"/>
  <c r="W33" i="1"/>
  <c r="Z33" i="1"/>
  <c r="AB33" i="1" s="1"/>
  <c r="U33" i="1"/>
  <c r="O34" i="1"/>
  <c r="F32" i="2"/>
  <c r="K36" i="3" s="1"/>
  <c r="BU35" i="1" s="1"/>
  <c r="AT33" i="1"/>
  <c r="BA33" i="1" s="1"/>
  <c r="AQ33" i="1"/>
  <c r="AF33" i="1" s="1"/>
  <c r="AS33" i="1"/>
  <c r="BE33" i="1" s="1"/>
  <c r="AR33" i="1"/>
  <c r="AW33" i="1" s="1"/>
  <c r="AV33" i="1"/>
  <c r="BH33" i="1" s="1"/>
  <c r="AU33" i="1"/>
  <c r="BG33" i="1" s="1"/>
  <c r="Q35" i="1"/>
  <c r="P36" i="1"/>
  <c r="B34" i="2" s="1"/>
  <c r="E34" i="2" s="1"/>
  <c r="J38" i="3" s="1"/>
  <c r="BT37" i="1" s="1"/>
  <c r="AD34" i="1" l="1"/>
  <c r="AA34" i="1"/>
  <c r="AK31" i="3"/>
  <c r="AL31" i="3" s="1"/>
  <c r="BI32" i="1"/>
  <c r="AG34" i="3" s="1"/>
  <c r="AI33" i="3"/>
  <c r="U33" i="3"/>
  <c r="AO31" i="1"/>
  <c r="AA33" i="3" s="1"/>
  <c r="AC33" i="3" s="1"/>
  <c r="P33" i="3"/>
  <c r="V33" i="3"/>
  <c r="M32" i="3"/>
  <c r="AO30" i="1"/>
  <c r="AA32" i="3" s="1"/>
  <c r="AC32" i="3" s="1"/>
  <c r="BJ32" i="1"/>
  <c r="AH34" i="3" s="1"/>
  <c r="AI34" i="3" s="1"/>
  <c r="X33" i="3"/>
  <c r="W33" i="3"/>
  <c r="T34" i="1"/>
  <c r="BD33" i="1"/>
  <c r="AX33" i="1"/>
  <c r="AY33" i="1"/>
  <c r="BB33" i="1"/>
  <c r="AJ33" i="1"/>
  <c r="AL32" i="1"/>
  <c r="L34" i="3" s="1"/>
  <c r="AZ33" i="1"/>
  <c r="BF33" i="1"/>
  <c r="BC33" i="1"/>
  <c r="AK33" i="1"/>
  <c r="AE33" i="1"/>
  <c r="AG33" i="1" s="1"/>
  <c r="Q35" i="3" s="1"/>
  <c r="Z34" i="1"/>
  <c r="AB34" i="1" s="1"/>
  <c r="V34" i="1"/>
  <c r="Y34" i="1"/>
  <c r="S34" i="1"/>
  <c r="X34" i="1"/>
  <c r="U34" i="1"/>
  <c r="R34" i="1"/>
  <c r="AC34" i="1"/>
  <c r="W34" i="1"/>
  <c r="O35" i="1"/>
  <c r="AA35" i="1" s="1"/>
  <c r="F33" i="2"/>
  <c r="K37" i="3" s="1"/>
  <c r="BU36" i="1" s="1"/>
  <c r="AS34" i="1"/>
  <c r="BE34" i="1" s="1"/>
  <c r="AV34" i="1"/>
  <c r="BC34" i="1" s="1"/>
  <c r="AR34" i="1"/>
  <c r="AW34" i="1" s="1"/>
  <c r="AQ34" i="1"/>
  <c r="AK34" i="1" s="1"/>
  <c r="AU34" i="1"/>
  <c r="BG34" i="1" s="1"/>
  <c r="AT34" i="1"/>
  <c r="BA34" i="1" s="1"/>
  <c r="Z35" i="1"/>
  <c r="AN32" i="1"/>
  <c r="N34" i="3" s="1"/>
  <c r="P37" i="1"/>
  <c r="B35" i="2" s="1"/>
  <c r="E35" i="2" s="1"/>
  <c r="J39" i="3" s="1"/>
  <c r="BT38" i="1" s="1"/>
  <c r="Q36" i="1"/>
  <c r="AH32" i="1"/>
  <c r="R34" i="3" s="1"/>
  <c r="AI32" i="1"/>
  <c r="S34" i="3" s="1"/>
  <c r="BI33" i="1" l="1"/>
  <c r="AG35" i="3" s="1"/>
  <c r="U34" i="3"/>
  <c r="X34" i="3"/>
  <c r="V34" i="3"/>
  <c r="BJ33" i="1"/>
  <c r="AH35" i="3" s="1"/>
  <c r="AI35" i="3" s="1"/>
  <c r="W32" i="3"/>
  <c r="Z32" i="3" s="1"/>
  <c r="P32" i="3"/>
  <c r="AP32" i="1"/>
  <c r="AB34" i="3" s="1"/>
  <c r="Z33" i="3"/>
  <c r="AL33" i="1"/>
  <c r="L35" i="3" s="1"/>
  <c r="AE34" i="1"/>
  <c r="AX34" i="1"/>
  <c r="AY34" i="1"/>
  <c r="AM32" i="1"/>
  <c r="M34" i="3" s="1"/>
  <c r="W34" i="3" s="1"/>
  <c r="BD34" i="1"/>
  <c r="BB34" i="1"/>
  <c r="BF34" i="1"/>
  <c r="AZ34" i="1"/>
  <c r="BH34" i="1"/>
  <c r="AD35" i="1"/>
  <c r="R35" i="1"/>
  <c r="X35" i="1"/>
  <c r="AF34" i="1"/>
  <c r="AG34" i="1" s="1"/>
  <c r="Q36" i="3" s="1"/>
  <c r="V35" i="1"/>
  <c r="T35" i="1"/>
  <c r="W35" i="1"/>
  <c r="S35" i="1"/>
  <c r="U35" i="1"/>
  <c r="AC35" i="1"/>
  <c r="AJ34" i="1"/>
  <c r="AL34" i="1" s="1"/>
  <c r="L36" i="3" s="1"/>
  <c r="Y35" i="1"/>
  <c r="O36" i="1"/>
  <c r="AA36" i="1" s="1"/>
  <c r="F34" i="2"/>
  <c r="K38" i="3" s="1"/>
  <c r="BU37" i="1" s="1"/>
  <c r="AV35" i="1"/>
  <c r="BC35" i="1" s="1"/>
  <c r="AR35" i="1"/>
  <c r="AW35" i="1" s="1"/>
  <c r="AU35" i="1"/>
  <c r="BB35" i="1" s="1"/>
  <c r="AT35" i="1"/>
  <c r="BF35" i="1" s="1"/>
  <c r="AQ35" i="1"/>
  <c r="AF35" i="1" s="1"/>
  <c r="AS35" i="1"/>
  <c r="AZ35" i="1" s="1"/>
  <c r="Z36" i="1"/>
  <c r="AB35" i="1"/>
  <c r="AE35" i="1" s="1"/>
  <c r="Q37" i="1"/>
  <c r="P38" i="1"/>
  <c r="B36" i="2" s="1"/>
  <c r="E36" i="2" s="1"/>
  <c r="J40" i="3" s="1"/>
  <c r="BT39" i="1" s="1"/>
  <c r="AI33" i="1"/>
  <c r="S35" i="3" s="1"/>
  <c r="AH33" i="1"/>
  <c r="R35" i="3" s="1"/>
  <c r="AP33" i="1" l="1"/>
  <c r="AB35" i="3" s="1"/>
  <c r="AJ32" i="3"/>
  <c r="AK32" i="3" s="1"/>
  <c r="AL32" i="3" s="1"/>
  <c r="AJ33" i="3"/>
  <c r="AK33" i="3" s="1"/>
  <c r="AL33" i="3" s="1"/>
  <c r="U35" i="3"/>
  <c r="BI34" i="1"/>
  <c r="AG36" i="3" s="1"/>
  <c r="P34" i="3"/>
  <c r="V36" i="3"/>
  <c r="AO32" i="1"/>
  <c r="AA34" i="3" s="1"/>
  <c r="AC34" i="3" s="1"/>
  <c r="V35" i="3"/>
  <c r="BJ34" i="1"/>
  <c r="AH36" i="3" s="1"/>
  <c r="Z34" i="3"/>
  <c r="AJ34" i="3" s="1"/>
  <c r="AN33" i="1"/>
  <c r="N35" i="3" s="1"/>
  <c r="X35" i="3" s="1"/>
  <c r="AM33" i="1"/>
  <c r="M35" i="3" s="1"/>
  <c r="W35" i="3" s="1"/>
  <c r="AX35" i="1"/>
  <c r="X36" i="1"/>
  <c r="AY35" i="1"/>
  <c r="BD35" i="1"/>
  <c r="BH35" i="1"/>
  <c r="BE35" i="1"/>
  <c r="BA35" i="1"/>
  <c r="BI35" i="1" s="1"/>
  <c r="AG37" i="3" s="1"/>
  <c r="BG35" i="1"/>
  <c r="S36" i="1"/>
  <c r="W36" i="1"/>
  <c r="AD36" i="1"/>
  <c r="T36" i="1"/>
  <c r="U36" i="1"/>
  <c r="AC36" i="1"/>
  <c r="R36" i="1"/>
  <c r="V36" i="1"/>
  <c r="Y36" i="1"/>
  <c r="AG35" i="1"/>
  <c r="Q37" i="3" s="1"/>
  <c r="AJ35" i="1"/>
  <c r="AK35" i="1"/>
  <c r="O37" i="1"/>
  <c r="F35" i="2"/>
  <c r="K39" i="3" s="1"/>
  <c r="BU38" i="1" s="1"/>
  <c r="AU36" i="1"/>
  <c r="BG36" i="1" s="1"/>
  <c r="AT36" i="1"/>
  <c r="BF36" i="1" s="1"/>
  <c r="AS36" i="1"/>
  <c r="AZ36" i="1" s="1"/>
  <c r="AR36" i="1"/>
  <c r="AW36" i="1" s="1"/>
  <c r="AQ36" i="1"/>
  <c r="AK36" i="1" s="1"/>
  <c r="AV36" i="1"/>
  <c r="BC36" i="1" s="1"/>
  <c r="AN34" i="1"/>
  <c r="N36" i="3" s="1"/>
  <c r="AM34" i="1"/>
  <c r="M36" i="3" s="1"/>
  <c r="Q38" i="1"/>
  <c r="P39" i="1"/>
  <c r="B37" i="2" s="1"/>
  <c r="E37" i="2" s="1"/>
  <c r="J41" i="3" s="1"/>
  <c r="BT40" i="1" s="1"/>
  <c r="AI34" i="1"/>
  <c r="S36" i="3" s="1"/>
  <c r="AH34" i="1"/>
  <c r="R36" i="3" s="1"/>
  <c r="AB36" i="1"/>
  <c r="V37" i="1" l="1"/>
  <c r="AA37" i="1"/>
  <c r="AK34" i="3"/>
  <c r="AL34" i="3" s="1"/>
  <c r="AI36" i="3"/>
  <c r="U36" i="3"/>
  <c r="AP34" i="1"/>
  <c r="AB36" i="3" s="1"/>
  <c r="W36" i="3"/>
  <c r="P35" i="3"/>
  <c r="BJ35" i="1"/>
  <c r="AH37" i="3" s="1"/>
  <c r="AI37" i="3" s="1"/>
  <c r="X36" i="3"/>
  <c r="AO34" i="1"/>
  <c r="AA36" i="3" s="1"/>
  <c r="AO33" i="1"/>
  <c r="AA35" i="3" s="1"/>
  <c r="AC35" i="3" s="1"/>
  <c r="Z35" i="3"/>
  <c r="AJ35" i="3" s="1"/>
  <c r="P36" i="3"/>
  <c r="AX36" i="1"/>
  <c r="AC37" i="1"/>
  <c r="BD36" i="1"/>
  <c r="AE36" i="1"/>
  <c r="BA36" i="1"/>
  <c r="AY36" i="1"/>
  <c r="BB36" i="1"/>
  <c r="BE36" i="1"/>
  <c r="R37" i="1"/>
  <c r="AD37" i="1"/>
  <c r="BH36" i="1"/>
  <c r="S37" i="1"/>
  <c r="U37" i="1"/>
  <c r="Y37" i="1"/>
  <c r="X37" i="1"/>
  <c r="Z37" i="1"/>
  <c r="AB37" i="1" s="1"/>
  <c r="AJ37" i="1" s="1"/>
  <c r="T37" i="1"/>
  <c r="W37" i="1"/>
  <c r="AL35" i="1"/>
  <c r="L37" i="3" s="1"/>
  <c r="AF36" i="1"/>
  <c r="AG36" i="1" s="1"/>
  <c r="Q38" i="3" s="1"/>
  <c r="AJ36" i="1"/>
  <c r="AL36" i="1" s="1"/>
  <c r="L38" i="3" s="1"/>
  <c r="O38" i="1"/>
  <c r="AA38" i="1" s="1"/>
  <c r="F36" i="2"/>
  <c r="K40" i="3" s="1"/>
  <c r="BU39" i="1" s="1"/>
  <c r="AT37" i="1"/>
  <c r="BF37" i="1" s="1"/>
  <c r="AQ37" i="1"/>
  <c r="AF37" i="1" s="1"/>
  <c r="AS37" i="1"/>
  <c r="AZ37" i="1" s="1"/>
  <c r="AV37" i="1"/>
  <c r="BH37" i="1" s="1"/>
  <c r="AU37" i="1"/>
  <c r="BG37" i="1" s="1"/>
  <c r="AR37" i="1"/>
  <c r="AW37" i="1" s="1"/>
  <c r="AH35" i="1"/>
  <c r="R37" i="3" s="1"/>
  <c r="AI35" i="1"/>
  <c r="S37" i="3" s="1"/>
  <c r="P40" i="1"/>
  <c r="B38" i="2" s="1"/>
  <c r="E38" i="2" s="1"/>
  <c r="J42" i="3" s="1"/>
  <c r="BT41" i="1" s="1"/>
  <c r="Q39" i="1"/>
  <c r="Z38" i="1" l="1"/>
  <c r="Z36" i="3"/>
  <c r="AJ36" i="3" s="1"/>
  <c r="AC36" i="3"/>
  <c r="AK35" i="3"/>
  <c r="AL35" i="3" s="1"/>
  <c r="BI36" i="1"/>
  <c r="AG38" i="3" s="1"/>
  <c r="U37" i="3"/>
  <c r="V37" i="3"/>
  <c r="AP35" i="1"/>
  <c r="AB37" i="3" s="1"/>
  <c r="V38" i="3"/>
  <c r="BJ36" i="1"/>
  <c r="AH38" i="3" s="1"/>
  <c r="BD37" i="1"/>
  <c r="AM35" i="1"/>
  <c r="U38" i="1"/>
  <c r="AX37" i="1"/>
  <c r="AY37" i="1"/>
  <c r="BB37" i="1"/>
  <c r="BE37" i="1"/>
  <c r="S38" i="1"/>
  <c r="BA37" i="1"/>
  <c r="BC37" i="1"/>
  <c r="AN35" i="1"/>
  <c r="N37" i="3" s="1"/>
  <c r="X37" i="3" s="1"/>
  <c r="X38" i="1"/>
  <c r="W38" i="1"/>
  <c r="T38" i="1"/>
  <c r="AK37" i="1"/>
  <c r="AL37" i="1" s="1"/>
  <c r="L39" i="3" s="1"/>
  <c r="AC38" i="1"/>
  <c r="R38" i="1"/>
  <c r="AE37" i="1"/>
  <c r="AG37" i="1" s="1"/>
  <c r="Q39" i="3" s="1"/>
  <c r="V38" i="1"/>
  <c r="Y38" i="1"/>
  <c r="AD38" i="1"/>
  <c r="O39" i="1"/>
  <c r="F37" i="2"/>
  <c r="K41" i="3" s="1"/>
  <c r="BU40" i="1" s="1"/>
  <c r="AS38" i="1"/>
  <c r="AZ38" i="1" s="1"/>
  <c r="AV38" i="1"/>
  <c r="BC38" i="1" s="1"/>
  <c r="AR38" i="1"/>
  <c r="AQ38" i="1"/>
  <c r="AU38" i="1"/>
  <c r="BG38" i="1" s="1"/>
  <c r="AT38" i="1"/>
  <c r="BF38" i="1" s="1"/>
  <c r="P41" i="1"/>
  <c r="B39" i="2" s="1"/>
  <c r="E39" i="2" s="1"/>
  <c r="J43" i="3" s="1"/>
  <c r="BT42" i="1" s="1"/>
  <c r="Q40" i="1"/>
  <c r="AB38" i="1"/>
  <c r="AE38" i="1" s="1"/>
  <c r="AH36" i="1"/>
  <c r="R38" i="3" s="1"/>
  <c r="AI36" i="1"/>
  <c r="S38" i="3" s="1"/>
  <c r="AM36" i="1"/>
  <c r="M38" i="3" s="1"/>
  <c r="AN36" i="1"/>
  <c r="N38" i="3" s="1"/>
  <c r="V39" i="1" l="1"/>
  <c r="AA39" i="1"/>
  <c r="AK36" i="3"/>
  <c r="AL36" i="3" s="1"/>
  <c r="AI38" i="3"/>
  <c r="AO36" i="1"/>
  <c r="AA38" i="3" s="1"/>
  <c r="BI37" i="1"/>
  <c r="AG39" i="3" s="1"/>
  <c r="AP36" i="1"/>
  <c r="AB38" i="3" s="1"/>
  <c r="U38" i="3"/>
  <c r="X38" i="3"/>
  <c r="P38" i="3"/>
  <c r="M37" i="3"/>
  <c r="AO35" i="1"/>
  <c r="AA37" i="3" s="1"/>
  <c r="AC37" i="3" s="1"/>
  <c r="V39" i="3"/>
  <c r="W38" i="3"/>
  <c r="BJ37" i="1"/>
  <c r="AH39" i="3" s="1"/>
  <c r="AX38" i="1"/>
  <c r="BD38" i="1"/>
  <c r="AY38" i="1"/>
  <c r="BA38" i="1"/>
  <c r="AK38" i="1"/>
  <c r="AL38" i="1" s="1"/>
  <c r="L40" i="3" s="1"/>
  <c r="BE38" i="1"/>
  <c r="AW38" i="1"/>
  <c r="BH38" i="1"/>
  <c r="R39" i="1"/>
  <c r="BB38" i="1"/>
  <c r="Y39" i="1"/>
  <c r="AF38" i="1"/>
  <c r="AG38" i="1" s="1"/>
  <c r="Q40" i="3" s="1"/>
  <c r="U39" i="1"/>
  <c r="AC39" i="1"/>
  <c r="T39" i="1"/>
  <c r="Z39" i="1"/>
  <c r="AB39" i="1" s="1"/>
  <c r="S39" i="1"/>
  <c r="AJ38" i="1"/>
  <c r="W39" i="1"/>
  <c r="X39" i="1"/>
  <c r="AD39" i="1"/>
  <c r="O40" i="1"/>
  <c r="AA40" i="1" s="1"/>
  <c r="F38" i="2"/>
  <c r="K42" i="3" s="1"/>
  <c r="BU41" i="1" s="1"/>
  <c r="AV39" i="1"/>
  <c r="BH39" i="1" s="1"/>
  <c r="AR39" i="1"/>
  <c r="AW39" i="1" s="1"/>
  <c r="AU39" i="1"/>
  <c r="BB39" i="1" s="1"/>
  <c r="AT39" i="1"/>
  <c r="BF39" i="1" s="1"/>
  <c r="AQ39" i="1"/>
  <c r="AK39" i="1" s="1"/>
  <c r="AS39" i="1"/>
  <c r="BE39" i="1" s="1"/>
  <c r="Q41" i="1"/>
  <c r="P42" i="1"/>
  <c r="B40" i="2" s="1"/>
  <c r="E40" i="2" s="1"/>
  <c r="J44" i="3" s="1"/>
  <c r="BT43" i="1" s="1"/>
  <c r="AM37" i="1"/>
  <c r="M39" i="3" s="1"/>
  <c r="AN37" i="1"/>
  <c r="N39" i="3" s="1"/>
  <c r="AH37" i="1"/>
  <c r="R39" i="3" s="1"/>
  <c r="AI37" i="1"/>
  <c r="S39" i="3" s="1"/>
  <c r="AP37" i="1"/>
  <c r="AB39" i="3" s="1"/>
  <c r="W39" i="3" l="1"/>
  <c r="AI39" i="3"/>
  <c r="AC38" i="3"/>
  <c r="BI38" i="1"/>
  <c r="AG40" i="3" s="1"/>
  <c r="BJ38" i="1"/>
  <c r="AH40" i="3" s="1"/>
  <c r="Z38" i="3"/>
  <c r="U39" i="3"/>
  <c r="X39" i="3"/>
  <c r="W37" i="3"/>
  <c r="Z37" i="3" s="1"/>
  <c r="P37" i="3"/>
  <c r="P39" i="3"/>
  <c r="V40" i="3"/>
  <c r="AO37" i="1"/>
  <c r="AA39" i="3" s="1"/>
  <c r="AC39" i="3" s="1"/>
  <c r="AX39" i="1"/>
  <c r="AJ39" i="1"/>
  <c r="AL39" i="1" s="1"/>
  <c r="L41" i="3" s="1"/>
  <c r="BD39" i="1"/>
  <c r="R40" i="1"/>
  <c r="BC39" i="1"/>
  <c r="AY39" i="1"/>
  <c r="AZ39" i="1"/>
  <c r="BG39" i="1"/>
  <c r="AD40" i="1"/>
  <c r="T40" i="1"/>
  <c r="BA39" i="1"/>
  <c r="X40" i="1"/>
  <c r="V40" i="1"/>
  <c r="AC40" i="1"/>
  <c r="U40" i="1"/>
  <c r="Z40" i="1"/>
  <c r="AB40" i="1" s="1"/>
  <c r="AE40" i="1" s="1"/>
  <c r="W40" i="1"/>
  <c r="Y40" i="1"/>
  <c r="AE39" i="1"/>
  <c r="S40" i="1"/>
  <c r="AF39" i="1"/>
  <c r="O41" i="1"/>
  <c r="F39" i="2"/>
  <c r="K43" i="3" s="1"/>
  <c r="BU42" i="1" s="1"/>
  <c r="AU40" i="1"/>
  <c r="BB40" i="1" s="1"/>
  <c r="AT40" i="1"/>
  <c r="BA40" i="1" s="1"/>
  <c r="AV40" i="1"/>
  <c r="BH40" i="1" s="1"/>
  <c r="AQ40" i="1"/>
  <c r="AF40" i="1" s="1"/>
  <c r="AR40" i="1"/>
  <c r="AW40" i="1" s="1"/>
  <c r="AS40" i="1"/>
  <c r="BE40" i="1" s="1"/>
  <c r="Y41" i="1"/>
  <c r="AI38" i="1"/>
  <c r="S40" i="3" s="1"/>
  <c r="AH38" i="1"/>
  <c r="R40" i="3" s="1"/>
  <c r="Q42" i="1"/>
  <c r="P43" i="1"/>
  <c r="B41" i="2" s="1"/>
  <c r="E41" i="2" s="1"/>
  <c r="J45" i="3" s="1"/>
  <c r="BT44" i="1" s="1"/>
  <c r="AM38" i="1"/>
  <c r="M40" i="3" s="1"/>
  <c r="AN38" i="1"/>
  <c r="N40" i="3" s="1"/>
  <c r="T41" i="1" l="1"/>
  <c r="AA41" i="1"/>
  <c r="Z39" i="3"/>
  <c r="AJ39" i="3" s="1"/>
  <c r="AK39" i="3" s="1"/>
  <c r="AL39" i="3" s="1"/>
  <c r="AI40" i="3"/>
  <c r="AJ38" i="3"/>
  <c r="AK38" i="3" s="1"/>
  <c r="AL38" i="3" s="1"/>
  <c r="AJ37" i="3"/>
  <c r="AK37" i="3" s="1"/>
  <c r="AL37" i="3" s="1"/>
  <c r="BI39" i="1"/>
  <c r="AG41" i="3" s="1"/>
  <c r="U40" i="3"/>
  <c r="W40" i="3"/>
  <c r="AO38" i="1"/>
  <c r="AA40" i="3" s="1"/>
  <c r="X40" i="3"/>
  <c r="AP38" i="1"/>
  <c r="AB40" i="3" s="1"/>
  <c r="P40" i="3"/>
  <c r="BJ39" i="1"/>
  <c r="AH41" i="3" s="1"/>
  <c r="R41" i="1"/>
  <c r="BD40" i="1"/>
  <c r="X41" i="1"/>
  <c r="AD41" i="1"/>
  <c r="AX40" i="1"/>
  <c r="AY40" i="1"/>
  <c r="BC40" i="1"/>
  <c r="BF40" i="1"/>
  <c r="BG40" i="1"/>
  <c r="AZ40" i="1"/>
  <c r="S41" i="1"/>
  <c r="AC41" i="1"/>
  <c r="W41" i="1"/>
  <c r="AG39" i="1"/>
  <c r="U41" i="1"/>
  <c r="AG40" i="1"/>
  <c r="Q42" i="3" s="1"/>
  <c r="AK40" i="1"/>
  <c r="AJ40" i="1"/>
  <c r="V41" i="1"/>
  <c r="Z41" i="1"/>
  <c r="AB41" i="1" s="1"/>
  <c r="O42" i="1"/>
  <c r="AA42" i="1" s="1"/>
  <c r="F40" i="2"/>
  <c r="K44" i="3" s="1"/>
  <c r="BU43" i="1" s="1"/>
  <c r="AT41" i="1"/>
  <c r="BA41" i="1" s="1"/>
  <c r="AQ41" i="1"/>
  <c r="AK41" i="1" s="1"/>
  <c r="AS41" i="1"/>
  <c r="BE41" i="1" s="1"/>
  <c r="AR41" i="1"/>
  <c r="AW41" i="1" s="1"/>
  <c r="AV41" i="1"/>
  <c r="BH41" i="1" s="1"/>
  <c r="AU41" i="1"/>
  <c r="BB41" i="1" s="1"/>
  <c r="V42" i="1"/>
  <c r="P44" i="1"/>
  <c r="Q43" i="1"/>
  <c r="AM39" i="1"/>
  <c r="M41" i="3" s="1"/>
  <c r="AN39" i="1"/>
  <c r="N41" i="3" s="1"/>
  <c r="AI41" i="3" l="1"/>
  <c r="BI40" i="1"/>
  <c r="AG42" i="3" s="1"/>
  <c r="Z40" i="3"/>
  <c r="AJ40" i="3" s="1"/>
  <c r="P41" i="3"/>
  <c r="AC40" i="3"/>
  <c r="AO39" i="1"/>
  <c r="AA41" i="3" s="1"/>
  <c r="AI39" i="1"/>
  <c r="S41" i="3" s="1"/>
  <c r="X41" i="3" s="1"/>
  <c r="Q41" i="3"/>
  <c r="BJ40" i="1"/>
  <c r="AH42" i="3" s="1"/>
  <c r="BD41" i="1"/>
  <c r="AE41" i="1"/>
  <c r="AY41" i="1"/>
  <c r="AX41" i="1"/>
  <c r="BF41" i="1"/>
  <c r="W42" i="1"/>
  <c r="BG41" i="1"/>
  <c r="AZ41" i="1"/>
  <c r="BC41" i="1"/>
  <c r="AH39" i="1"/>
  <c r="R41" i="3" s="1"/>
  <c r="W41" i="3" s="1"/>
  <c r="AF41" i="1"/>
  <c r="AJ41" i="1"/>
  <c r="AL41" i="1" s="1"/>
  <c r="L43" i="3" s="1"/>
  <c r="R42" i="1"/>
  <c r="X42" i="1"/>
  <c r="Y42" i="1"/>
  <c r="Z42" i="1"/>
  <c r="AB42" i="1" s="1"/>
  <c r="U42" i="1"/>
  <c r="AD42" i="1"/>
  <c r="T42" i="1"/>
  <c r="AC42" i="1"/>
  <c r="S42" i="1"/>
  <c r="AL40" i="1"/>
  <c r="L42" i="3" s="1"/>
  <c r="O43" i="1"/>
  <c r="F41" i="2"/>
  <c r="K45" i="3" s="1"/>
  <c r="BU44" i="1" s="1"/>
  <c r="P45" i="1"/>
  <c r="B43" i="2" s="1"/>
  <c r="E43" i="2" s="1"/>
  <c r="J47" i="3" s="1"/>
  <c r="BT46" i="1" s="1"/>
  <c r="B42" i="2"/>
  <c r="E42" i="2" s="1"/>
  <c r="J46" i="3" s="1"/>
  <c r="BT45" i="1" s="1"/>
  <c r="AS42" i="1"/>
  <c r="BE42" i="1" s="1"/>
  <c r="AV42" i="1"/>
  <c r="BC42" i="1" s="1"/>
  <c r="AR42" i="1"/>
  <c r="AW42" i="1" s="1"/>
  <c r="AQ42" i="1"/>
  <c r="AF42" i="1" s="1"/>
  <c r="AU42" i="1"/>
  <c r="BG42" i="1" s="1"/>
  <c r="AT42" i="1"/>
  <c r="BA42" i="1" s="1"/>
  <c r="P46" i="1"/>
  <c r="B44" i="2" s="1"/>
  <c r="E44" i="2" s="1"/>
  <c r="J48" i="3" s="1"/>
  <c r="BT47" i="1" s="1"/>
  <c r="AH40" i="1"/>
  <c r="R42" i="3" s="1"/>
  <c r="AI40" i="1"/>
  <c r="S42" i="3" s="1"/>
  <c r="Q44" i="1"/>
  <c r="V43" i="1" l="1"/>
  <c r="AA43" i="1"/>
  <c r="X43" i="1"/>
  <c r="AP40" i="1"/>
  <c r="AB42" i="3" s="1"/>
  <c r="AI42" i="3"/>
  <c r="AK40" i="3"/>
  <c r="AL40" i="3" s="1"/>
  <c r="BI41" i="1"/>
  <c r="AG43" i="3" s="1"/>
  <c r="BJ41" i="1"/>
  <c r="AH43" i="3" s="1"/>
  <c r="U42" i="3"/>
  <c r="AG41" i="1"/>
  <c r="Q43" i="3" s="1"/>
  <c r="V42" i="3"/>
  <c r="AP39" i="1"/>
  <c r="AB41" i="3" s="1"/>
  <c r="AC41" i="3" s="1"/>
  <c r="U41" i="3"/>
  <c r="V41" i="3"/>
  <c r="Z41" i="3" s="1"/>
  <c r="AJ41" i="3" s="1"/>
  <c r="AC43" i="1"/>
  <c r="Z43" i="1"/>
  <c r="AB43" i="1" s="1"/>
  <c r="AN40" i="1"/>
  <c r="N42" i="3" s="1"/>
  <c r="X42" i="3" s="1"/>
  <c r="AX42" i="1"/>
  <c r="U43" i="1"/>
  <c r="T43" i="1"/>
  <c r="AD43" i="1"/>
  <c r="S43" i="1"/>
  <c r="Y43" i="1"/>
  <c r="W43" i="1"/>
  <c r="AY42" i="1"/>
  <c r="BD42" i="1"/>
  <c r="AZ42" i="1"/>
  <c r="BB42" i="1"/>
  <c r="BF42" i="1"/>
  <c r="BH42" i="1"/>
  <c r="AM40" i="1"/>
  <c r="M42" i="3" s="1"/>
  <c r="W42" i="3" s="1"/>
  <c r="R43" i="1"/>
  <c r="AE42" i="1"/>
  <c r="AG42" i="1" s="1"/>
  <c r="Q44" i="3" s="1"/>
  <c r="AJ42" i="1"/>
  <c r="AK42" i="1"/>
  <c r="O44" i="1"/>
  <c r="AA44" i="1" s="1"/>
  <c r="F42" i="2"/>
  <c r="K46" i="3" s="1"/>
  <c r="BU45" i="1" s="1"/>
  <c r="AV43" i="1"/>
  <c r="BC43" i="1" s="1"/>
  <c r="AR43" i="1"/>
  <c r="AW43" i="1" s="1"/>
  <c r="AU43" i="1"/>
  <c r="BB43" i="1" s="1"/>
  <c r="AQ43" i="1"/>
  <c r="AK43" i="1" s="1"/>
  <c r="AT43" i="1"/>
  <c r="BF43" i="1" s="1"/>
  <c r="AS43" i="1"/>
  <c r="AZ43" i="1" s="1"/>
  <c r="P47" i="1"/>
  <c r="B45" i="2" s="1"/>
  <c r="E45" i="2" s="1"/>
  <c r="J49" i="3" s="1"/>
  <c r="BT48" i="1" s="1"/>
  <c r="Q45" i="1"/>
  <c r="AI41" i="1"/>
  <c r="S43" i="3" s="1"/>
  <c r="AM41" i="1"/>
  <c r="M43" i="3" s="1"/>
  <c r="AN41" i="1"/>
  <c r="N43" i="3" s="1"/>
  <c r="AO41" i="1" l="1"/>
  <c r="AA43" i="3" s="1"/>
  <c r="AK41" i="3"/>
  <c r="AL41" i="3" s="1"/>
  <c r="AH41" i="1"/>
  <c r="R43" i="3" s="1"/>
  <c r="W43" i="3" s="1"/>
  <c r="AO40" i="1"/>
  <c r="AA42" i="3" s="1"/>
  <c r="AC42" i="3" s="1"/>
  <c r="AI43" i="3"/>
  <c r="BI42" i="1"/>
  <c r="AG44" i="3" s="1"/>
  <c r="V43" i="3"/>
  <c r="Z42" i="3"/>
  <c r="P43" i="3"/>
  <c r="X43" i="3"/>
  <c r="BJ42" i="1"/>
  <c r="AH44" i="3" s="1"/>
  <c r="P42" i="3"/>
  <c r="BD43" i="1"/>
  <c r="AX43" i="1"/>
  <c r="AY43" i="1"/>
  <c r="AE43" i="1"/>
  <c r="BH43" i="1"/>
  <c r="BA43" i="1"/>
  <c r="BI43" i="1" s="1"/>
  <c r="AG45" i="3" s="1"/>
  <c r="BE43" i="1"/>
  <c r="AD44" i="1"/>
  <c r="S44" i="1"/>
  <c r="BG43" i="1"/>
  <c r="W44" i="1"/>
  <c r="Z44" i="1"/>
  <c r="AC44" i="1"/>
  <c r="AL42" i="1"/>
  <c r="L44" i="3" s="1"/>
  <c r="X44" i="1"/>
  <c r="T44" i="1"/>
  <c r="U44" i="1"/>
  <c r="R44" i="1"/>
  <c r="AF43" i="1"/>
  <c r="V44" i="1"/>
  <c r="Y44" i="1"/>
  <c r="AJ43" i="1"/>
  <c r="AL43" i="1" s="1"/>
  <c r="L45" i="3" s="1"/>
  <c r="O45" i="1"/>
  <c r="F43" i="2"/>
  <c r="K47" i="3" s="1"/>
  <c r="BU46" i="1" s="1"/>
  <c r="AV44" i="1"/>
  <c r="BC44" i="1" s="1"/>
  <c r="AU44" i="1"/>
  <c r="BB44" i="1" s="1"/>
  <c r="AT44" i="1"/>
  <c r="BA44" i="1" s="1"/>
  <c r="AR44" i="1"/>
  <c r="AW44" i="1" s="1"/>
  <c r="AQ44" i="1"/>
  <c r="AF44" i="1" s="1"/>
  <c r="AS44" i="1"/>
  <c r="Z45" i="1"/>
  <c r="Q46" i="1"/>
  <c r="AI42" i="1"/>
  <c r="S44" i="3" s="1"/>
  <c r="AH42" i="1"/>
  <c r="R44" i="3" s="1"/>
  <c r="T45" i="1" l="1"/>
  <c r="AA45" i="1"/>
  <c r="U43" i="3"/>
  <c r="AP41" i="1"/>
  <c r="AB43" i="3" s="1"/>
  <c r="AC43" i="3" s="1"/>
  <c r="U44" i="3"/>
  <c r="AP42" i="1"/>
  <c r="AB44" i="3" s="1"/>
  <c r="AI44" i="3"/>
  <c r="AJ42" i="3"/>
  <c r="AK42" i="3" s="1"/>
  <c r="AL42" i="3" s="1"/>
  <c r="V44" i="3"/>
  <c r="BJ43" i="1"/>
  <c r="AH45" i="3" s="1"/>
  <c r="AI45" i="3" s="1"/>
  <c r="Z43" i="3"/>
  <c r="AG43" i="1"/>
  <c r="AH43" i="1" s="1"/>
  <c r="R45" i="3" s="1"/>
  <c r="AB44" i="1"/>
  <c r="AE44" i="1" s="1"/>
  <c r="AG44" i="1" s="1"/>
  <c r="Q46" i="3" s="1"/>
  <c r="BD44" i="1"/>
  <c r="BE44" i="1" s="1"/>
  <c r="AN42" i="1"/>
  <c r="N44" i="3" s="1"/>
  <c r="X44" i="3" s="1"/>
  <c r="AX44" i="1"/>
  <c r="BF44" i="1"/>
  <c r="R45" i="1"/>
  <c r="AY44" i="1"/>
  <c r="AZ44" i="1" s="1"/>
  <c r="BI44" i="1" s="1"/>
  <c r="AG46" i="3" s="1"/>
  <c r="W45" i="1"/>
  <c r="BH44" i="1"/>
  <c r="BG44" i="1"/>
  <c r="AM42" i="1"/>
  <c r="M44" i="3" s="1"/>
  <c r="W44" i="3" s="1"/>
  <c r="AK44" i="1"/>
  <c r="X45" i="1"/>
  <c r="AC45" i="1"/>
  <c r="AD45" i="1"/>
  <c r="U45" i="1"/>
  <c r="V45" i="1"/>
  <c r="AB45" i="1"/>
  <c r="Y45" i="1"/>
  <c r="S45" i="1"/>
  <c r="O46" i="1"/>
  <c r="AA46" i="1" s="1"/>
  <c r="F44" i="2"/>
  <c r="K48" i="3" s="1"/>
  <c r="BU47" i="1" s="1"/>
  <c r="AV45" i="1"/>
  <c r="BC45" i="1" s="1"/>
  <c r="AQ45" i="1"/>
  <c r="AF45" i="1" s="1"/>
  <c r="AU45" i="1"/>
  <c r="BG45" i="1" s="1"/>
  <c r="AS45" i="1"/>
  <c r="AZ45" i="1" s="1"/>
  <c r="AR45" i="1"/>
  <c r="AW45" i="1" s="1"/>
  <c r="AT45" i="1"/>
  <c r="Y46" i="1"/>
  <c r="Q47" i="1"/>
  <c r="AM43" i="1"/>
  <c r="M45" i="3" s="1"/>
  <c r="AN43" i="1"/>
  <c r="N45" i="3" s="1"/>
  <c r="AO43" i="1" l="1"/>
  <c r="AA45" i="3" s="1"/>
  <c r="AJ43" i="3"/>
  <c r="AK43" i="3" s="1"/>
  <c r="AL43" i="3" s="1"/>
  <c r="AJ44" i="1"/>
  <c r="AL44" i="1" s="1"/>
  <c r="L46" i="3" s="1"/>
  <c r="O47" i="1"/>
  <c r="F45" i="2"/>
  <c r="K49" i="3" s="1"/>
  <c r="BU48" i="1" s="1"/>
  <c r="P45" i="3"/>
  <c r="AP43" i="1"/>
  <c r="AB45" i="3" s="1"/>
  <c r="AC45" i="3" s="1"/>
  <c r="AO42" i="1"/>
  <c r="AA44" i="3" s="1"/>
  <c r="AC44" i="3" s="1"/>
  <c r="BJ44" i="1"/>
  <c r="AH46" i="3" s="1"/>
  <c r="AI46" i="3" s="1"/>
  <c r="AI43" i="1"/>
  <c r="S45" i="3" s="1"/>
  <c r="X45" i="3" s="1"/>
  <c r="Q45" i="3"/>
  <c r="Z44" i="3"/>
  <c r="AJ44" i="3" s="1"/>
  <c r="W45" i="3"/>
  <c r="P44" i="3"/>
  <c r="AY45" i="1"/>
  <c r="BD45" i="1"/>
  <c r="BF45" i="1" s="1"/>
  <c r="V46" i="1"/>
  <c r="AX45" i="1"/>
  <c r="W46" i="1"/>
  <c r="Z46" i="1"/>
  <c r="AB46" i="1" s="1"/>
  <c r="AJ45" i="1"/>
  <c r="BB45" i="1"/>
  <c r="BA45" i="1"/>
  <c r="BE45" i="1"/>
  <c r="T46" i="1"/>
  <c r="BH45" i="1"/>
  <c r="S46" i="1"/>
  <c r="AD46" i="1"/>
  <c r="AK45" i="1"/>
  <c r="X46" i="1"/>
  <c r="AE45" i="1"/>
  <c r="AG45" i="1" s="1"/>
  <c r="Q47" i="3" s="1"/>
  <c r="AC46" i="1"/>
  <c r="U46" i="1"/>
  <c r="R46" i="1"/>
  <c r="AV46" i="1"/>
  <c r="BH46" i="1" s="1"/>
  <c r="AT46" i="1"/>
  <c r="BA46" i="1" s="1"/>
  <c r="AQ46" i="1"/>
  <c r="AK46" i="1" s="1"/>
  <c r="AS46" i="1"/>
  <c r="AZ46" i="1" s="1"/>
  <c r="AR46" i="1"/>
  <c r="AW46" i="1" s="1"/>
  <c r="AU46" i="1"/>
  <c r="AH44" i="1"/>
  <c r="R46" i="3" s="1"/>
  <c r="AI44" i="1"/>
  <c r="S46" i="3" s="1"/>
  <c r="AU47" i="1" l="1"/>
  <c r="BB47" i="1" s="1"/>
  <c r="AA47" i="1"/>
  <c r="R47" i="1"/>
  <c r="AS47" i="1"/>
  <c r="AZ47" i="1" s="1"/>
  <c r="Z47" i="1"/>
  <c r="U47" i="1"/>
  <c r="S47" i="1"/>
  <c r="W47" i="1"/>
  <c r="V47" i="1"/>
  <c r="X47" i="1"/>
  <c r="AR47" i="1"/>
  <c r="AW47" i="1" s="1"/>
  <c r="AT47" i="1"/>
  <c r="BF47" i="1" s="1"/>
  <c r="AC47" i="1"/>
  <c r="AQ47" i="1"/>
  <c r="AK47" i="1" s="1"/>
  <c r="T47" i="1"/>
  <c r="Y47" i="1"/>
  <c r="AD47" i="1"/>
  <c r="BD47" i="1" s="1"/>
  <c r="AV47" i="1"/>
  <c r="BC47" i="1" s="1"/>
  <c r="BI45" i="1"/>
  <c r="AG47" i="3" s="1"/>
  <c r="AK44" i="3"/>
  <c r="AL44" i="3" s="1"/>
  <c r="BE47" i="1"/>
  <c r="BH47" i="1"/>
  <c r="BG47" i="1"/>
  <c r="AX47" i="1"/>
  <c r="U46" i="3"/>
  <c r="AP44" i="1"/>
  <c r="AB46" i="3" s="1"/>
  <c r="BJ45" i="1"/>
  <c r="AH47" i="3" s="1"/>
  <c r="V46" i="3"/>
  <c r="U45" i="3"/>
  <c r="V45" i="3"/>
  <c r="Z45" i="3" s="1"/>
  <c r="AL45" i="1"/>
  <c r="L47" i="3" s="1"/>
  <c r="AM44" i="1"/>
  <c r="M46" i="3" s="1"/>
  <c r="W46" i="3" s="1"/>
  <c r="AX46" i="1"/>
  <c r="BD46" i="1"/>
  <c r="BG46" i="1" s="1"/>
  <c r="BF46" i="1"/>
  <c r="AY46" i="1"/>
  <c r="BB46" i="1" s="1"/>
  <c r="BE46" i="1"/>
  <c r="AN44" i="1"/>
  <c r="N46" i="3" s="1"/>
  <c r="X46" i="3" s="1"/>
  <c r="BC46" i="1"/>
  <c r="AF46" i="1"/>
  <c r="AE46" i="1"/>
  <c r="AJ46" i="1"/>
  <c r="AL46" i="1" s="1"/>
  <c r="L48" i="3" s="1"/>
  <c r="AH45" i="1"/>
  <c r="R47" i="3" s="1"/>
  <c r="AI45" i="1"/>
  <c r="S47" i="3" s="1"/>
  <c r="AB47" i="1" l="1"/>
  <c r="AF47" i="1"/>
  <c r="BA47" i="1"/>
  <c r="BI47" i="1" s="1"/>
  <c r="AG49" i="3" s="1"/>
  <c r="AY47" i="1"/>
  <c r="AI47" i="3"/>
  <c r="AM45" i="1"/>
  <c r="M47" i="3" s="1"/>
  <c r="W47" i="3" s="1"/>
  <c r="AO44" i="1"/>
  <c r="AA46" i="3" s="1"/>
  <c r="AC46" i="3" s="1"/>
  <c r="BJ47" i="1"/>
  <c r="AH49" i="3" s="1"/>
  <c r="AN45" i="1"/>
  <c r="N47" i="3" s="1"/>
  <c r="X47" i="3" s="1"/>
  <c r="BI46" i="1"/>
  <c r="AG48" i="3" s="1"/>
  <c r="AG46" i="1"/>
  <c r="Q48" i="3" s="1"/>
  <c r="V48" i="3" s="1"/>
  <c r="AJ45" i="3"/>
  <c r="AK45" i="3" s="1"/>
  <c r="AL45" i="3" s="1"/>
  <c r="AJ47" i="1"/>
  <c r="AL47" i="1" s="1"/>
  <c r="L49" i="3" s="1"/>
  <c r="AE47" i="1"/>
  <c r="AG47" i="1" s="1"/>
  <c r="U47" i="3"/>
  <c r="V47" i="3"/>
  <c r="P46" i="3"/>
  <c r="AP45" i="1"/>
  <c r="AB47" i="3" s="1"/>
  <c r="BJ46" i="1"/>
  <c r="AH48" i="3" s="1"/>
  <c r="Z46" i="3"/>
  <c r="AM46" i="1"/>
  <c r="M48" i="3" s="1"/>
  <c r="AN46" i="1"/>
  <c r="N48" i="3" s="1"/>
  <c r="AH68" i="3" l="1"/>
  <c r="AI46" i="1"/>
  <c r="S48" i="3" s="1"/>
  <c r="AN47" i="1"/>
  <c r="N49" i="3" s="1"/>
  <c r="AG68" i="3"/>
  <c r="AI49" i="3"/>
  <c r="P47" i="3"/>
  <c r="AO45" i="1"/>
  <c r="AA47" i="3" s="1"/>
  <c r="AC47" i="3" s="1"/>
  <c r="AH46" i="1"/>
  <c r="R48" i="3" s="1"/>
  <c r="W48" i="3" s="1"/>
  <c r="AM47" i="1"/>
  <c r="M49" i="3" s="1"/>
  <c r="AJ46" i="3"/>
  <c r="AK46" i="3" s="1"/>
  <c r="AL46" i="3" s="1"/>
  <c r="Z47" i="3"/>
  <c r="AJ47" i="3" s="1"/>
  <c r="Q49" i="3"/>
  <c r="V49" i="3" s="1"/>
  <c r="V68" i="3" s="1"/>
  <c r="AH47" i="1"/>
  <c r="R49" i="3" s="1"/>
  <c r="AI47" i="1"/>
  <c r="S49" i="3" s="1"/>
  <c r="L68" i="3"/>
  <c r="P48" i="3"/>
  <c r="AO46" i="1"/>
  <c r="AA48" i="3" s="1"/>
  <c r="X48" i="3"/>
  <c r="N68" i="3"/>
  <c r="AI48" i="3"/>
  <c r="P49" i="3" l="1"/>
  <c r="X49" i="3"/>
  <c r="X68" i="3" s="1"/>
  <c r="AP46" i="1"/>
  <c r="AB48" i="3" s="1"/>
  <c r="AC48" i="3" s="1"/>
  <c r="AI68" i="3"/>
  <c r="M68" i="3"/>
  <c r="AO47" i="1"/>
  <c r="AA49" i="3" s="1"/>
  <c r="AA68" i="3" s="1"/>
  <c r="AK47" i="3"/>
  <c r="AL47" i="3" s="1"/>
  <c r="U48" i="3"/>
  <c r="S68" i="3"/>
  <c r="R68" i="3"/>
  <c r="P68" i="3"/>
  <c r="AP47" i="1"/>
  <c r="AB49" i="3" s="1"/>
  <c r="W49" i="3"/>
  <c r="W68" i="3" s="1"/>
  <c r="U49" i="3"/>
  <c r="Q68" i="3"/>
  <c r="Z48" i="3"/>
  <c r="AJ48" i="3" s="1"/>
  <c r="AB68" i="3" l="1"/>
  <c r="U68" i="3"/>
  <c r="AK48" i="3"/>
  <c r="AL48" i="3" s="1"/>
  <c r="AC49" i="3"/>
  <c r="Z49" i="3"/>
  <c r="Z68" i="3" l="1"/>
  <c r="AJ49" i="3"/>
  <c r="AJ68" i="3" s="1"/>
  <c r="AC68" i="3"/>
  <c r="AK49" i="3" l="1"/>
  <c r="AK68" i="3" l="1"/>
  <c r="AL49" i="3"/>
  <c r="AL68" i="3" s="1"/>
</calcChain>
</file>

<file path=xl/sharedStrings.xml><?xml version="1.0" encoding="utf-8"?>
<sst xmlns="http://schemas.openxmlformats.org/spreadsheetml/2006/main" count="144" uniqueCount="98">
  <si>
    <t>7th</t>
  </si>
  <si>
    <t>6th</t>
  </si>
  <si>
    <t>GPF</t>
  </si>
  <si>
    <t>NPS</t>
  </si>
  <si>
    <t>जनवरी</t>
  </si>
  <si>
    <t>फरवरी</t>
  </si>
  <si>
    <t>मार्च</t>
  </si>
  <si>
    <t>अप्रैल</t>
  </si>
  <si>
    <t>मई</t>
  </si>
  <si>
    <t>जून</t>
  </si>
  <si>
    <t>जुलाई</t>
  </si>
  <si>
    <t>अगस्त</t>
  </si>
  <si>
    <t>सितम्बर</t>
  </si>
  <si>
    <t>अक्टूम्बर</t>
  </si>
  <si>
    <t>नवम्बर</t>
  </si>
  <si>
    <t>दिसम्बर</t>
  </si>
  <si>
    <t>2 वर्षीय स्थायीकरण एरियर</t>
  </si>
  <si>
    <t>7वॉ वेतन आयोग एरियर</t>
  </si>
  <si>
    <t>ACP वेतन एरियर</t>
  </si>
  <si>
    <t>पदोन्नति वेतन एरियर</t>
  </si>
  <si>
    <t>पुनरीक्षित वेतनमान एरियर</t>
  </si>
  <si>
    <t>डी.डी.ओ. कार्यालय का नाम-</t>
  </si>
  <si>
    <t>कार्मिक नाम-</t>
  </si>
  <si>
    <t>पद-</t>
  </si>
  <si>
    <t>कार्मिक आई.डी.-</t>
  </si>
  <si>
    <t>एरियर का प्रकार चयन करें-</t>
  </si>
  <si>
    <t xml:space="preserve"> --एरियर अवधि-- </t>
  </si>
  <si>
    <t>कब से</t>
  </si>
  <si>
    <t>कब तक</t>
  </si>
  <si>
    <t>दिन</t>
  </si>
  <si>
    <t>माह</t>
  </si>
  <si>
    <t>वर्ष</t>
  </si>
  <si>
    <t xml:space="preserve"> --वेतन विवरण-- </t>
  </si>
  <si>
    <t>वेतन जो उठाया जाना है</t>
  </si>
  <si>
    <t>वेतन जो उठाया गया है</t>
  </si>
  <si>
    <t>SEVEN</t>
  </si>
  <si>
    <t>SIX</t>
  </si>
  <si>
    <t>FIX</t>
  </si>
  <si>
    <t>PAY</t>
  </si>
  <si>
    <t>आयोग</t>
  </si>
  <si>
    <t>वेतन</t>
  </si>
  <si>
    <t>कटौती</t>
  </si>
  <si>
    <t>मूल वेतन</t>
  </si>
  <si>
    <t>HRA</t>
  </si>
  <si>
    <t>एरियर में से आयकर की कटौती करनी है तो आगे सैल में 'YES' चयन करें-</t>
  </si>
  <si>
    <t>आयकर की कटौती की दर प्रतिशत में चयन करें-</t>
  </si>
  <si>
    <t>YES</t>
  </si>
  <si>
    <t xml:space="preserve"> --माह- मार्च,2020 में कार्मिक के वेतन सम्बन्धी विवरण भरें-- </t>
  </si>
  <si>
    <t>कार्मिक को मार्च,2020 में कितने दिनों का वेतन मिला, दिनों की संख्या नीचे चयन करें-</t>
  </si>
  <si>
    <t>कार्मिक को मार्च,2020 में कितने दिनों का वेतन कोरोना कटौती की, दिनों की संख्या नीचे चयन करें-</t>
  </si>
  <si>
    <t>सितम्बर,2020</t>
  </si>
  <si>
    <t>अक्टूम्बर,2020</t>
  </si>
  <si>
    <t>नवम्बर,2020</t>
  </si>
  <si>
    <t>दिसम्बर,2020</t>
  </si>
  <si>
    <t xml:space="preserve"> --नीचे दिए गए माह में कार्मिक के वेतन से कोरोना कटौती की गयी है तो संबंधित माह के नीचे पीले बॉक्स में कोरोना कटौती के दिनों की संख्या चयन करें-- </t>
  </si>
  <si>
    <t>DAY</t>
  </si>
  <si>
    <t>कोरोना</t>
  </si>
  <si>
    <t>क्र.सं.</t>
  </si>
  <si>
    <t xml:space="preserve">माह </t>
  </si>
  <si>
    <t>बिल दिनांक</t>
  </si>
  <si>
    <t>टी.वी. नंबर</t>
  </si>
  <si>
    <t>बिल नंबर</t>
  </si>
  <si>
    <t>टी.वी. दिनांक</t>
  </si>
  <si>
    <t>संबंधित माह के सामने GA-55 से बिल नंबर व दिनांक एवं  टी.वी. नंबर व दिनांक लिखें</t>
  </si>
  <si>
    <t>मंहगाई भत्ता</t>
  </si>
  <si>
    <t>मकान किराया</t>
  </si>
  <si>
    <t>योग</t>
  </si>
  <si>
    <t>वेतन जो उठाया जाना था</t>
  </si>
  <si>
    <t>अन्तर</t>
  </si>
  <si>
    <t>वेतन जो उठाया गया</t>
  </si>
  <si>
    <t>काटना था</t>
  </si>
  <si>
    <t>काटा गया</t>
  </si>
  <si>
    <t>अंतर</t>
  </si>
  <si>
    <t>आयकर कटौती</t>
  </si>
  <si>
    <t>कुल कटौती</t>
  </si>
  <si>
    <t>देय रकम</t>
  </si>
  <si>
    <t xml:space="preserve"> में जमा</t>
  </si>
  <si>
    <t>कोरोना कटौती</t>
  </si>
  <si>
    <t>योग-</t>
  </si>
  <si>
    <t xml:space="preserve"> -योग</t>
  </si>
  <si>
    <t>यदि 'ARREAR' शीट में किसी माह में किसी मद की रकम गलत है या नहीं है तो इस शीट में संबंधित माह के सामने व संबंधित मद के नीचे सही या छूटी हुई रकम लिखकर  'ARREAR' शीट का डाटा GA-55 के अनुसार सही करें</t>
  </si>
  <si>
    <t>-</t>
  </si>
  <si>
    <t xml:space="preserve"> </t>
  </si>
  <si>
    <t xml:space="preserve"> से </t>
  </si>
  <si>
    <t xml:space="preserve"> तक</t>
  </si>
  <si>
    <t>यदि कार्मिक को PAY,DA,HRA के अलावा कोई भत्ता मिलता है तो नीचे सैल में भत्ते का संक्षेप में नाम लिखें - जैसे मकान किराया भत्ता का संक्षेप नाम-HRA</t>
  </si>
  <si>
    <t>यदि कार्मिक को GPF/NPS,CORONA,IT के अलावा कोई अन्य कटौती है तो नीचे सैल में कटौती का संक्षेप में नाम लिखें - जैसे राज्य बीमा का संक्षेप नाम-SIP</t>
  </si>
  <si>
    <r>
      <rPr>
        <b/>
        <sz val="22"/>
        <color rgb="FF66FFFF"/>
        <rFont val="Webdings"/>
        <family val="1"/>
        <charset val="2"/>
      </rPr>
      <t xml:space="preserve"> </t>
    </r>
    <r>
      <rPr>
        <b/>
        <sz val="22"/>
        <color rgb="FFFF99FF"/>
        <rFont val="Webdings"/>
        <family val="1"/>
        <charset val="2"/>
      </rPr>
      <t>n</t>
    </r>
    <r>
      <rPr>
        <b/>
        <sz val="22"/>
        <color rgb="FF66FFFF"/>
        <rFont val="Webdings"/>
        <family val="1"/>
        <charset val="2"/>
      </rPr>
      <t xml:space="preserve"> </t>
    </r>
    <r>
      <rPr>
        <b/>
        <sz val="22"/>
        <color rgb="FFFFFF00"/>
        <rFont val="Webdings"/>
        <family val="1"/>
        <charset val="2"/>
      </rPr>
      <t>g</t>
    </r>
    <r>
      <rPr>
        <b/>
        <sz val="22"/>
        <color rgb="FF66FFFF"/>
        <rFont val="Webdings"/>
        <family val="1"/>
        <charset val="2"/>
      </rPr>
      <t xml:space="preserve"> </t>
    </r>
    <r>
      <rPr>
        <b/>
        <sz val="22"/>
        <color rgb="FF66FFFF"/>
        <rFont val="Arial"/>
        <family val="2"/>
      </rPr>
      <t xml:space="preserve"> वर्षीय वेतन एरियर प्रोग्राम 2016 से 2020 तक </t>
    </r>
    <r>
      <rPr>
        <b/>
        <sz val="22"/>
        <color rgb="FFFFFF00"/>
        <rFont val="Webdings"/>
        <family val="1"/>
        <charset val="2"/>
      </rPr>
      <t>g</t>
    </r>
    <r>
      <rPr>
        <b/>
        <sz val="22"/>
        <color rgb="FF66FFFF"/>
        <rFont val="Webdings"/>
        <family val="1"/>
        <charset val="2"/>
      </rPr>
      <t xml:space="preserve"> </t>
    </r>
    <r>
      <rPr>
        <b/>
        <sz val="22"/>
        <color rgb="FFFF99FF"/>
        <rFont val="Webdings"/>
        <family val="1"/>
        <charset val="2"/>
      </rPr>
      <t xml:space="preserve">n </t>
    </r>
    <r>
      <rPr>
        <b/>
        <sz val="22"/>
        <color rgb="FF66FFFF"/>
        <rFont val="Webdings"/>
        <family val="1"/>
        <charset val="2"/>
      </rPr>
      <t></t>
    </r>
  </si>
  <si>
    <t>आपके सुझाव ही मेरे व प्रोग्राम के लिए दुआ व दवा है</t>
  </si>
  <si>
    <t>सभी प्रबुद्ध महानुभवों को मेरा प्रणाम, मैनें आपकी आवश्यकता को मद्देनजर सभी प्रकार वेतन सम्बन्धी एरियर का एक्सेल प्रोग्राम तैयार किया है जिसमें नीचे दिए गए निर्देशों के अनुसार एरियर शीट तैयार कर सकते है</t>
  </si>
  <si>
    <t>मैनें इस प्रोग्राम को तैयार करने में पूर्ण सावधानी बरती है फिर भी कोई त्रुटि रह गयी है तो दिए गए संपर्क पर अपने कीमती सुझाव भेजने का श्रम करावे जिससे एक ओर बेहतर प्रोग्राम तैयार हो सके|</t>
  </si>
  <si>
    <t>DATA-SHEET</t>
  </si>
  <si>
    <t>इस शीट में कार्मिक सम्बन्धी एवं एरियर अवधि के वेतन सम्बन्धी सभी आवश्यक सूचनाएँ भरें</t>
  </si>
  <si>
    <t>BILL-SHEET</t>
  </si>
  <si>
    <t>इस शीट में एरियर अवधि के संबंधित माह के सामने GA-55 से बिल नंबर व दिनांक एवं  टी.वी. नंबर व दिनांक लिखें</t>
  </si>
  <si>
    <t>यह शीट लॉक है इस शीट में कोई रकम गलत है तो DIFF व DATA शीट में संबंधित सही डाटा भरें तथा यदि इस शीट में कुछ खाली ROW व COLUMN हो तो उनको सलेक्ट करके HIDE व UNHIDE कर सकते है जिससे सही एरियर शीट का प्रिंट कर सकते हैं</t>
  </si>
  <si>
    <t>ARREAR-SHEET</t>
  </si>
  <si>
    <t>DIFF-SHEET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</si>
</sst>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
  </numFmts>
  <fonts count="64">
    <font>
      <sz val="11"/>
      <color theme="1"/>
      <name val="Calibri"/>
      <family val="2"/>
      <scheme val="minor"/>
    </font>
    <font>
      <sz val="12"/>
      <color theme="1"/>
      <name val="Arial"/>
      <family val="2"/>
    </font>
    <font>
      <b/>
      <sz val="14"/>
      <color theme="1"/>
      <name val="Arial"/>
      <family val="2"/>
    </font>
    <font>
      <b/>
      <sz val="12"/>
      <color rgb="FF66FFFF"/>
      <name val="Arial"/>
      <family val="2"/>
    </font>
    <font>
      <b/>
      <sz val="14"/>
      <color rgb="FFFF0000"/>
      <name val="Arial"/>
      <family val="2"/>
    </font>
    <font>
      <b/>
      <sz val="16"/>
      <color theme="5" tint="-0.499984740745262"/>
      <name val="Arial"/>
      <family val="2"/>
    </font>
    <font>
      <b/>
      <sz val="12"/>
      <color theme="0"/>
      <name val="Calibri"/>
      <family val="2"/>
      <scheme val="minor"/>
    </font>
    <font>
      <sz val="12"/>
      <color theme="0"/>
      <name val="Arial"/>
      <family val="2"/>
    </font>
    <font>
      <b/>
      <sz val="11"/>
      <color rgb="FF339933"/>
      <name val="Arial"/>
      <family val="2"/>
    </font>
    <font>
      <sz val="11"/>
      <color theme="1"/>
      <name val="Arial"/>
      <family val="2"/>
    </font>
    <font>
      <b/>
      <sz val="11"/>
      <color theme="1"/>
      <name val="Arial"/>
      <family val="2"/>
    </font>
    <font>
      <b/>
      <sz val="11"/>
      <name val="Arial"/>
      <family val="2"/>
    </font>
    <font>
      <b/>
      <sz val="10"/>
      <name val="Arial"/>
      <family val="2"/>
    </font>
    <font>
      <sz val="10"/>
      <color theme="1"/>
      <name val="Arial"/>
      <family val="2"/>
    </font>
    <font>
      <b/>
      <sz val="20"/>
      <color theme="1"/>
      <name val="Arial"/>
      <family val="2"/>
    </font>
    <font>
      <b/>
      <sz val="11"/>
      <color theme="5" tint="-0.499984740745262"/>
      <name val="Arial"/>
      <family val="2"/>
    </font>
    <font>
      <sz val="14"/>
      <name val="Arial"/>
      <family val="2"/>
    </font>
    <font>
      <b/>
      <sz val="14"/>
      <name val="Arial"/>
      <family val="2"/>
    </font>
    <font>
      <b/>
      <sz val="11"/>
      <color rgb="FFC00000"/>
      <name val="Arial"/>
      <family val="2"/>
    </font>
    <font>
      <sz val="14"/>
      <color rgb="FFC00000"/>
      <name val="Arial"/>
      <family val="2"/>
    </font>
    <font>
      <b/>
      <sz val="11"/>
      <color rgb="FF0000CC"/>
      <name val="Arial"/>
      <family val="2"/>
    </font>
    <font>
      <sz val="14"/>
      <color rgb="FF0000CC"/>
      <name val="Arial"/>
      <family val="2"/>
    </font>
    <font>
      <b/>
      <sz val="11"/>
      <color rgb="FFCC0099"/>
      <name val="Arial"/>
      <family val="2"/>
    </font>
    <font>
      <sz val="14"/>
      <color rgb="FFCC0099"/>
      <name val="Arial"/>
      <family val="2"/>
    </font>
    <font>
      <b/>
      <sz val="11"/>
      <color theme="9" tint="-0.499984740745262"/>
      <name val="Arial"/>
      <family val="2"/>
    </font>
    <font>
      <sz val="14"/>
      <color theme="9" tint="-0.499984740745262"/>
      <name val="Arial"/>
      <family val="2"/>
    </font>
    <font>
      <sz val="14"/>
      <color theme="5" tint="-0.499984740745262"/>
      <name val="Arial"/>
      <family val="2"/>
    </font>
    <font>
      <b/>
      <sz val="14"/>
      <color rgb="FFFFFF00"/>
      <name val="Arial"/>
      <family val="2"/>
    </font>
    <font>
      <sz val="11"/>
      <color theme="0"/>
      <name val="Calibri"/>
      <family val="2"/>
      <scheme val="minor"/>
    </font>
    <font>
      <b/>
      <sz val="14"/>
      <color theme="0"/>
      <name val="Arial"/>
      <family val="2"/>
    </font>
    <font>
      <sz val="12"/>
      <color rgb="FF66FFFF"/>
      <name val="Arial"/>
      <family val="2"/>
    </font>
    <font>
      <b/>
      <sz val="14"/>
      <color rgb="FF66FFFF"/>
      <name val="Arial"/>
      <family val="2"/>
    </font>
    <font>
      <sz val="12"/>
      <color theme="5" tint="-0.499984740745262"/>
      <name val="Arial"/>
      <family val="2"/>
    </font>
    <font>
      <b/>
      <sz val="12"/>
      <color rgb="FF00B0F0"/>
      <name val="Arial"/>
      <family val="2"/>
    </font>
    <font>
      <b/>
      <sz val="14"/>
      <color rgb="FF0000CC"/>
      <name val="Arial"/>
      <family val="2"/>
    </font>
    <font>
      <b/>
      <sz val="14"/>
      <color rgb="FFFFC000"/>
      <name val="Arial"/>
      <family val="2"/>
    </font>
    <font>
      <b/>
      <sz val="12"/>
      <color rgb="FFFF0000"/>
      <name val="Arial"/>
      <family val="2"/>
    </font>
    <font>
      <b/>
      <sz val="14"/>
      <color theme="5" tint="-0.499984740745262"/>
      <name val="Arial"/>
      <family val="2"/>
    </font>
    <font>
      <b/>
      <sz val="14"/>
      <color theme="8" tint="-0.499984740745262"/>
      <name val="Arial"/>
      <family val="2"/>
    </font>
    <font>
      <b/>
      <sz val="14"/>
      <color theme="0"/>
      <name val="Calibri"/>
      <family val="2"/>
      <scheme val="minor"/>
    </font>
    <font>
      <b/>
      <sz val="14"/>
      <color theme="9" tint="-0.499984740745262"/>
      <name val="Arial"/>
      <family val="2"/>
    </font>
    <font>
      <b/>
      <sz val="16"/>
      <color theme="1"/>
      <name val="Arial"/>
      <family val="2"/>
    </font>
    <font>
      <b/>
      <sz val="12"/>
      <color rgb="FF7030A0"/>
      <name val="Arial"/>
      <family val="2"/>
    </font>
    <font>
      <b/>
      <sz val="12"/>
      <color rgb="FFFF00FF"/>
      <name val="Arial"/>
      <family val="2"/>
    </font>
    <font>
      <b/>
      <sz val="14"/>
      <color rgb="FFC00000"/>
      <name val="Arial"/>
      <family val="2"/>
    </font>
    <font>
      <sz val="12"/>
      <color theme="5" tint="-0.249977111117893"/>
      <name val="Arial"/>
      <family val="2"/>
    </font>
    <font>
      <sz val="12"/>
      <color theme="9" tint="-0.249977111117893"/>
      <name val="Arial"/>
      <family val="2"/>
    </font>
    <font>
      <sz val="12"/>
      <color theme="7" tint="-0.249977111117893"/>
      <name val="Arial"/>
      <family val="2"/>
    </font>
    <font>
      <b/>
      <sz val="14"/>
      <color theme="7" tint="-0.499984740745262"/>
      <name val="Arial"/>
      <family val="2"/>
    </font>
    <font>
      <b/>
      <sz val="22"/>
      <color rgb="FF66FFFF"/>
      <name val="Arial"/>
      <family val="1"/>
      <charset val="2"/>
    </font>
    <font>
      <b/>
      <sz val="22"/>
      <color rgb="FF66FFFF"/>
      <name val="Webdings"/>
      <family val="1"/>
      <charset val="2"/>
    </font>
    <font>
      <b/>
      <sz val="22"/>
      <color rgb="FF66FFFF"/>
      <name val="Arial"/>
      <family val="2"/>
    </font>
    <font>
      <sz val="11"/>
      <color rgb="FF66FFFF"/>
      <name val="Calibri"/>
      <family val="2"/>
      <scheme val="minor"/>
    </font>
    <font>
      <b/>
      <sz val="22"/>
      <color rgb="FFFFFF00"/>
      <name val="Webdings"/>
      <family val="1"/>
      <charset val="2"/>
    </font>
    <font>
      <b/>
      <sz val="22"/>
      <color rgb="FFFF99FF"/>
      <name val="Webdings"/>
      <family val="1"/>
      <charset val="2"/>
    </font>
    <font>
      <b/>
      <sz val="22"/>
      <color rgb="FFFFFF00"/>
      <name val="Arial"/>
      <family val="2"/>
    </font>
    <font>
      <b/>
      <sz val="18"/>
      <color theme="7" tint="0.59999389629810485"/>
      <name val="Calibri"/>
      <family val="2"/>
      <scheme val="minor"/>
    </font>
    <font>
      <b/>
      <sz val="18"/>
      <color theme="0"/>
      <name val="OCR A Extended"/>
      <family val="3"/>
    </font>
    <font>
      <b/>
      <sz val="18"/>
      <color rgb="FF66FFFF"/>
      <name val="OCR A Extended"/>
      <family val="3"/>
    </font>
    <font>
      <b/>
      <sz val="12"/>
      <color rgb="FF0000CC"/>
      <name val="Arial"/>
      <family val="2"/>
    </font>
    <font>
      <b/>
      <sz val="18"/>
      <color rgb="FF92D050"/>
      <name val="OCR A Extended"/>
      <family val="3"/>
    </font>
    <font>
      <b/>
      <sz val="12"/>
      <color theme="8" tint="-0.499984740745262"/>
      <name val="Arial"/>
      <family val="2"/>
    </font>
    <font>
      <b/>
      <sz val="18"/>
      <color theme="8" tint="0.59999389629810485"/>
      <name val="OCR A Extended"/>
      <family val="3"/>
    </font>
    <font>
      <b/>
      <sz val="12"/>
      <color theme="9" tint="-0.499984740745262"/>
      <name val="Arial"/>
      <family val="2"/>
    </font>
  </fonts>
  <fills count="21">
    <fill>
      <patternFill patternType="none"/>
    </fill>
    <fill>
      <patternFill patternType="gray125"/>
    </fill>
    <fill>
      <patternFill patternType="solid">
        <fgColor rgb="FFFFFF00"/>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499984740745262"/>
        <bgColor indexed="64"/>
      </patternFill>
    </fill>
    <fill>
      <patternFill patternType="solid">
        <fgColor rgb="FFCC0099"/>
        <bgColor indexed="64"/>
      </patternFill>
    </fill>
    <fill>
      <patternFill patternType="solid">
        <fgColor rgb="FF663300"/>
        <bgColor indexed="64"/>
      </patternFill>
    </fill>
    <fill>
      <patternFill patternType="solid">
        <fgColor rgb="FFCC9900"/>
        <bgColor indexed="64"/>
      </patternFill>
    </fill>
    <fill>
      <patternFill patternType="solid">
        <fgColor rgb="FFFFCCFF"/>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diagonal/>
    </border>
  </borders>
  <cellStyleXfs count="1">
    <xf numFmtId="0" fontId="0" fillId="0" borderId="0"/>
  </cellStyleXfs>
  <cellXfs count="195">
    <xf numFmtId="0" fontId="0" fillId="0" borderId="0" xfId="0"/>
    <xf numFmtId="0" fontId="0" fillId="0" borderId="0" xfId="0" applyProtection="1">
      <protection hidden="1"/>
    </xf>
    <xf numFmtId="0" fontId="6" fillId="6" borderId="0" xfId="0" applyFont="1" applyFill="1" applyAlignment="1" applyProtection="1">
      <alignment horizontal="center" vertical="center" wrapText="1"/>
      <protection hidden="1"/>
    </xf>
    <xf numFmtId="0" fontId="7" fillId="7" borderId="0" xfId="0" applyFont="1" applyFill="1" applyAlignment="1" applyProtection="1">
      <alignment horizontal="center" vertical="center"/>
      <protection hidden="1"/>
    </xf>
    <xf numFmtId="0" fontId="7" fillId="7" borderId="0" xfId="0" applyFont="1" applyFill="1" applyAlignment="1" applyProtection="1">
      <alignment horizontal="left" vertical="center"/>
      <protection hidden="1"/>
    </xf>
    <xf numFmtId="0" fontId="7" fillId="7" borderId="0" xfId="0" applyFont="1" applyFill="1" applyAlignment="1" applyProtection="1">
      <alignment horizontal="center" vertical="center"/>
      <protection locked="0"/>
    </xf>
    <xf numFmtId="164" fontId="7" fillId="7" borderId="0" xfId="0" applyNumberFormat="1" applyFont="1" applyFill="1" applyAlignment="1" applyProtection="1">
      <alignment horizontal="center" vertical="center"/>
      <protection locked="0"/>
    </xf>
    <xf numFmtId="9" fontId="0" fillId="0" borderId="0" xfId="0" applyNumberFormat="1" applyProtection="1">
      <protection hidden="1"/>
    </xf>
    <xf numFmtId="0" fontId="0" fillId="2" borderId="0" xfId="0" applyFill="1" applyProtection="1">
      <protection hidden="1"/>
    </xf>
    <xf numFmtId="0" fontId="18" fillId="10" borderId="1" xfId="0" applyFont="1" applyFill="1" applyBorder="1" applyAlignment="1" applyProtection="1">
      <alignment horizontal="center" vertical="center" wrapText="1"/>
      <protection hidden="1"/>
    </xf>
    <xf numFmtId="0" fontId="20" fillId="10" borderId="1" xfId="0" applyFont="1" applyFill="1" applyBorder="1" applyAlignment="1" applyProtection="1">
      <alignment horizontal="center" vertical="center" wrapText="1"/>
      <protection hidden="1"/>
    </xf>
    <xf numFmtId="0" fontId="22" fillId="10" borderId="1" xfId="0" applyFont="1" applyFill="1" applyBorder="1" applyAlignment="1" applyProtection="1">
      <alignment horizontal="center" vertical="center" wrapText="1"/>
      <protection hidden="1"/>
    </xf>
    <xf numFmtId="0" fontId="24" fillId="10" borderId="1" xfId="0" applyFont="1" applyFill="1" applyBorder="1" applyAlignment="1" applyProtection="1">
      <alignment horizontal="center" vertical="center" wrapText="1"/>
      <protection hidden="1"/>
    </xf>
    <xf numFmtId="0" fontId="15" fillId="10" borderId="1"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19" fillId="0" borderId="0" xfId="0"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23" fillId="0" borderId="0" xfId="0" applyFont="1" applyAlignment="1" applyProtection="1">
      <alignment horizontal="right" vertical="center"/>
      <protection locked="0"/>
    </xf>
    <xf numFmtId="0" fontId="25" fillId="0" borderId="0" xfId="0" applyFont="1" applyAlignment="1" applyProtection="1">
      <alignment horizontal="right" vertical="center"/>
      <protection locked="0"/>
    </xf>
    <xf numFmtId="0" fontId="26" fillId="0" borderId="0" xfId="0" applyFont="1" applyAlignment="1" applyProtection="1">
      <alignment horizontal="right" vertical="center"/>
      <protection locked="0"/>
    </xf>
    <xf numFmtId="0" fontId="12" fillId="7" borderId="12"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1" fillId="7" borderId="14" xfId="0" applyFont="1" applyFill="1" applyBorder="1" applyAlignment="1" applyProtection="1">
      <alignment horizontal="center" vertical="center" wrapText="1"/>
      <protection hidden="1"/>
    </xf>
    <xf numFmtId="0" fontId="0" fillId="0" borderId="0" xfId="0" applyNumberFormat="1" applyProtection="1">
      <protection hidden="1"/>
    </xf>
    <xf numFmtId="0" fontId="9" fillId="7" borderId="0" xfId="0" applyFont="1" applyFill="1" applyAlignment="1" applyProtection="1">
      <alignment horizontal="center" vertical="center"/>
      <protection hidden="1"/>
    </xf>
    <xf numFmtId="0" fontId="1" fillId="7" borderId="0" xfId="0" applyFont="1" applyFill="1" applyAlignment="1" applyProtection="1">
      <alignment horizontal="right" vertical="center"/>
      <protection hidden="1"/>
    </xf>
    <xf numFmtId="0" fontId="9" fillId="7" borderId="15" xfId="0" applyFont="1" applyFill="1" applyBorder="1" applyAlignment="1" applyProtection="1">
      <alignment horizontal="center" vertical="center"/>
      <protection hidden="1"/>
    </xf>
    <xf numFmtId="0" fontId="9" fillId="7" borderId="8" xfId="0" applyFont="1" applyFill="1" applyBorder="1" applyAlignment="1" applyProtection="1">
      <alignment horizontal="left" vertical="center"/>
      <protection hidden="1"/>
    </xf>
    <xf numFmtId="0" fontId="9" fillId="7" borderId="16" xfId="0" applyFont="1" applyFill="1" applyBorder="1" applyAlignment="1" applyProtection="1">
      <alignment horizontal="center" vertical="center"/>
      <protection hidden="1"/>
    </xf>
    <xf numFmtId="0" fontId="9" fillId="7" borderId="15" xfId="0" applyFont="1" applyFill="1" applyBorder="1" applyAlignment="1" applyProtection="1">
      <alignment horizontal="right" vertical="center"/>
      <protection hidden="1"/>
    </xf>
    <xf numFmtId="0" fontId="9" fillId="7" borderId="8" xfId="0" applyFont="1" applyFill="1" applyBorder="1" applyAlignment="1" applyProtection="1">
      <alignment horizontal="right" vertical="center"/>
      <protection hidden="1"/>
    </xf>
    <xf numFmtId="0" fontId="10" fillId="7" borderId="16" xfId="0" applyFont="1" applyFill="1" applyBorder="1" applyAlignment="1" applyProtection="1">
      <alignment horizontal="right" vertical="center"/>
      <protection hidden="1"/>
    </xf>
    <xf numFmtId="0" fontId="9" fillId="7" borderId="25" xfId="0" applyFont="1" applyFill="1" applyBorder="1" applyAlignment="1" applyProtection="1">
      <alignment horizontal="right" vertical="center"/>
      <protection hidden="1"/>
    </xf>
    <xf numFmtId="0" fontId="10" fillId="7" borderId="28" xfId="0" applyFont="1" applyFill="1" applyBorder="1" applyAlignment="1" applyProtection="1">
      <alignment horizontal="right" vertical="center"/>
      <protection hidden="1"/>
    </xf>
    <xf numFmtId="0" fontId="13" fillId="7" borderId="15" xfId="0" applyFont="1" applyFill="1" applyBorder="1" applyAlignment="1" applyProtection="1">
      <alignment horizontal="center" vertical="center"/>
      <protection hidden="1"/>
    </xf>
    <xf numFmtId="165" fontId="13" fillId="7" borderId="8" xfId="0" applyNumberFormat="1" applyFont="1" applyFill="1" applyBorder="1" applyAlignment="1" applyProtection="1">
      <alignment horizontal="center" vertical="center"/>
      <protection hidden="1"/>
    </xf>
    <xf numFmtId="0" fontId="13" fillId="7" borderId="8" xfId="0" applyFont="1" applyFill="1" applyBorder="1" applyAlignment="1" applyProtection="1">
      <alignment horizontal="center" vertical="center"/>
      <protection hidden="1"/>
    </xf>
    <xf numFmtId="0" fontId="9" fillId="7" borderId="17" xfId="0" applyFont="1" applyFill="1" applyBorder="1" applyAlignment="1" applyProtection="1">
      <alignment horizontal="center" vertical="center"/>
      <protection hidden="1"/>
    </xf>
    <xf numFmtId="0" fontId="9" fillId="7" borderId="1" xfId="0" applyFont="1" applyFill="1" applyBorder="1" applyAlignment="1" applyProtection="1">
      <alignment horizontal="left" vertical="center"/>
      <protection hidden="1"/>
    </xf>
    <xf numFmtId="0" fontId="9" fillId="7" borderId="18" xfId="0" applyFont="1" applyFill="1" applyBorder="1" applyAlignment="1" applyProtection="1">
      <alignment horizontal="center" vertical="center"/>
      <protection hidden="1"/>
    </xf>
    <xf numFmtId="0" fontId="9" fillId="7" borderId="17" xfId="0" applyFont="1" applyFill="1" applyBorder="1" applyAlignment="1" applyProtection="1">
      <alignment horizontal="right" vertical="center"/>
      <protection hidden="1"/>
    </xf>
    <xf numFmtId="0" fontId="9" fillId="7" borderId="1" xfId="0" applyFont="1" applyFill="1" applyBorder="1" applyAlignment="1" applyProtection="1">
      <alignment horizontal="right" vertical="center"/>
      <protection hidden="1"/>
    </xf>
    <xf numFmtId="0" fontId="10" fillId="7" borderId="18" xfId="0" applyFont="1" applyFill="1" applyBorder="1" applyAlignment="1" applyProtection="1">
      <alignment horizontal="right" vertical="center"/>
      <protection hidden="1"/>
    </xf>
    <xf numFmtId="0" fontId="10" fillId="7" borderId="29" xfId="0" applyFont="1" applyFill="1" applyBorder="1" applyAlignment="1" applyProtection="1">
      <alignment horizontal="right" vertical="center"/>
      <protection hidden="1"/>
    </xf>
    <xf numFmtId="0" fontId="13" fillId="7" borderId="17" xfId="0" applyFont="1" applyFill="1" applyBorder="1" applyAlignment="1" applyProtection="1">
      <alignment horizontal="center" vertical="center"/>
      <protection hidden="1"/>
    </xf>
    <xf numFmtId="165" fontId="13" fillId="7" borderId="1" xfId="0" applyNumberFormat="1" applyFont="1" applyFill="1" applyBorder="1" applyAlignment="1" applyProtection="1">
      <alignment horizontal="center" vertical="center"/>
      <protection hidden="1"/>
    </xf>
    <xf numFmtId="0" fontId="13" fillId="7" borderId="1" xfId="0" applyFont="1" applyFill="1" applyBorder="1" applyAlignment="1" applyProtection="1">
      <alignment horizontal="center" vertical="center"/>
      <protection hidden="1"/>
    </xf>
    <xf numFmtId="0" fontId="9" fillId="7" borderId="19" xfId="0" applyFont="1" applyFill="1" applyBorder="1" applyAlignment="1" applyProtection="1">
      <alignment horizontal="center" vertical="center"/>
      <protection hidden="1"/>
    </xf>
    <xf numFmtId="0" fontId="9" fillId="7" borderId="3" xfId="0" applyFont="1" applyFill="1" applyBorder="1" applyAlignment="1" applyProtection="1">
      <alignment horizontal="left" vertical="center"/>
      <protection hidden="1"/>
    </xf>
    <xf numFmtId="0" fontId="9" fillId="7" borderId="20" xfId="0" applyFont="1" applyFill="1" applyBorder="1" applyAlignment="1" applyProtection="1">
      <alignment horizontal="center" vertical="center"/>
      <protection hidden="1"/>
    </xf>
    <xf numFmtId="0" fontId="9" fillId="7" borderId="19" xfId="0" applyFont="1" applyFill="1" applyBorder="1" applyAlignment="1" applyProtection="1">
      <alignment horizontal="right" vertical="center"/>
      <protection hidden="1"/>
    </xf>
    <xf numFmtId="0" fontId="9" fillId="7" borderId="3" xfId="0" applyFont="1" applyFill="1" applyBorder="1" applyAlignment="1" applyProtection="1">
      <alignment horizontal="right" vertical="center"/>
      <protection hidden="1"/>
    </xf>
    <xf numFmtId="0" fontId="10" fillId="7" borderId="20" xfId="0" applyFont="1" applyFill="1" applyBorder="1" applyAlignment="1" applyProtection="1">
      <alignment horizontal="right" vertical="center"/>
      <protection hidden="1"/>
    </xf>
    <xf numFmtId="0" fontId="10" fillId="7" borderId="30" xfId="0" applyFont="1" applyFill="1" applyBorder="1" applyAlignment="1" applyProtection="1">
      <alignment horizontal="right" vertical="center"/>
      <protection hidden="1"/>
    </xf>
    <xf numFmtId="0" fontId="13" fillId="7" borderId="19" xfId="0" applyFont="1" applyFill="1" applyBorder="1" applyAlignment="1" applyProtection="1">
      <alignment horizontal="center" vertical="center"/>
      <protection hidden="1"/>
    </xf>
    <xf numFmtId="165" fontId="13" fillId="7" borderId="3" xfId="0" applyNumberFormat="1" applyFont="1" applyFill="1" applyBorder="1" applyAlignment="1" applyProtection="1">
      <alignment horizontal="center" vertical="center"/>
      <protection hidden="1"/>
    </xf>
    <xf numFmtId="0" fontId="13" fillId="7" borderId="3" xfId="0" applyFont="1" applyFill="1" applyBorder="1" applyAlignment="1" applyProtection="1">
      <alignment horizontal="center" vertical="center"/>
      <protection hidden="1"/>
    </xf>
    <xf numFmtId="0" fontId="2" fillId="7" borderId="21" xfId="0" applyFont="1" applyFill="1" applyBorder="1" applyAlignment="1" applyProtection="1">
      <alignment horizontal="center" vertical="center" textRotation="90"/>
      <protection hidden="1"/>
    </xf>
    <xf numFmtId="0" fontId="2" fillId="7" borderId="6" xfId="0" applyFont="1" applyFill="1" applyBorder="1" applyAlignment="1" applyProtection="1">
      <alignment horizontal="center" vertical="center" textRotation="90"/>
      <protection hidden="1"/>
    </xf>
    <xf numFmtId="0" fontId="2" fillId="7" borderId="22" xfId="0" applyFont="1" applyFill="1" applyBorder="1" applyAlignment="1" applyProtection="1">
      <alignment horizontal="center" vertical="center" textRotation="90"/>
      <protection hidden="1"/>
    </xf>
    <xf numFmtId="0" fontId="2" fillId="7" borderId="5" xfId="0" applyFont="1" applyFill="1" applyBorder="1" applyAlignment="1" applyProtection="1">
      <alignment horizontal="center" vertical="center" textRotation="90"/>
      <protection hidden="1"/>
    </xf>
    <xf numFmtId="0" fontId="2" fillId="7" borderId="2" xfId="0" applyFont="1" applyFill="1" applyBorder="1" applyAlignment="1" applyProtection="1">
      <alignment horizontal="center" vertical="center" textRotation="90"/>
      <protection hidden="1"/>
    </xf>
    <xf numFmtId="0" fontId="46" fillId="0" borderId="39" xfId="0" applyFont="1" applyBorder="1" applyAlignment="1" applyProtection="1">
      <alignment horizontal="right" vertical="center"/>
      <protection hidden="1"/>
    </xf>
    <xf numFmtId="0" fontId="7" fillId="7" borderId="0" xfId="0" applyFont="1" applyFill="1" applyAlignment="1" applyProtection="1">
      <alignment vertical="center"/>
      <protection hidden="1"/>
    </xf>
    <xf numFmtId="0" fontId="32" fillId="11" borderId="0" xfId="0" applyFont="1" applyFill="1" applyAlignment="1" applyProtection="1">
      <alignment vertical="center"/>
      <protection hidden="1"/>
    </xf>
    <xf numFmtId="0" fontId="30" fillId="11" borderId="0" xfId="0" applyFont="1" applyFill="1" applyAlignment="1" applyProtection="1">
      <alignment vertical="center"/>
      <protection hidden="1"/>
    </xf>
    <xf numFmtId="0" fontId="33" fillId="13" borderId="1" xfId="0" applyFont="1" applyFill="1" applyBorder="1" applyAlignment="1" applyProtection="1">
      <alignment horizontal="center" vertical="center"/>
      <protection hidden="1"/>
    </xf>
    <xf numFmtId="0" fontId="29" fillId="7" borderId="0" xfId="0" applyFont="1" applyFill="1" applyBorder="1" applyAlignment="1" applyProtection="1">
      <alignment vertical="center"/>
      <protection hidden="1"/>
    </xf>
    <xf numFmtId="0" fontId="27" fillId="7" borderId="0" xfId="0" applyFont="1" applyFill="1" applyBorder="1" applyAlignment="1" applyProtection="1">
      <alignment vertical="center"/>
      <protection hidden="1"/>
    </xf>
    <xf numFmtId="0" fontId="39" fillId="7" borderId="0"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0" fontId="7" fillId="7" borderId="33" xfId="0" applyFont="1" applyFill="1" applyBorder="1" applyAlignment="1" applyProtection="1">
      <alignment vertical="center"/>
      <protection hidden="1"/>
    </xf>
    <xf numFmtId="0" fontId="7" fillId="7" borderId="34" xfId="0" applyFont="1" applyFill="1" applyBorder="1" applyAlignment="1" applyProtection="1">
      <alignment vertical="center"/>
      <protection hidden="1"/>
    </xf>
    <xf numFmtId="0" fontId="28" fillId="7" borderId="0" xfId="0" applyFont="1" applyFill="1" applyAlignment="1" applyProtection="1">
      <alignment vertical="center"/>
      <protection hidden="1"/>
    </xf>
    <xf numFmtId="0" fontId="0" fillId="0" borderId="0" xfId="0" applyAlignment="1" applyProtection="1">
      <alignment vertical="center"/>
      <protection hidden="1"/>
    </xf>
    <xf numFmtId="0" fontId="1" fillId="0" borderId="0" xfId="0" applyFont="1" applyAlignment="1" applyProtection="1">
      <alignment vertical="center"/>
      <protection hidden="1"/>
    </xf>
    <xf numFmtId="0" fontId="1" fillId="7" borderId="0" xfId="0" applyFont="1" applyFill="1" applyAlignment="1" applyProtection="1">
      <alignment vertical="center"/>
      <protection hidden="1"/>
    </xf>
    <xf numFmtId="0" fontId="0" fillId="7" borderId="0" xfId="0" applyFill="1" applyAlignment="1" applyProtection="1">
      <alignment vertical="center"/>
      <protection hidden="1"/>
    </xf>
    <xf numFmtId="0" fontId="38" fillId="7" borderId="0" xfId="0" applyFont="1" applyFill="1" applyBorder="1" applyAlignment="1" applyProtection="1">
      <alignment vertical="center"/>
      <protection hidden="1"/>
    </xf>
    <xf numFmtId="0" fontId="34" fillId="8" borderId="1" xfId="0" applyFont="1" applyFill="1" applyBorder="1" applyAlignment="1" applyProtection="1">
      <alignment vertical="center"/>
      <protection locked="0"/>
    </xf>
    <xf numFmtId="0" fontId="2" fillId="5" borderId="2" xfId="0" applyFont="1" applyFill="1" applyBorder="1" applyAlignment="1" applyProtection="1">
      <alignment horizontal="center" vertical="center"/>
      <protection locked="0"/>
    </xf>
    <xf numFmtId="0" fontId="52" fillId="0" borderId="0" xfId="0" applyFont="1" applyProtection="1">
      <protection hidden="1"/>
    </xf>
    <xf numFmtId="0" fontId="1" fillId="7" borderId="0" xfId="0" applyFont="1" applyFill="1" applyAlignment="1" applyProtection="1">
      <alignment horizontal="center" vertical="center" wrapText="1"/>
      <protection hidden="1"/>
    </xf>
    <xf numFmtId="0" fontId="63" fillId="5" borderId="1" xfId="0" applyFont="1" applyFill="1" applyBorder="1" applyAlignment="1" applyProtection="1">
      <alignment horizontal="center" vertical="center" wrapText="1"/>
      <protection hidden="1"/>
    </xf>
    <xf numFmtId="0" fontId="36" fillId="10" borderId="1" xfId="0" applyFont="1" applyFill="1" applyBorder="1" applyAlignment="1" applyProtection="1">
      <alignment horizontal="center" vertical="center" wrapText="1"/>
      <protection hidden="1"/>
    </xf>
    <xf numFmtId="0" fontId="58" fillId="18" borderId="0" xfId="0" applyFont="1" applyFill="1" applyAlignment="1" applyProtection="1">
      <alignment horizontal="center" vertical="center" wrapText="1"/>
      <protection hidden="1"/>
    </xf>
    <xf numFmtId="0" fontId="59" fillId="19" borderId="1" xfId="0" applyFont="1" applyFill="1" applyBorder="1" applyAlignment="1" applyProtection="1">
      <alignment horizontal="center" vertical="center" wrapText="1"/>
      <protection hidden="1"/>
    </xf>
    <xf numFmtId="0" fontId="60" fillId="17" borderId="0" xfId="0" applyFont="1" applyFill="1" applyAlignment="1" applyProtection="1">
      <alignment horizontal="center" vertical="center" wrapText="1"/>
      <protection hidden="1"/>
    </xf>
    <xf numFmtId="0" fontId="61" fillId="20" borderId="1" xfId="0" applyFont="1" applyFill="1" applyBorder="1" applyAlignment="1" applyProtection="1">
      <alignment horizontal="center" vertical="center" wrapText="1"/>
      <protection hidden="1"/>
    </xf>
    <xf numFmtId="0" fontId="62" fillId="3" borderId="0" xfId="0" applyFont="1" applyFill="1" applyAlignment="1" applyProtection="1">
      <alignment horizontal="center" vertical="center" wrapText="1"/>
      <protection hidden="1"/>
    </xf>
    <xf numFmtId="0" fontId="0" fillId="17" borderId="0" xfId="0" applyFill="1" applyAlignment="1" applyProtection="1">
      <alignment horizontal="center"/>
      <protection hidden="1"/>
    </xf>
    <xf numFmtId="0" fontId="56" fillId="16" borderId="0" xfId="0" applyFont="1" applyFill="1" applyAlignment="1" applyProtection="1">
      <alignment horizontal="center" vertical="center" wrapText="1"/>
      <protection hidden="1"/>
    </xf>
    <xf numFmtId="0" fontId="55" fillId="16" borderId="0" xfId="0" applyFont="1" applyFill="1" applyAlignment="1" applyProtection="1">
      <alignment horizontal="center" vertical="center"/>
      <protection hidden="1"/>
    </xf>
    <xf numFmtId="0" fontId="49" fillId="16" borderId="0" xfId="0" applyFont="1" applyFill="1" applyAlignment="1" applyProtection="1">
      <alignment horizontal="center" vertical="center"/>
      <protection hidden="1"/>
    </xf>
    <xf numFmtId="0" fontId="51" fillId="16" borderId="0" xfId="0" applyFont="1" applyFill="1" applyAlignment="1" applyProtection="1">
      <alignment horizontal="center" vertical="center"/>
      <protection hidden="1"/>
    </xf>
    <xf numFmtId="0" fontId="57" fillId="9" borderId="0" xfId="0" applyFont="1" applyFill="1" applyAlignment="1" applyProtection="1">
      <alignment horizontal="center" vertical="center" wrapText="1"/>
      <protection hidden="1"/>
    </xf>
    <xf numFmtId="0" fontId="5" fillId="7" borderId="32" xfId="0" applyFont="1" applyFill="1" applyBorder="1" applyAlignment="1" applyProtection="1">
      <alignment horizontal="center" vertical="center"/>
      <protection locked="0"/>
    </xf>
    <xf numFmtId="0" fontId="5" fillId="7" borderId="33" xfId="0"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17" fillId="14" borderId="0" xfId="0" applyFont="1" applyFill="1" applyAlignment="1" applyProtection="1">
      <alignment horizontal="center" vertical="center"/>
      <protection locked="0"/>
    </xf>
    <xf numFmtId="0" fontId="3" fillId="3" borderId="0" xfId="0" applyFont="1" applyFill="1" applyAlignment="1" applyProtection="1">
      <alignment horizontal="center" vertical="center"/>
      <protection hidden="1"/>
    </xf>
    <xf numFmtId="9" fontId="17" fillId="14" borderId="0" xfId="0" applyNumberFormat="1" applyFont="1" applyFill="1" applyAlignment="1" applyProtection="1">
      <alignment horizontal="center" vertical="center"/>
      <protection locked="0"/>
    </xf>
    <xf numFmtId="0" fontId="40" fillId="7" borderId="32" xfId="0" applyFont="1" applyFill="1" applyBorder="1" applyAlignment="1" applyProtection="1">
      <alignment horizontal="center" vertical="center"/>
      <protection hidden="1"/>
    </xf>
    <xf numFmtId="0" fontId="40" fillId="7" borderId="33" xfId="0" applyFont="1" applyFill="1" applyBorder="1" applyAlignment="1" applyProtection="1">
      <alignment horizontal="center" vertical="center"/>
      <protection hidden="1"/>
    </xf>
    <xf numFmtId="0" fontId="40" fillId="7" borderId="5" xfId="0" applyFont="1" applyFill="1" applyBorder="1" applyAlignment="1" applyProtection="1">
      <alignment horizontal="center" vertical="center"/>
      <protection hidden="1"/>
    </xf>
    <xf numFmtId="0" fontId="40" fillId="7" borderId="34" xfId="0" applyFont="1" applyFill="1" applyBorder="1" applyAlignment="1" applyProtection="1">
      <alignment horizontal="center" vertical="center"/>
      <protection hidden="1"/>
    </xf>
    <xf numFmtId="0" fontId="47" fillId="0" borderId="21" xfId="0" applyFont="1" applyBorder="1" applyAlignment="1" applyProtection="1">
      <alignment horizontal="right" vertical="center"/>
      <protection hidden="1"/>
    </xf>
    <xf numFmtId="0" fontId="47" fillId="0" borderId="6" xfId="0" applyFont="1" applyBorder="1" applyAlignment="1" applyProtection="1">
      <alignment horizontal="right" vertical="center"/>
      <protection hidden="1"/>
    </xf>
    <xf numFmtId="0" fontId="48" fillId="0" borderId="6"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17" fillId="7" borderId="4" xfId="0" applyFont="1" applyFill="1" applyBorder="1" applyAlignment="1" applyProtection="1">
      <alignment horizontal="center" vertical="center"/>
      <protection hidden="1"/>
    </xf>
    <xf numFmtId="0" fontId="17" fillId="7" borderId="5" xfId="0" applyFont="1" applyFill="1" applyBorder="1" applyAlignment="1" applyProtection="1">
      <alignment horizontal="center" vertical="center"/>
      <protection hidden="1"/>
    </xf>
    <xf numFmtId="0" fontId="17" fillId="7" borderId="7" xfId="0" applyFont="1" applyFill="1" applyBorder="1" applyAlignment="1" applyProtection="1">
      <alignment horizontal="center" vertical="center"/>
      <protection hidden="1"/>
    </xf>
    <xf numFmtId="0" fontId="4" fillId="7" borderId="4" xfId="0" applyFont="1" applyFill="1" applyBorder="1" applyAlignment="1" applyProtection="1">
      <alignment horizontal="center" vertical="center" wrapText="1"/>
      <protection hidden="1"/>
    </xf>
    <xf numFmtId="0" fontId="4" fillId="7" borderId="5" xfId="0" applyFont="1" applyFill="1" applyBorder="1" applyAlignment="1" applyProtection="1">
      <alignment horizontal="center" vertical="center" wrapText="1"/>
      <protection hidden="1"/>
    </xf>
    <xf numFmtId="0" fontId="4" fillId="7" borderId="7" xfId="0" applyFont="1" applyFill="1" applyBorder="1" applyAlignment="1" applyProtection="1">
      <alignment horizontal="center" vertical="center" wrapText="1"/>
      <protection hidden="1"/>
    </xf>
    <xf numFmtId="9" fontId="37" fillId="7" borderId="1" xfId="0" applyNumberFormat="1"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hidden="1"/>
    </xf>
    <xf numFmtId="0" fontId="37" fillId="7" borderId="1" xfId="0" applyFont="1" applyFill="1" applyBorder="1" applyAlignment="1" applyProtection="1">
      <alignment horizontal="center" vertical="center"/>
      <protection locked="0"/>
    </xf>
    <xf numFmtId="0" fontId="36" fillId="7" borderId="8" xfId="0" applyFont="1" applyFill="1" applyBorder="1" applyAlignment="1" applyProtection="1">
      <alignment horizontal="center" vertical="center"/>
      <protection hidden="1"/>
    </xf>
    <xf numFmtId="0" fontId="34" fillId="8" borderId="1" xfId="0" applyFont="1" applyFill="1" applyBorder="1" applyAlignment="1" applyProtection="1">
      <alignment horizontal="center" vertical="center"/>
      <protection locked="0"/>
    </xf>
    <xf numFmtId="0" fontId="17" fillId="7" borderId="32" xfId="0" applyFont="1" applyFill="1" applyBorder="1" applyAlignment="1" applyProtection="1">
      <alignment horizontal="center" vertical="center"/>
      <protection hidden="1"/>
    </xf>
    <xf numFmtId="0" fontId="17" fillId="7" borderId="33" xfId="0" applyFont="1" applyFill="1" applyBorder="1" applyAlignment="1" applyProtection="1">
      <alignment horizontal="center" vertical="center"/>
      <protection hidden="1"/>
    </xf>
    <xf numFmtId="0" fontId="17" fillId="7" borderId="34" xfId="0" applyFont="1" applyFill="1" applyBorder="1" applyAlignment="1" applyProtection="1">
      <alignment horizontal="center" vertical="center"/>
      <protection hidden="1"/>
    </xf>
    <xf numFmtId="0" fontId="35" fillId="7" borderId="4" xfId="0" applyFont="1" applyFill="1" applyBorder="1" applyAlignment="1" applyProtection="1">
      <alignment horizontal="center" vertical="center"/>
      <protection hidden="1"/>
    </xf>
    <xf numFmtId="0" fontId="35" fillId="7" borderId="5" xfId="0" applyFont="1" applyFill="1" applyBorder="1" applyAlignment="1" applyProtection="1">
      <alignment horizontal="center" vertical="center"/>
      <protection hidden="1"/>
    </xf>
    <xf numFmtId="0" fontId="35" fillId="7" borderId="7" xfId="0" applyFont="1" applyFill="1" applyBorder="1" applyAlignment="1" applyProtection="1">
      <alignment horizontal="center" vertical="center"/>
      <protection hidden="1"/>
    </xf>
    <xf numFmtId="0" fontId="33" fillId="13" borderId="1" xfId="0" applyFont="1" applyFill="1" applyBorder="1" applyAlignment="1" applyProtection="1">
      <alignment horizontal="center" vertical="center"/>
      <protection hidden="1"/>
    </xf>
    <xf numFmtId="0" fontId="31" fillId="11" borderId="0" xfId="0" applyFont="1" applyFill="1" applyAlignment="1" applyProtection="1">
      <alignment horizontal="center" vertical="center"/>
      <protection hidden="1"/>
    </xf>
    <xf numFmtId="0" fontId="31" fillId="12" borderId="0" xfId="0" applyFont="1" applyFill="1" applyAlignment="1" applyProtection="1">
      <alignment horizontal="center" vertical="center"/>
      <protection hidden="1"/>
    </xf>
    <xf numFmtId="0" fontId="37" fillId="0" borderId="6"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45" fillId="0" borderId="21" xfId="0" applyFont="1" applyBorder="1" applyAlignment="1" applyProtection="1">
      <alignment horizontal="center" vertical="center"/>
      <protection hidden="1"/>
    </xf>
    <xf numFmtId="0" fontId="45" fillId="0" borderId="6" xfId="0" applyFont="1" applyBorder="1" applyAlignment="1" applyProtection="1">
      <alignment horizontal="center" vertical="center"/>
      <protection hidden="1"/>
    </xf>
    <xf numFmtId="0" fontId="46" fillId="0" borderId="21" xfId="0" applyFont="1" applyBorder="1" applyAlignment="1" applyProtection="1">
      <alignment horizontal="right" vertical="center"/>
      <protection hidden="1"/>
    </xf>
    <xf numFmtId="0" fontId="46" fillId="0" borderId="6" xfId="0" applyFont="1" applyBorder="1" applyAlignment="1" applyProtection="1">
      <alignment horizontal="right" vertical="center"/>
      <protection hidden="1"/>
    </xf>
    <xf numFmtId="0" fontId="40" fillId="0" borderId="37" xfId="0" applyFont="1" applyBorder="1" applyAlignment="1" applyProtection="1">
      <alignment horizontal="left" vertical="center"/>
      <protection locked="0"/>
    </xf>
    <xf numFmtId="0" fontId="40" fillId="0" borderId="6" xfId="0" applyFont="1" applyBorder="1" applyAlignment="1" applyProtection="1">
      <alignment horizontal="left" vertical="center"/>
      <protection locked="0"/>
    </xf>
    <xf numFmtId="0" fontId="40" fillId="0" borderId="22" xfId="0" applyFont="1" applyBorder="1" applyAlignment="1" applyProtection="1">
      <alignment horizontal="left" vertical="center"/>
      <protection locked="0"/>
    </xf>
    <xf numFmtId="0" fontId="40" fillId="0" borderId="38" xfId="0" applyFont="1" applyBorder="1" applyAlignment="1" applyProtection="1">
      <alignment horizontal="left" vertical="center"/>
      <protection locked="0"/>
    </xf>
    <xf numFmtId="0" fontId="46" fillId="0" borderId="39" xfId="0" applyFont="1" applyBorder="1" applyAlignment="1" applyProtection="1">
      <alignment horizontal="right" vertical="center"/>
      <protection hidden="1"/>
    </xf>
    <xf numFmtId="0" fontId="46" fillId="0" borderId="37" xfId="0" applyFont="1" applyBorder="1" applyAlignment="1" applyProtection="1">
      <alignment horizontal="right" vertical="center"/>
      <protection hidden="1"/>
    </xf>
    <xf numFmtId="0" fontId="44" fillId="10" borderId="4" xfId="0" applyFont="1" applyFill="1" applyBorder="1" applyAlignment="1" applyProtection="1">
      <alignment horizontal="center" vertical="center"/>
      <protection locked="0"/>
    </xf>
    <xf numFmtId="0" fontId="44" fillId="10" borderId="5" xfId="0" applyFont="1" applyFill="1" applyBorder="1" applyAlignment="1" applyProtection="1">
      <alignment horizontal="center" vertical="center"/>
      <protection locked="0"/>
    </xf>
    <xf numFmtId="0" fontId="44" fillId="10" borderId="7"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hidden="1"/>
    </xf>
    <xf numFmtId="0" fontId="38" fillId="4" borderId="4" xfId="0" applyFont="1" applyFill="1" applyBorder="1" applyAlignment="1" applyProtection="1">
      <alignment horizontal="center" vertical="center"/>
      <protection hidden="1"/>
    </xf>
    <xf numFmtId="0" fontId="38" fillId="4" borderId="5"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8" borderId="35" xfId="0" applyFont="1" applyFill="1" applyBorder="1" applyAlignment="1" applyProtection="1">
      <alignment horizontal="center" vertical="center"/>
      <protection locked="0"/>
    </xf>
    <xf numFmtId="0" fontId="38" fillId="8" borderId="0" xfId="0" applyFont="1" applyFill="1" applyBorder="1" applyAlignment="1" applyProtection="1">
      <alignment horizontal="center" vertical="center"/>
      <protection locked="0"/>
    </xf>
    <xf numFmtId="0" fontId="38" fillId="8" borderId="36" xfId="0" applyFont="1" applyFill="1" applyBorder="1" applyAlignment="1" applyProtection="1">
      <alignment horizontal="center" vertical="center"/>
      <protection locked="0"/>
    </xf>
    <xf numFmtId="0" fontId="42" fillId="13" borderId="4" xfId="0" applyFont="1" applyFill="1" applyBorder="1" applyAlignment="1" applyProtection="1">
      <alignment horizontal="center" vertical="center"/>
      <protection hidden="1"/>
    </xf>
    <xf numFmtId="0" fontId="42" fillId="13" borderId="5" xfId="0" applyFont="1" applyFill="1" applyBorder="1" applyAlignment="1" applyProtection="1">
      <alignment horizontal="center" vertical="center"/>
      <protection hidden="1"/>
    </xf>
    <xf numFmtId="0" fontId="42" fillId="13" borderId="7" xfId="0" applyFont="1" applyFill="1" applyBorder="1" applyAlignment="1" applyProtection="1">
      <alignment horizontal="center" vertical="center"/>
      <protection hidden="1"/>
    </xf>
    <xf numFmtId="0" fontId="43" fillId="15" borderId="4" xfId="0" applyFont="1" applyFill="1" applyBorder="1" applyAlignment="1" applyProtection="1">
      <alignment horizontal="center" vertical="center"/>
      <protection hidden="1"/>
    </xf>
    <xf numFmtId="0" fontId="43" fillId="15" borderId="5" xfId="0" applyFont="1" applyFill="1" applyBorder="1" applyAlignment="1" applyProtection="1">
      <alignment horizontal="center" vertical="center"/>
      <protection hidden="1"/>
    </xf>
    <xf numFmtId="0" fontId="43" fillId="15" borderId="7" xfId="0" applyFont="1" applyFill="1" applyBorder="1" applyAlignment="1" applyProtection="1">
      <alignment horizontal="center" vertical="center"/>
      <protection hidden="1"/>
    </xf>
    <xf numFmtId="0" fontId="8" fillId="8" borderId="1" xfId="0" applyFont="1" applyFill="1" applyBorder="1" applyAlignment="1" applyProtection="1">
      <alignment horizontal="center"/>
      <protection hidden="1"/>
    </xf>
    <xf numFmtId="0" fontId="41" fillId="7" borderId="0" xfId="0" applyFont="1" applyFill="1" applyAlignment="1" applyProtection="1">
      <alignment horizontal="center" vertical="center"/>
      <protection hidden="1"/>
    </xf>
    <xf numFmtId="0" fontId="14" fillId="7" borderId="0" xfId="0" applyFont="1" applyFill="1" applyAlignment="1" applyProtection="1">
      <alignment horizontal="center" vertical="center"/>
      <protection hidden="1"/>
    </xf>
    <xf numFmtId="0" fontId="1" fillId="7" borderId="0" xfId="0" applyFont="1" applyFill="1" applyAlignment="1" applyProtection="1">
      <alignment horizontal="right" vertical="center"/>
      <protection hidden="1"/>
    </xf>
    <xf numFmtId="0" fontId="2" fillId="7" borderId="0" xfId="0" applyFont="1" applyFill="1" applyAlignment="1" applyProtection="1">
      <alignment horizontal="left" vertical="center"/>
      <protection hidden="1"/>
    </xf>
    <xf numFmtId="0" fontId="11" fillId="7" borderId="9" xfId="0" applyFont="1" applyFill="1" applyBorder="1" applyAlignment="1" applyProtection="1">
      <alignment horizontal="center" vertical="center" wrapText="1"/>
      <protection hidden="1"/>
    </xf>
    <xf numFmtId="0" fontId="11" fillId="7" borderId="10" xfId="0" applyFont="1" applyFill="1" applyBorder="1" applyAlignment="1" applyProtection="1">
      <alignment horizontal="center" vertical="center" wrapText="1"/>
      <protection hidden="1"/>
    </xf>
    <xf numFmtId="0" fontId="11" fillId="7" borderId="11" xfId="0" applyFont="1" applyFill="1" applyBorder="1" applyAlignment="1" applyProtection="1">
      <alignment horizontal="center" vertical="center" wrapText="1"/>
      <protection hidden="1"/>
    </xf>
    <xf numFmtId="0" fontId="11" fillId="7" borderId="23" xfId="0" applyFont="1" applyFill="1" applyBorder="1" applyAlignment="1" applyProtection="1">
      <alignment horizontal="center" vertical="center" textRotation="90" wrapText="1"/>
      <protection hidden="1"/>
    </xf>
    <xf numFmtId="0" fontId="11" fillId="7" borderId="24" xfId="0" applyFont="1" applyFill="1" applyBorder="1" applyAlignment="1" applyProtection="1">
      <alignment horizontal="center" vertical="center" textRotation="90" wrapText="1"/>
      <protection hidden="1"/>
    </xf>
    <xf numFmtId="0" fontId="11" fillId="7" borderId="26" xfId="0" applyFont="1" applyFill="1" applyBorder="1" applyAlignment="1" applyProtection="1">
      <alignment horizontal="center" vertical="center" wrapText="1"/>
      <protection hidden="1"/>
    </xf>
    <xf numFmtId="0" fontId="11" fillId="7" borderId="27" xfId="0" applyFont="1" applyFill="1" applyBorder="1" applyAlignment="1" applyProtection="1">
      <alignment horizontal="center" vertical="center" wrapText="1"/>
      <protection hidden="1"/>
    </xf>
    <xf numFmtId="0" fontId="11" fillId="7" borderId="14" xfId="0" applyFont="1" applyFill="1" applyBorder="1" applyAlignment="1" applyProtection="1">
      <alignment horizontal="center" vertical="center" wrapText="1"/>
      <protection hidden="1"/>
    </xf>
    <xf numFmtId="0" fontId="11" fillId="7" borderId="12" xfId="0" applyFont="1" applyFill="1" applyBorder="1" applyAlignment="1" applyProtection="1">
      <alignment horizontal="center" vertical="center" wrapText="1"/>
      <protection hidden="1"/>
    </xf>
    <xf numFmtId="0" fontId="11" fillId="7" borderId="13" xfId="0" applyFont="1" applyFill="1" applyBorder="1" applyAlignment="1" applyProtection="1">
      <alignment horizontal="center" vertical="center" wrapText="1"/>
      <protection hidden="1"/>
    </xf>
    <xf numFmtId="0" fontId="14" fillId="7" borderId="4" xfId="0" applyFont="1" applyFill="1" applyBorder="1" applyAlignment="1" applyProtection="1">
      <alignment horizontal="center" vertical="center"/>
      <protection hidden="1"/>
    </xf>
    <xf numFmtId="0" fontId="14" fillId="7" borderId="5" xfId="0" applyFont="1" applyFill="1" applyBorder="1" applyAlignment="1" applyProtection="1">
      <alignment horizontal="center" vertical="center"/>
      <protection hidden="1"/>
    </xf>
    <xf numFmtId="0" fontId="14" fillId="7" borderId="7" xfId="0" applyFont="1" applyFill="1" applyBorder="1" applyAlignment="1" applyProtection="1">
      <alignment horizontal="center" vertical="center"/>
      <protection hidden="1"/>
    </xf>
    <xf numFmtId="0" fontId="2" fillId="7" borderId="31" xfId="0" applyFont="1" applyFill="1" applyBorder="1" applyAlignment="1" applyProtection="1">
      <alignment horizontal="left" vertical="center"/>
      <protection hidden="1"/>
    </xf>
    <xf numFmtId="0" fontId="1" fillId="7" borderId="31" xfId="0" applyFont="1" applyFill="1" applyBorder="1" applyAlignment="1" applyProtection="1">
      <alignment horizontal="right" vertical="center"/>
      <protection hidden="1"/>
    </xf>
    <xf numFmtId="0" fontId="12" fillId="7" borderId="9" xfId="0" applyFont="1" applyFill="1" applyBorder="1" applyAlignment="1" applyProtection="1">
      <alignment horizontal="center" vertical="center" wrapText="1"/>
      <protection hidden="1"/>
    </xf>
    <xf numFmtId="0" fontId="12" fillId="7" borderId="12" xfId="0" applyFont="1" applyFill="1" applyBorder="1" applyAlignment="1" applyProtection="1">
      <alignment horizontal="center" vertical="center" wrapText="1"/>
      <protection hidden="1"/>
    </xf>
    <xf numFmtId="0" fontId="12" fillId="7" borderId="10" xfId="0" applyFont="1" applyFill="1" applyBorder="1" applyAlignment="1" applyProtection="1">
      <alignment horizontal="center" vertical="center" wrapText="1"/>
      <protection hidden="1"/>
    </xf>
    <xf numFmtId="0" fontId="12" fillId="7" borderId="13" xfId="0" applyFont="1" applyFill="1" applyBorder="1" applyAlignment="1" applyProtection="1">
      <alignment horizontal="center" vertical="center" wrapText="1"/>
      <protection hidden="1"/>
    </xf>
    <xf numFmtId="0" fontId="12" fillId="7" borderId="11" xfId="0" applyFont="1" applyFill="1" applyBorder="1" applyAlignment="1" applyProtection="1">
      <alignment horizontal="center" vertical="center" wrapText="1"/>
      <protection hidden="1"/>
    </xf>
    <xf numFmtId="0" fontId="12" fillId="7" borderId="14" xfId="0" applyFont="1" applyFill="1" applyBorder="1" applyAlignment="1" applyProtection="1">
      <alignment horizontal="center" vertical="center" wrapText="1"/>
      <protection hidden="1"/>
    </xf>
    <xf numFmtId="0" fontId="27" fillId="9" borderId="0" xfId="0" applyFont="1" applyFill="1" applyAlignment="1" applyProtection="1">
      <alignment horizontal="center" vertical="center" wrapText="1"/>
      <protection hidden="1"/>
    </xf>
    <xf numFmtId="0" fontId="22" fillId="10" borderId="1" xfId="0" applyFont="1" applyFill="1" applyBorder="1" applyAlignment="1" applyProtection="1">
      <alignment horizontal="center" vertical="center" wrapText="1"/>
      <protection hidden="1"/>
    </xf>
    <xf numFmtId="0" fontId="24" fillId="10" borderId="1" xfId="0" applyFont="1" applyFill="1" applyBorder="1" applyAlignment="1" applyProtection="1">
      <alignment horizontal="center" vertical="center" wrapText="1"/>
      <protection hidden="1"/>
    </xf>
    <xf numFmtId="0" fontId="15" fillId="10" borderId="1" xfId="0" applyFont="1" applyFill="1" applyBorder="1" applyAlignment="1" applyProtection="1">
      <alignment horizontal="center" vertical="center" wrapText="1"/>
      <protection hidden="1"/>
    </xf>
    <xf numFmtId="0" fontId="17" fillId="10" borderId="1" xfId="0" applyFont="1" applyFill="1" applyBorder="1" applyAlignment="1" applyProtection="1">
      <alignment horizontal="center" vertical="center" wrapText="1"/>
      <protection hidden="1"/>
    </xf>
    <xf numFmtId="0" fontId="18" fillId="10" borderId="1" xfId="0" applyFont="1" applyFill="1" applyBorder="1" applyAlignment="1" applyProtection="1">
      <alignment horizontal="center" vertical="center" wrapText="1"/>
      <protection hidden="1"/>
    </xf>
    <xf numFmtId="0" fontId="20" fillId="10" borderId="1" xfId="0" applyFont="1" applyFill="1" applyBorder="1" applyAlignment="1" applyProtection="1">
      <alignment horizontal="center" vertical="center" wrapText="1"/>
      <protection hidden="1"/>
    </xf>
  </cellXfs>
  <cellStyles count="1">
    <cellStyle name="Normal" xfId="0" builtinId="0"/>
  </cellStyles>
  <dxfs count="8">
    <dxf>
      <fill>
        <gradientFill type="path" left="0.5" right="0.5" top="0.5" bottom="0.5">
          <stop position="0">
            <color theme="0"/>
          </stop>
          <stop position="1">
            <color theme="7" tint="0.80001220740379042"/>
          </stop>
        </gradientFill>
      </fill>
      <border>
        <left style="thin">
          <color auto="1"/>
        </left>
        <right style="thin">
          <color auto="1"/>
        </right>
        <top style="thin">
          <color auto="1"/>
        </top>
        <bottom style="thin">
          <color auto="1"/>
        </bottom>
        <vertical/>
        <horizontal/>
      </border>
    </dxf>
    <dxf>
      <fill>
        <gradientFill type="path" left="0.5" right="0.5" top="0.5" bottom="0.5">
          <stop position="0">
            <color theme="0"/>
          </stop>
          <stop position="1">
            <color theme="2" tint="-9.8025452436902985E-2"/>
          </stop>
        </gradientFill>
      </fill>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rgb="FFC00000"/>
      </font>
      <fill>
        <gradientFill type="path" left="0.5" right="0.5" top="0.5" bottom="0.5">
          <stop position="0">
            <color theme="0"/>
          </stop>
          <stop position="1">
            <color theme="7" tint="0.59999389629810485"/>
          </stop>
        </gradientFill>
      </fill>
      <border>
        <left style="thin">
          <color auto="1"/>
        </left>
        <right style="thin">
          <color auto="1"/>
        </right>
        <top style="thin">
          <color auto="1"/>
        </top>
        <bottom style="thin">
          <color auto="1"/>
        </bottom>
        <vertical/>
        <horizontal/>
      </border>
    </dxf>
    <dxf>
      <font>
        <color rgb="FF0000CC"/>
      </font>
      <fill>
        <gradientFill type="path" left="0.5" right="0.5" top="0.5" bottom="0.5">
          <stop position="0">
            <color theme="0"/>
          </stop>
          <stop position="1">
            <color rgb="FFFFCCFF"/>
          </stop>
        </gradient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66FFFF"/>
      <color rgb="FFFFCCFF"/>
      <color rgb="FFCC0099"/>
      <color rgb="FF0000CC"/>
      <color rgb="FFCC9900"/>
      <color rgb="FF663300"/>
      <color rgb="FFFF99FF"/>
      <color rgb="FFFF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47625</xdr:colOff>
      <xdr:row>2</xdr:row>
      <xdr:rowOff>57150</xdr:rowOff>
    </xdr:from>
    <xdr:to>
      <xdr:col>8</xdr:col>
      <xdr:colOff>552450</xdr:colOff>
      <xdr:row>15</xdr:row>
      <xdr:rowOff>123825</xdr:rowOff>
    </xdr:to>
    <xdr:pic>
      <xdr:nvPicPr>
        <xdr:cNvPr id="3" name="Picture 2">
          <a:extLst>
            <a:ext uri="{FF2B5EF4-FFF2-40B4-BE49-F238E27FC236}">
              <a16:creationId xmlns:a16="http://schemas.microsoft.com/office/drawing/2014/main" id="{BA70AEDC-DF2F-412E-A2FE-E64C191B1E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6025" y="57150"/>
          <a:ext cx="2943225" cy="2543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F20E-37D3-4D10-9442-640CDDB3B90F}">
  <sheetPr>
    <tabColor rgb="FFC00000"/>
  </sheetPr>
  <dimension ref="A1:M26"/>
  <sheetViews>
    <sheetView tabSelected="1" view="pageBreakPreview" topLeftCell="A16" zoomScaleNormal="100" zoomScaleSheetLayoutView="100" workbookViewId="0">
      <selection activeCell="O7" sqref="O7"/>
    </sheetView>
  </sheetViews>
  <sheetFormatPr defaultRowHeight="15"/>
  <cols>
    <col min="1" max="16384" width="9.140625" style="1"/>
  </cols>
  <sheetData>
    <row r="1" spans="1:13" s="82" customFormat="1" ht="20.100000000000001" customHeight="1">
      <c r="A1" s="94" t="s">
        <v>87</v>
      </c>
      <c r="B1" s="95"/>
      <c r="C1" s="95"/>
      <c r="D1" s="95"/>
      <c r="E1" s="95"/>
      <c r="F1" s="95"/>
      <c r="G1" s="95"/>
      <c r="H1" s="95"/>
      <c r="I1" s="95"/>
      <c r="J1" s="95"/>
      <c r="K1" s="95"/>
      <c r="L1" s="95"/>
      <c r="M1" s="95"/>
    </row>
    <row r="2" spans="1:13" s="82" customFormat="1" ht="20.100000000000001" customHeight="1">
      <c r="A2" s="95"/>
      <c r="B2" s="95"/>
      <c r="C2" s="95"/>
      <c r="D2" s="95"/>
      <c r="E2" s="95"/>
      <c r="F2" s="95"/>
      <c r="G2" s="95"/>
      <c r="H2" s="95"/>
      <c r="I2" s="95"/>
      <c r="J2" s="95"/>
      <c r="K2" s="95"/>
      <c r="L2" s="95"/>
      <c r="M2" s="95"/>
    </row>
    <row r="3" spans="1:13">
      <c r="A3" s="92" t="s">
        <v>89</v>
      </c>
      <c r="B3" s="92"/>
      <c r="C3" s="92"/>
      <c r="D3" s="92"/>
      <c r="E3" s="91"/>
      <c r="F3" s="91"/>
      <c r="G3" s="91"/>
      <c r="H3" s="91"/>
      <c r="I3" s="91"/>
      <c r="J3" s="92" t="s">
        <v>90</v>
      </c>
      <c r="K3" s="92"/>
      <c r="L3" s="92"/>
      <c r="M3" s="92"/>
    </row>
    <row r="4" spans="1:13">
      <c r="A4" s="92"/>
      <c r="B4" s="92"/>
      <c r="C4" s="92"/>
      <c r="D4" s="92"/>
      <c r="E4" s="91"/>
      <c r="F4" s="91"/>
      <c r="G4" s="91"/>
      <c r="H4" s="91"/>
      <c r="I4" s="91"/>
      <c r="J4" s="92"/>
      <c r="K4" s="92"/>
      <c r="L4" s="92"/>
      <c r="M4" s="92"/>
    </row>
    <row r="5" spans="1:13">
      <c r="A5" s="92"/>
      <c r="B5" s="92"/>
      <c r="C5" s="92"/>
      <c r="D5" s="92"/>
      <c r="E5" s="91"/>
      <c r="F5" s="91"/>
      <c r="G5" s="91"/>
      <c r="H5" s="91"/>
      <c r="I5" s="91"/>
      <c r="J5" s="92"/>
      <c r="K5" s="92"/>
      <c r="L5" s="92"/>
      <c r="M5" s="92"/>
    </row>
    <row r="6" spans="1:13">
      <c r="A6" s="92"/>
      <c r="B6" s="92"/>
      <c r="C6" s="92"/>
      <c r="D6" s="92"/>
      <c r="E6" s="91"/>
      <c r="F6" s="91"/>
      <c r="G6" s="91"/>
      <c r="H6" s="91"/>
      <c r="I6" s="91"/>
      <c r="J6" s="92"/>
      <c r="K6" s="92"/>
      <c r="L6" s="92"/>
      <c r="M6" s="92"/>
    </row>
    <row r="7" spans="1:13">
      <c r="A7" s="92"/>
      <c r="B7" s="92"/>
      <c r="C7" s="92"/>
      <c r="D7" s="92"/>
      <c r="E7" s="91"/>
      <c r="F7" s="91"/>
      <c r="G7" s="91"/>
      <c r="H7" s="91"/>
      <c r="I7" s="91"/>
      <c r="J7" s="92"/>
      <c r="K7" s="92"/>
      <c r="L7" s="92"/>
      <c r="M7" s="92"/>
    </row>
    <row r="8" spans="1:13">
      <c r="A8" s="92"/>
      <c r="B8" s="92"/>
      <c r="C8" s="92"/>
      <c r="D8" s="92"/>
      <c r="E8" s="91"/>
      <c r="F8" s="91"/>
      <c r="G8" s="91"/>
      <c r="H8" s="91"/>
      <c r="I8" s="91"/>
      <c r="J8" s="92"/>
      <c r="K8" s="92"/>
      <c r="L8" s="92"/>
      <c r="M8" s="92"/>
    </row>
    <row r="9" spans="1:13">
      <c r="A9" s="92"/>
      <c r="B9" s="92"/>
      <c r="C9" s="92"/>
      <c r="D9" s="92"/>
      <c r="E9" s="91"/>
      <c r="F9" s="91"/>
      <c r="G9" s="91"/>
      <c r="H9" s="91"/>
      <c r="I9" s="91"/>
      <c r="J9" s="92"/>
      <c r="K9" s="92"/>
      <c r="L9" s="92"/>
      <c r="M9" s="92"/>
    </row>
    <row r="10" spans="1:13">
      <c r="A10" s="92"/>
      <c r="B10" s="92"/>
      <c r="C10" s="92"/>
      <c r="D10" s="92"/>
      <c r="E10" s="91"/>
      <c r="F10" s="91"/>
      <c r="G10" s="91"/>
      <c r="H10" s="91"/>
      <c r="I10" s="91"/>
      <c r="J10" s="92"/>
      <c r="K10" s="92"/>
      <c r="L10" s="92"/>
      <c r="M10" s="92"/>
    </row>
    <row r="11" spans="1:13">
      <c r="A11" s="92"/>
      <c r="B11" s="92"/>
      <c r="C11" s="92"/>
      <c r="D11" s="92"/>
      <c r="E11" s="91"/>
      <c r="F11" s="91"/>
      <c r="G11" s="91"/>
      <c r="H11" s="91"/>
      <c r="I11" s="91"/>
      <c r="J11" s="92"/>
      <c r="K11" s="92"/>
      <c r="L11" s="92"/>
      <c r="M11" s="92"/>
    </row>
    <row r="12" spans="1:13">
      <c r="A12" s="92"/>
      <c r="B12" s="92"/>
      <c r="C12" s="92"/>
      <c r="D12" s="92"/>
      <c r="E12" s="91"/>
      <c r="F12" s="91"/>
      <c r="G12" s="91"/>
      <c r="H12" s="91"/>
      <c r="I12" s="91"/>
      <c r="J12" s="92"/>
      <c r="K12" s="92"/>
      <c r="L12" s="92"/>
      <c r="M12" s="92"/>
    </row>
    <row r="13" spans="1:13">
      <c r="A13" s="92"/>
      <c r="B13" s="92"/>
      <c r="C13" s="92"/>
      <c r="D13" s="92"/>
      <c r="E13" s="91"/>
      <c r="F13" s="91"/>
      <c r="G13" s="91"/>
      <c r="H13" s="91"/>
      <c r="I13" s="91"/>
      <c r="J13" s="92"/>
      <c r="K13" s="92"/>
      <c r="L13" s="92"/>
      <c r="M13" s="92"/>
    </row>
    <row r="14" spans="1:13">
      <c r="A14" s="92"/>
      <c r="B14" s="92"/>
      <c r="C14" s="92"/>
      <c r="D14" s="92"/>
      <c r="E14" s="91"/>
      <c r="F14" s="91"/>
      <c r="G14" s="91"/>
      <c r="H14" s="91"/>
      <c r="I14" s="91"/>
      <c r="J14" s="92"/>
      <c r="K14" s="92"/>
      <c r="L14" s="92"/>
      <c r="M14" s="92"/>
    </row>
    <row r="15" spans="1:13">
      <c r="A15" s="92"/>
      <c r="B15" s="92"/>
      <c r="C15" s="92"/>
      <c r="D15" s="92"/>
      <c r="E15" s="91"/>
      <c r="F15" s="91"/>
      <c r="G15" s="91"/>
      <c r="H15" s="91"/>
      <c r="I15" s="91"/>
      <c r="J15" s="92"/>
      <c r="K15" s="92"/>
      <c r="L15" s="92"/>
      <c r="M15" s="92"/>
    </row>
    <row r="16" spans="1:13">
      <c r="A16" s="92"/>
      <c r="B16" s="92"/>
      <c r="C16" s="92"/>
      <c r="D16" s="92"/>
      <c r="E16" s="91"/>
      <c r="F16" s="91"/>
      <c r="G16" s="91"/>
      <c r="H16" s="91"/>
      <c r="I16" s="91"/>
      <c r="J16" s="92"/>
      <c r="K16" s="92"/>
      <c r="L16" s="92"/>
      <c r="M16" s="92"/>
    </row>
    <row r="17" spans="1:13" ht="20.100000000000001" customHeight="1">
      <c r="A17" s="93" t="s">
        <v>88</v>
      </c>
      <c r="B17" s="93"/>
      <c r="C17" s="93"/>
      <c r="D17" s="93"/>
      <c r="E17" s="93"/>
      <c r="F17" s="93"/>
      <c r="G17" s="93"/>
      <c r="H17" s="93"/>
      <c r="I17" s="93"/>
      <c r="J17" s="93"/>
      <c r="K17" s="93"/>
      <c r="L17" s="93"/>
      <c r="M17" s="93"/>
    </row>
    <row r="18" spans="1:13" ht="20.100000000000001" customHeight="1">
      <c r="A18" s="93"/>
      <c r="B18" s="93"/>
      <c r="C18" s="93"/>
      <c r="D18" s="93"/>
      <c r="E18" s="93"/>
      <c r="F18" s="93"/>
      <c r="G18" s="93"/>
      <c r="H18" s="93"/>
      <c r="I18" s="93"/>
      <c r="J18" s="93"/>
      <c r="K18" s="93"/>
      <c r="L18" s="93"/>
      <c r="M18" s="93"/>
    </row>
    <row r="19" spans="1:13" ht="24.95" customHeight="1">
      <c r="A19" s="83"/>
      <c r="B19" s="83"/>
      <c r="C19" s="83"/>
      <c r="D19" s="83"/>
      <c r="E19" s="83"/>
      <c r="F19" s="96" t="s">
        <v>91</v>
      </c>
      <c r="G19" s="96"/>
      <c r="H19" s="96"/>
      <c r="I19" s="83"/>
      <c r="J19" s="83"/>
      <c r="K19" s="83"/>
      <c r="L19" s="83"/>
      <c r="M19" s="83"/>
    </row>
    <row r="20" spans="1:13" ht="20.100000000000001" customHeight="1">
      <c r="A20" s="85" t="s">
        <v>92</v>
      </c>
      <c r="B20" s="85"/>
      <c r="C20" s="85"/>
      <c r="D20" s="85"/>
      <c r="E20" s="85"/>
      <c r="F20" s="85"/>
      <c r="G20" s="85"/>
      <c r="H20" s="85"/>
      <c r="I20" s="85"/>
      <c r="J20" s="85"/>
      <c r="K20" s="85"/>
      <c r="L20" s="85"/>
      <c r="M20" s="85"/>
    </row>
    <row r="21" spans="1:13" ht="24.95" customHeight="1">
      <c r="A21" s="83"/>
      <c r="B21" s="83"/>
      <c r="C21" s="83"/>
      <c r="D21" s="83"/>
      <c r="E21" s="83"/>
      <c r="F21" s="86" t="s">
        <v>93</v>
      </c>
      <c r="G21" s="86"/>
      <c r="H21" s="86"/>
      <c r="I21" s="83"/>
      <c r="J21" s="83"/>
      <c r="K21" s="83"/>
      <c r="L21" s="83"/>
      <c r="M21" s="83"/>
    </row>
    <row r="22" spans="1:13" ht="20.100000000000001" customHeight="1">
      <c r="A22" s="87" t="s">
        <v>94</v>
      </c>
      <c r="B22" s="87"/>
      <c r="C22" s="87"/>
      <c r="D22" s="87"/>
      <c r="E22" s="87"/>
      <c r="F22" s="87"/>
      <c r="G22" s="87"/>
      <c r="H22" s="87"/>
      <c r="I22" s="87"/>
      <c r="J22" s="87"/>
      <c r="K22" s="87"/>
      <c r="L22" s="87"/>
      <c r="M22" s="87"/>
    </row>
    <row r="23" spans="1:13" ht="24.95" customHeight="1">
      <c r="A23" s="83"/>
      <c r="B23" s="83"/>
      <c r="C23" s="83"/>
      <c r="D23" s="83"/>
      <c r="E23" s="83"/>
      <c r="F23" s="88" t="s">
        <v>96</v>
      </c>
      <c r="G23" s="88"/>
      <c r="H23" s="88"/>
      <c r="I23" s="83"/>
      <c r="J23" s="83"/>
      <c r="K23" s="83"/>
      <c r="L23" s="83"/>
      <c r="M23" s="83"/>
    </row>
    <row r="24" spans="1:13" ht="39.950000000000003" customHeight="1">
      <c r="A24" s="89" t="s">
        <v>95</v>
      </c>
      <c r="B24" s="89"/>
      <c r="C24" s="89"/>
      <c r="D24" s="89"/>
      <c r="E24" s="89"/>
      <c r="F24" s="89"/>
      <c r="G24" s="89"/>
      <c r="H24" s="89"/>
      <c r="I24" s="89"/>
      <c r="J24" s="89"/>
      <c r="K24" s="89"/>
      <c r="L24" s="89"/>
      <c r="M24" s="89"/>
    </row>
    <row r="25" spans="1:13" ht="24.95" customHeight="1">
      <c r="A25" s="83"/>
      <c r="B25" s="83"/>
      <c r="C25" s="83"/>
      <c r="D25" s="83"/>
      <c r="E25" s="83"/>
      <c r="F25" s="90" t="s">
        <v>97</v>
      </c>
      <c r="G25" s="90"/>
      <c r="H25" s="90"/>
      <c r="I25" s="83"/>
      <c r="J25" s="83"/>
      <c r="K25" s="83"/>
      <c r="L25" s="83"/>
      <c r="M25" s="83"/>
    </row>
    <row r="26" spans="1:13" ht="39.950000000000003" customHeight="1">
      <c r="A26" s="84" t="s">
        <v>80</v>
      </c>
      <c r="B26" s="84"/>
      <c r="C26" s="84"/>
      <c r="D26" s="84"/>
      <c r="E26" s="84"/>
      <c r="F26" s="84"/>
      <c r="G26" s="84"/>
      <c r="H26" s="84"/>
      <c r="I26" s="84"/>
      <c r="J26" s="84"/>
      <c r="K26" s="84"/>
      <c r="L26" s="84"/>
      <c r="M26" s="84"/>
    </row>
  </sheetData>
  <sheetProtection algorithmName="SHA-512" hashValue="TFz/2TUpbjPPRsLFbRWINM9n2bSikQQDHwu1viZF9Cg3bl7AzdNVd+2aX19qOoDocs6qDOQsVaYjiZ2Rci74tA==" saltValue="reA0FOUPsJch1Y+KbR88rw==" spinCount="100000" sheet="1" objects="1" scenarios="1"/>
  <mergeCells count="13">
    <mergeCell ref="F19:H19"/>
    <mergeCell ref="E3:I16"/>
    <mergeCell ref="A3:D16"/>
    <mergeCell ref="J3:M16"/>
    <mergeCell ref="A17:M18"/>
    <mergeCell ref="A1:M2"/>
    <mergeCell ref="A26:M26"/>
    <mergeCell ref="A20:M20"/>
    <mergeCell ref="F21:H21"/>
    <mergeCell ref="A22:M22"/>
    <mergeCell ref="F23:H23"/>
    <mergeCell ref="A24:M24"/>
    <mergeCell ref="F25:H25"/>
  </mergeCell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6C213-C197-431B-BD11-8377621A907A}">
  <sheetPr codeName="Sheet1">
    <tabColor theme="1"/>
  </sheetPr>
  <dimension ref="A1:AM43"/>
  <sheetViews>
    <sheetView showWhiteSpace="0" view="pageBreakPreview" topLeftCell="G5" zoomScaleNormal="100" zoomScaleSheetLayoutView="100" workbookViewId="0">
      <pane ySplit="3" topLeftCell="A8" activePane="bottomLeft" state="frozen"/>
      <selection activeCell="G5" sqref="G5"/>
      <selection pane="bottomLeft" activeCell="P9" sqref="P9"/>
    </sheetView>
  </sheetViews>
  <sheetFormatPr defaultRowHeight="15"/>
  <cols>
    <col min="1" max="6" width="0" style="1" hidden="1" customWidth="1"/>
    <col min="7" max="36" width="4.7109375" style="1" customWidth="1"/>
    <col min="37" max="39" width="4.7109375" style="1" hidden="1" customWidth="1"/>
    <col min="40" max="43" width="4.7109375" style="1" customWidth="1"/>
    <col min="44" max="16384" width="9.140625" style="1"/>
  </cols>
  <sheetData>
    <row r="1" spans="1:39" hidden="1">
      <c r="A1" s="1" t="s">
        <v>1</v>
      </c>
      <c r="B1" s="1" t="s">
        <v>16</v>
      </c>
      <c r="C1" s="1">
        <v>1</v>
      </c>
      <c r="E1" s="7">
        <v>0.08</v>
      </c>
      <c r="F1" s="7">
        <v>0.1</v>
      </c>
      <c r="G1" s="1" t="s">
        <v>36</v>
      </c>
      <c r="I1" s="1" t="s">
        <v>37</v>
      </c>
      <c r="J1" s="1">
        <v>1</v>
      </c>
      <c r="U1" s="8"/>
      <c r="V1" s="8"/>
      <c r="AM1" s="1">
        <f>IFERROR(IF(O8=1,(IF(AG8=1,(IF(AF11&gt;N11,2,IF(AF11=N11,1,0))),0)),0),0)</f>
        <v>0</v>
      </c>
    </row>
    <row r="2" spans="1:39" hidden="1">
      <c r="A2" s="1" t="s">
        <v>0</v>
      </c>
      <c r="B2" s="1" t="s">
        <v>17</v>
      </c>
      <c r="C2" s="1">
        <v>2</v>
      </c>
      <c r="E2" s="7">
        <v>0.16</v>
      </c>
      <c r="F2" s="7">
        <v>0.2</v>
      </c>
      <c r="G2" s="1" t="s">
        <v>35</v>
      </c>
      <c r="I2" s="1" t="s">
        <v>38</v>
      </c>
      <c r="J2" s="1">
        <v>2</v>
      </c>
      <c r="AM2" s="1">
        <f>IFERROR(IF(AM1=1,AH8-P8+1,IF(AM1=2,(12-P8+1)+((AF11-N11-1)*12)+AH8,0)),0)</f>
        <v>0</v>
      </c>
    </row>
    <row r="3" spans="1:39" hidden="1">
      <c r="B3" s="1" t="s">
        <v>18</v>
      </c>
      <c r="C3" s="1">
        <v>3</v>
      </c>
    </row>
    <row r="4" spans="1:39" hidden="1">
      <c r="A4" s="1" t="s">
        <v>2</v>
      </c>
      <c r="B4" s="1" t="s">
        <v>19</v>
      </c>
      <c r="C4" s="1">
        <v>4</v>
      </c>
      <c r="D4" s="1">
        <v>1</v>
      </c>
    </row>
    <row r="5" spans="1:39" ht="20.100000000000001" customHeight="1" thickBot="1">
      <c r="A5" s="1" t="s">
        <v>3</v>
      </c>
      <c r="B5" s="1" t="s">
        <v>20</v>
      </c>
      <c r="C5" s="1">
        <v>5</v>
      </c>
      <c r="D5" s="1">
        <v>2</v>
      </c>
      <c r="G5" s="136" t="s">
        <v>21</v>
      </c>
      <c r="H5" s="137"/>
      <c r="I5" s="137"/>
      <c r="J5" s="137"/>
      <c r="K5" s="137"/>
      <c r="L5" s="137"/>
      <c r="M5" s="134"/>
      <c r="N5" s="134"/>
      <c r="O5" s="134"/>
      <c r="P5" s="134"/>
      <c r="Q5" s="134"/>
      <c r="R5" s="134"/>
      <c r="S5" s="134"/>
      <c r="T5" s="134"/>
      <c r="U5" s="134"/>
      <c r="V5" s="134"/>
      <c r="W5" s="134"/>
      <c r="X5" s="134"/>
      <c r="Y5" s="134"/>
      <c r="Z5" s="134"/>
      <c r="AA5" s="134"/>
      <c r="AB5" s="134"/>
      <c r="AC5" s="134"/>
      <c r="AD5" s="134"/>
      <c r="AE5" s="134"/>
      <c r="AF5" s="134"/>
      <c r="AG5" s="134"/>
      <c r="AH5" s="134"/>
      <c r="AI5" s="134"/>
      <c r="AJ5" s="135"/>
      <c r="AL5" s="1">
        <f>IFERROR(IF(LEN(M5)&gt;=2,1,0),0)</f>
        <v>0</v>
      </c>
    </row>
    <row r="6" spans="1:39" ht="20.100000000000001" customHeight="1" thickBot="1">
      <c r="G6" s="138" t="s">
        <v>22</v>
      </c>
      <c r="H6" s="139"/>
      <c r="I6" s="139"/>
      <c r="J6" s="141"/>
      <c r="K6" s="141"/>
      <c r="L6" s="140"/>
      <c r="M6" s="140"/>
      <c r="N6" s="140"/>
      <c r="O6" s="140"/>
      <c r="P6" s="140"/>
      <c r="Q6" s="143"/>
      <c r="R6" s="63" t="s">
        <v>23</v>
      </c>
      <c r="S6" s="140"/>
      <c r="T6" s="140"/>
      <c r="U6" s="140"/>
      <c r="V6" s="140"/>
      <c r="W6" s="140"/>
      <c r="X6" s="140"/>
      <c r="Y6" s="143"/>
      <c r="Z6" s="144" t="s">
        <v>24</v>
      </c>
      <c r="AA6" s="145"/>
      <c r="AB6" s="145"/>
      <c r="AC6" s="145"/>
      <c r="AD6" s="140"/>
      <c r="AE6" s="140"/>
      <c r="AF6" s="141"/>
      <c r="AG6" s="141"/>
      <c r="AH6" s="141"/>
      <c r="AI6" s="141"/>
      <c r="AJ6" s="142"/>
      <c r="AL6" s="1">
        <f>IFERROR(IF(LEN(J6)&gt;=2,(IF(LEN(S6)&gt;=2,(IF(LEN(AD6)=16,1,0)),0)),0),0)</f>
        <v>0</v>
      </c>
    </row>
    <row r="7" spans="1:39" ht="20.100000000000001" customHeight="1" thickBot="1">
      <c r="A7" s="1">
        <v>2016</v>
      </c>
      <c r="C7" s="7">
        <v>0.05</v>
      </c>
      <c r="D7" s="1" t="s">
        <v>46</v>
      </c>
      <c r="G7" s="64"/>
      <c r="H7" s="64"/>
      <c r="I7" s="64"/>
      <c r="J7" s="64"/>
      <c r="K7" s="64"/>
      <c r="L7" s="110" t="s">
        <v>25</v>
      </c>
      <c r="M7" s="111"/>
      <c r="N7" s="111"/>
      <c r="O7" s="111"/>
      <c r="P7" s="111"/>
      <c r="Q7" s="111"/>
      <c r="R7" s="111"/>
      <c r="S7" s="111"/>
      <c r="T7" s="112" t="s">
        <v>20</v>
      </c>
      <c r="U7" s="112"/>
      <c r="V7" s="112"/>
      <c r="W7" s="112"/>
      <c r="X7" s="112"/>
      <c r="Y7" s="112"/>
      <c r="Z7" s="112"/>
      <c r="AA7" s="112"/>
      <c r="AB7" s="112"/>
      <c r="AC7" s="112"/>
      <c r="AD7" s="112"/>
      <c r="AE7" s="113"/>
      <c r="AF7" s="64"/>
      <c r="AG7" s="64"/>
      <c r="AH7" s="64"/>
      <c r="AI7" s="64"/>
      <c r="AJ7" s="64"/>
      <c r="AL7" s="1">
        <f>IFERROR(IF(F12=1,(IF(Y12=1,1,0)),0),0)</f>
        <v>0</v>
      </c>
    </row>
    <row r="8" spans="1:39" ht="20.100000000000001" customHeight="1">
      <c r="A8" s="1">
        <v>2017</v>
      </c>
      <c r="C8" s="7">
        <v>0.1</v>
      </c>
      <c r="D8" s="1">
        <v>202003</v>
      </c>
      <c r="E8" s="1">
        <v>202003</v>
      </c>
      <c r="G8" s="64"/>
      <c r="H8" s="64"/>
      <c r="I8" s="64"/>
      <c r="J8" s="64">
        <f>IFERROR(IF(J11&gt;=1,1,0),0)</f>
        <v>0</v>
      </c>
      <c r="K8" s="64">
        <f>IFERROR(IF(LEN(K11)&gt;=2,1,0),0)</f>
        <v>0</v>
      </c>
      <c r="L8" s="65"/>
      <c r="M8" s="65"/>
      <c r="N8" s="65">
        <f>IFERROR(IF(N11&gt;=2000,1,0),0)</f>
        <v>0</v>
      </c>
      <c r="O8" s="65">
        <f>IFERROR(IF(J8+K8+N8=3,1,0),0)</f>
        <v>0</v>
      </c>
      <c r="P8" s="65">
        <f>IFERROR(IF(O8=1,VLOOKUP(K11,$B$13:$C$24,2,0),0),0)</f>
        <v>0</v>
      </c>
      <c r="Q8" s="65"/>
      <c r="R8" s="66"/>
      <c r="S8" s="132" t="s">
        <v>26</v>
      </c>
      <c r="T8" s="132"/>
      <c r="U8" s="132"/>
      <c r="V8" s="132"/>
      <c r="W8" s="132"/>
      <c r="X8" s="132"/>
      <c r="Y8" s="66"/>
      <c r="Z8" s="66"/>
      <c r="AA8" s="65"/>
      <c r="AB8" s="65">
        <f>IFERROR(IF(AB11&gt;=1,1,0),0)</f>
        <v>0</v>
      </c>
      <c r="AC8" s="65">
        <f>IFERROR(IF(LEN(AC11)&gt;=2,1,0),0)</f>
        <v>0</v>
      </c>
      <c r="AD8" s="65"/>
      <c r="AE8" s="65"/>
      <c r="AF8" s="64">
        <f>IFERROR(IF(AF11&gt;=2000,1,0),0)</f>
        <v>0</v>
      </c>
      <c r="AG8" s="64">
        <f>IFERROR(IF(AB8+AC8+AF8=3,1,0),0)</f>
        <v>0</v>
      </c>
      <c r="AH8" s="64">
        <f>IFERROR(IF(AG8=1,VLOOKUP(AC11,$B$13:$C$24,2,0),0),0)</f>
        <v>0</v>
      </c>
      <c r="AI8" s="64"/>
      <c r="AJ8" s="64"/>
      <c r="AL8" s="1">
        <f>IFERROR(IF(O8=1,(IF(AG8=1,1,0)),0),0)</f>
        <v>0</v>
      </c>
    </row>
    <row r="9" spans="1:39" ht="20.100000000000001" customHeight="1">
      <c r="A9" s="1">
        <v>2018</v>
      </c>
      <c r="C9" s="7">
        <v>0.15</v>
      </c>
      <c r="D9" s="1">
        <f>IFERROR(IF(O8&gt;=1,N11*100+P8,0),0)</f>
        <v>0</v>
      </c>
      <c r="G9" s="64"/>
      <c r="H9" s="64"/>
      <c r="I9" s="64"/>
      <c r="J9" s="64"/>
      <c r="K9" s="64"/>
      <c r="L9" s="133" t="s">
        <v>27</v>
      </c>
      <c r="M9" s="133"/>
      <c r="N9" s="64"/>
      <c r="O9" s="64"/>
      <c r="P9" s="64"/>
      <c r="Q9" s="64"/>
      <c r="R9" s="64"/>
      <c r="S9" s="64"/>
      <c r="T9" s="64"/>
      <c r="U9" s="64"/>
      <c r="V9" s="64"/>
      <c r="W9" s="64"/>
      <c r="X9" s="64"/>
      <c r="Y9" s="64"/>
      <c r="Z9" s="64"/>
      <c r="AA9" s="64"/>
      <c r="AB9" s="64"/>
      <c r="AC9" s="64"/>
      <c r="AD9" s="133" t="s">
        <v>28</v>
      </c>
      <c r="AE9" s="133"/>
      <c r="AF9" s="64"/>
      <c r="AG9" s="64"/>
      <c r="AH9" s="64"/>
      <c r="AI9" s="64"/>
      <c r="AJ9" s="64"/>
      <c r="AL9" s="1">
        <f>IFERROR(IF(SUM(AL5:AL8)=4,1,0),0)</f>
        <v>0</v>
      </c>
    </row>
    <row r="10" spans="1:39" ht="20.100000000000001" customHeight="1">
      <c r="A10" s="1">
        <v>2019</v>
      </c>
      <c r="C10" s="7">
        <v>0.2</v>
      </c>
      <c r="D10" s="1">
        <f>IFERROR(IF(AG8&gt;=1,AF11*100+AH8,0),0)</f>
        <v>0</v>
      </c>
      <c r="G10" s="64"/>
      <c r="H10" s="64"/>
      <c r="I10" s="64"/>
      <c r="J10" s="67" t="s">
        <v>29</v>
      </c>
      <c r="K10" s="131" t="s">
        <v>30</v>
      </c>
      <c r="L10" s="131"/>
      <c r="M10" s="131"/>
      <c r="N10" s="131" t="s">
        <v>31</v>
      </c>
      <c r="O10" s="131"/>
      <c r="P10" s="64"/>
      <c r="Q10" s="64"/>
      <c r="R10" s="64"/>
      <c r="S10" s="64"/>
      <c r="T10" s="64"/>
      <c r="U10" s="64"/>
      <c r="V10" s="64"/>
      <c r="W10" s="64"/>
      <c r="X10" s="64"/>
      <c r="Y10" s="64"/>
      <c r="Z10" s="64"/>
      <c r="AA10" s="64"/>
      <c r="AB10" s="67" t="s">
        <v>29</v>
      </c>
      <c r="AC10" s="131" t="s">
        <v>30</v>
      </c>
      <c r="AD10" s="131"/>
      <c r="AE10" s="131"/>
      <c r="AF10" s="131" t="s">
        <v>31</v>
      </c>
      <c r="AG10" s="131"/>
      <c r="AH10" s="64"/>
      <c r="AI10" s="64"/>
      <c r="AJ10" s="64"/>
      <c r="AL10" s="1">
        <f>IFERROR(IF(AL9&gt;=1,(IF(LEN(T7)&gt;=5,1,0)),0),0)</f>
        <v>0</v>
      </c>
    </row>
    <row r="11" spans="1:39" ht="20.100000000000001" customHeight="1" thickBot="1">
      <c r="A11" s="1">
        <v>2020</v>
      </c>
      <c r="D11" s="1">
        <f>IFERROR(IF(D8&lt;=$D$10,1,0),0)</f>
        <v>0</v>
      </c>
      <c r="E11" s="1">
        <f>D11+K23+R23+Y23+AF23</f>
        <v>0</v>
      </c>
      <c r="G11" s="64"/>
      <c r="H11" s="64"/>
      <c r="I11" s="64"/>
      <c r="J11" s="80"/>
      <c r="K11" s="124"/>
      <c r="L11" s="124"/>
      <c r="M11" s="124"/>
      <c r="N11" s="124"/>
      <c r="O11" s="124"/>
      <c r="P11" s="64"/>
      <c r="Q11" s="64"/>
      <c r="R11" s="64"/>
      <c r="S11" s="64"/>
      <c r="T11" s="64"/>
      <c r="U11" s="64"/>
      <c r="V11" s="64"/>
      <c r="W11" s="64"/>
      <c r="X11" s="64"/>
      <c r="Y11" s="64"/>
      <c r="Z11" s="64"/>
      <c r="AA11" s="64"/>
      <c r="AB11" s="80"/>
      <c r="AC11" s="124"/>
      <c r="AD11" s="124"/>
      <c r="AE11" s="124"/>
      <c r="AF11" s="124"/>
      <c r="AG11" s="124"/>
      <c r="AH11" s="64"/>
      <c r="AI11" s="64"/>
      <c r="AJ11" s="64"/>
    </row>
    <row r="12" spans="1:39" ht="20.100000000000001" customHeight="1" thickBot="1">
      <c r="F12" s="1">
        <f>IFERROR(IF(G12&gt;=1,(IF(I12&gt;=1,(IF(K12&gt;=1,(IF(M12&gt;=1,1,0)),0)),0)),0),0)</f>
        <v>0</v>
      </c>
      <c r="G12" s="64">
        <f>IFERROR(IF(LEN(G15)=3,VLOOKUP(G15,$A$1:$C$2,3,0),0),0)</f>
        <v>0</v>
      </c>
      <c r="H12" s="64"/>
      <c r="I12" s="64">
        <f>IFERROR(IF(LEN(I15)=3,VLOOKUP(I15,$I$1:$J$2,2,0),0),0)</f>
        <v>0</v>
      </c>
      <c r="J12" s="68"/>
      <c r="K12" s="68">
        <f>IFERROR(IF(LEN(K15)=3,VLOOKUP(K15,$A$4:$D$5,4,0),0),0)</f>
        <v>0</v>
      </c>
      <c r="L12" s="68"/>
      <c r="M12" s="68">
        <f>IFERROR(IF(M15&gt;=1,1,0),0)</f>
        <v>0</v>
      </c>
      <c r="N12" s="68"/>
      <c r="O12" s="69"/>
      <c r="P12" s="69"/>
      <c r="Q12" s="69"/>
      <c r="R12" s="69"/>
      <c r="S12" s="125" t="s">
        <v>32</v>
      </c>
      <c r="T12" s="126"/>
      <c r="U12" s="126"/>
      <c r="V12" s="126"/>
      <c r="W12" s="126"/>
      <c r="X12" s="127"/>
      <c r="Y12" s="70">
        <f>IFERROR(IF(Z12&gt;=1,(IF(AB12&gt;=1,(IF(AD12&gt;=1,(IF(AF12&gt;=1,1,0)),0)),0)),0),0)</f>
        <v>1</v>
      </c>
      <c r="Z12" s="68">
        <f>IFERROR(IF(LEN(Z15)=3,VLOOKUP(Z15,$A$1:$C$2,3,0),0),0)</f>
        <v>2</v>
      </c>
      <c r="AA12" s="68"/>
      <c r="AB12" s="68">
        <f>IFERROR(IF(LEN(AB15)=3,VLOOKUP(AB15,$I$1:$J$2,2,0),0),0)</f>
        <v>2</v>
      </c>
      <c r="AC12" s="68"/>
      <c r="AD12" s="68">
        <f>IFERROR(IF(LEN(AD15)=3,VLOOKUP(AD15,$A$4:$D$5,4,0),0),0)</f>
        <v>2</v>
      </c>
      <c r="AE12" s="68"/>
      <c r="AF12" s="68">
        <f>IFERROR(IF(AF15&gt;=1,1,0),0)</f>
        <v>1</v>
      </c>
      <c r="AG12" s="68"/>
      <c r="AH12" s="64"/>
      <c r="AI12" s="64"/>
      <c r="AJ12" s="64"/>
    </row>
    <row r="13" spans="1:39" ht="20.100000000000001" customHeight="1" thickBot="1">
      <c r="A13" s="1">
        <v>1</v>
      </c>
      <c r="B13" s="1" t="s">
        <v>4</v>
      </c>
      <c r="C13" s="1">
        <v>1</v>
      </c>
      <c r="D13" s="1">
        <v>8</v>
      </c>
      <c r="G13" s="64"/>
      <c r="H13" s="64"/>
      <c r="I13" s="64"/>
      <c r="J13" s="114" t="s">
        <v>34</v>
      </c>
      <c r="K13" s="115"/>
      <c r="L13" s="115"/>
      <c r="M13" s="115"/>
      <c r="N13" s="115"/>
      <c r="O13" s="116"/>
      <c r="P13" s="71"/>
      <c r="Q13" s="72"/>
      <c r="R13" s="72"/>
      <c r="S13" s="72"/>
      <c r="T13" s="72"/>
      <c r="U13" s="72"/>
      <c r="V13" s="72"/>
      <c r="W13" s="72"/>
      <c r="X13" s="72"/>
      <c r="Y13" s="72"/>
      <c r="Z13" s="72"/>
      <c r="AA13" s="73"/>
      <c r="AB13" s="128" t="s">
        <v>33</v>
      </c>
      <c r="AC13" s="129"/>
      <c r="AD13" s="129"/>
      <c r="AE13" s="129"/>
      <c r="AF13" s="129"/>
      <c r="AG13" s="130"/>
      <c r="AH13" s="64"/>
      <c r="AI13" s="64"/>
      <c r="AJ13" s="64"/>
    </row>
    <row r="14" spans="1:39" ht="20.100000000000001" customHeight="1">
      <c r="A14" s="1">
        <v>2</v>
      </c>
      <c r="B14" s="1" t="s">
        <v>5</v>
      </c>
      <c r="C14" s="1">
        <v>2</v>
      </c>
      <c r="D14" s="1">
        <v>12</v>
      </c>
      <c r="G14" s="121" t="s">
        <v>39</v>
      </c>
      <c r="H14" s="121"/>
      <c r="I14" s="121" t="s">
        <v>40</v>
      </c>
      <c r="J14" s="123"/>
      <c r="K14" s="123" t="s">
        <v>41</v>
      </c>
      <c r="L14" s="123"/>
      <c r="M14" s="123" t="s">
        <v>42</v>
      </c>
      <c r="N14" s="123"/>
      <c r="O14" s="123"/>
      <c r="P14" s="121" t="s">
        <v>43</v>
      </c>
      <c r="Q14" s="121"/>
      <c r="R14" s="64"/>
      <c r="S14" s="64"/>
      <c r="T14" s="64"/>
      <c r="U14" s="64"/>
      <c r="V14" s="64"/>
      <c r="W14" s="64"/>
      <c r="X14" s="64"/>
      <c r="Y14" s="64"/>
      <c r="Z14" s="121" t="s">
        <v>39</v>
      </c>
      <c r="AA14" s="121"/>
      <c r="AB14" s="123" t="s">
        <v>40</v>
      </c>
      <c r="AC14" s="123"/>
      <c r="AD14" s="123" t="s">
        <v>41</v>
      </c>
      <c r="AE14" s="123"/>
      <c r="AF14" s="123" t="s">
        <v>42</v>
      </c>
      <c r="AG14" s="123"/>
      <c r="AH14" s="121"/>
      <c r="AI14" s="121" t="s">
        <v>43</v>
      </c>
      <c r="AJ14" s="121"/>
    </row>
    <row r="15" spans="1:39" ht="20.100000000000001" customHeight="1">
      <c r="A15" s="1">
        <v>3</v>
      </c>
      <c r="B15" s="1" t="s">
        <v>6</v>
      </c>
      <c r="C15" s="1">
        <v>3</v>
      </c>
      <c r="D15" s="1">
        <v>15</v>
      </c>
      <c r="F15" s="1" t="str">
        <f>IFERROR(IF(F12=1,VLOOKUP(G15,$A$1:$G$2,7,0),""),"")</f>
        <v/>
      </c>
      <c r="G15" s="122"/>
      <c r="H15" s="122"/>
      <c r="I15" s="122"/>
      <c r="J15" s="122"/>
      <c r="K15" s="122"/>
      <c r="L15" s="122"/>
      <c r="M15" s="122"/>
      <c r="N15" s="122"/>
      <c r="O15" s="122"/>
      <c r="P15" s="120"/>
      <c r="Q15" s="120"/>
      <c r="R15" s="64"/>
      <c r="S15" s="64"/>
      <c r="T15" s="64"/>
      <c r="U15" s="64"/>
      <c r="V15" s="64"/>
      <c r="W15" s="64"/>
      <c r="X15" s="64"/>
      <c r="Y15" s="74" t="str">
        <f>IFERROR(IF(Y12=1,VLOOKUP(Z15,$A$1:$G$2,7,0),""),"")</f>
        <v>SEVEN</v>
      </c>
      <c r="Z15" s="122" t="s">
        <v>0</v>
      </c>
      <c r="AA15" s="122"/>
      <c r="AB15" s="122" t="s">
        <v>38</v>
      </c>
      <c r="AC15" s="122"/>
      <c r="AD15" s="122" t="s">
        <v>3</v>
      </c>
      <c r="AE15" s="122"/>
      <c r="AF15" s="122">
        <v>33800</v>
      </c>
      <c r="AG15" s="122"/>
      <c r="AH15" s="122"/>
      <c r="AI15" s="120">
        <v>0.08</v>
      </c>
      <c r="AJ15" s="120"/>
    </row>
    <row r="16" spans="1:39" ht="20.100000000000001" hidden="1" customHeight="1">
      <c r="A16" s="1">
        <v>4</v>
      </c>
      <c r="B16" s="1" t="s">
        <v>7</v>
      </c>
      <c r="C16" s="1">
        <v>4</v>
      </c>
      <c r="D16" s="1">
        <v>22</v>
      </c>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row>
    <row r="17" spans="1:36" ht="20.100000000000001" customHeight="1" thickBot="1">
      <c r="A17" s="1">
        <v>5</v>
      </c>
      <c r="B17" s="1" t="s">
        <v>8</v>
      </c>
      <c r="C17" s="1">
        <v>5</v>
      </c>
      <c r="F17" s="1" t="str">
        <f>IFERROR(IF(V17=YES,"IT",""),"")</f>
        <v/>
      </c>
      <c r="G17" s="104" t="s">
        <v>44</v>
      </c>
      <c r="H17" s="104"/>
      <c r="I17" s="104"/>
      <c r="J17" s="104"/>
      <c r="K17" s="104"/>
      <c r="L17" s="104"/>
      <c r="M17" s="104"/>
      <c r="N17" s="104"/>
      <c r="O17" s="104"/>
      <c r="P17" s="104"/>
      <c r="Q17" s="104"/>
      <c r="R17" s="104"/>
      <c r="S17" s="104"/>
      <c r="T17" s="104"/>
      <c r="U17" s="104"/>
      <c r="V17" s="103"/>
      <c r="W17" s="103"/>
      <c r="X17" s="75"/>
      <c r="Y17" s="104" t="s">
        <v>45</v>
      </c>
      <c r="Z17" s="104"/>
      <c r="AA17" s="104"/>
      <c r="AB17" s="104"/>
      <c r="AC17" s="104"/>
      <c r="AD17" s="104"/>
      <c r="AE17" s="104"/>
      <c r="AF17" s="104"/>
      <c r="AG17" s="104"/>
      <c r="AH17" s="104"/>
      <c r="AI17" s="105"/>
      <c r="AJ17" s="105"/>
    </row>
    <row r="18" spans="1:36" ht="20.100000000000001" customHeight="1" thickBot="1">
      <c r="A18" s="1">
        <v>6</v>
      </c>
      <c r="B18" s="1" t="s">
        <v>9</v>
      </c>
      <c r="C18" s="1">
        <v>6</v>
      </c>
      <c r="D18" s="1" t="s">
        <v>55</v>
      </c>
      <c r="E18" s="1" t="s">
        <v>56</v>
      </c>
      <c r="G18" s="76"/>
      <c r="H18" s="77"/>
      <c r="I18" s="77"/>
      <c r="J18" s="77"/>
      <c r="K18" s="77"/>
      <c r="L18" s="77"/>
      <c r="M18" s="77"/>
      <c r="N18" s="106" t="s">
        <v>47</v>
      </c>
      <c r="O18" s="107"/>
      <c r="P18" s="107"/>
      <c r="Q18" s="107"/>
      <c r="R18" s="107"/>
      <c r="S18" s="107"/>
      <c r="T18" s="107"/>
      <c r="U18" s="108"/>
      <c r="V18" s="108"/>
      <c r="W18" s="107"/>
      <c r="X18" s="107"/>
      <c r="Y18" s="107"/>
      <c r="Z18" s="107"/>
      <c r="AA18" s="107"/>
      <c r="AB18" s="107"/>
      <c r="AC18" s="109"/>
      <c r="AD18" s="77"/>
      <c r="AE18" s="77"/>
      <c r="AF18" s="77"/>
      <c r="AG18" s="77"/>
      <c r="AH18" s="77"/>
      <c r="AI18" s="77"/>
      <c r="AJ18" s="76"/>
    </row>
    <row r="19" spans="1:36" ht="39.75" customHeight="1" thickBot="1">
      <c r="A19" s="1">
        <v>7</v>
      </c>
      <c r="B19" s="1" t="s">
        <v>10</v>
      </c>
      <c r="C19" s="1">
        <v>7</v>
      </c>
      <c r="E19" s="1" t="str">
        <f>IFERROR(IF(D11&gt;=1,E18,""),"")</f>
        <v/>
      </c>
      <c r="G19" s="75"/>
      <c r="H19" s="117" t="s">
        <v>48</v>
      </c>
      <c r="I19" s="118"/>
      <c r="J19" s="118"/>
      <c r="K19" s="118"/>
      <c r="L19" s="118"/>
      <c r="M19" s="118"/>
      <c r="N19" s="118"/>
      <c r="O19" s="118"/>
      <c r="P19" s="118"/>
      <c r="Q19" s="118"/>
      <c r="R19" s="118"/>
      <c r="S19" s="118"/>
      <c r="T19" s="119"/>
      <c r="U19" s="77"/>
      <c r="V19" s="77"/>
      <c r="W19" s="117" t="s">
        <v>49</v>
      </c>
      <c r="X19" s="118"/>
      <c r="Y19" s="118"/>
      <c r="Z19" s="118"/>
      <c r="AA19" s="118"/>
      <c r="AB19" s="118"/>
      <c r="AC19" s="118"/>
      <c r="AD19" s="118"/>
      <c r="AE19" s="118"/>
      <c r="AF19" s="118"/>
      <c r="AG19" s="118"/>
      <c r="AH19" s="118"/>
      <c r="AI19" s="119"/>
      <c r="AJ19" s="76"/>
    </row>
    <row r="20" spans="1:36" ht="20.100000000000001" customHeight="1" thickBot="1">
      <c r="A20" s="1">
        <v>8</v>
      </c>
      <c r="B20" s="1" t="s">
        <v>11</v>
      </c>
      <c r="C20" s="1">
        <v>8</v>
      </c>
      <c r="E20" s="1" t="str">
        <f>IFERROR(IF(D11&gt;=1,D18,""),"")</f>
        <v/>
      </c>
      <c r="G20" s="76"/>
      <c r="H20" s="77"/>
      <c r="I20" s="77"/>
      <c r="J20" s="77"/>
      <c r="K20" s="77"/>
      <c r="L20" s="77"/>
      <c r="M20" s="97"/>
      <c r="N20" s="98"/>
      <c r="O20" s="99"/>
      <c r="P20" s="77"/>
      <c r="Q20" s="77"/>
      <c r="R20" s="77"/>
      <c r="S20" s="77"/>
      <c r="T20" s="77"/>
      <c r="U20" s="77"/>
      <c r="V20" s="77"/>
      <c r="W20" s="77"/>
      <c r="X20" s="77"/>
      <c r="Y20" s="77"/>
      <c r="Z20" s="77"/>
      <c r="AA20" s="77"/>
      <c r="AB20" s="97"/>
      <c r="AC20" s="98"/>
      <c r="AD20" s="99"/>
      <c r="AE20" s="77"/>
      <c r="AF20" s="77"/>
      <c r="AG20" s="77"/>
      <c r="AH20" s="77"/>
      <c r="AI20" s="77"/>
      <c r="AJ20" s="76"/>
    </row>
    <row r="21" spans="1:36" ht="20.100000000000001" customHeight="1" thickBot="1">
      <c r="A21" s="1">
        <v>9</v>
      </c>
      <c r="B21" s="1" t="s">
        <v>12</v>
      </c>
      <c r="C21" s="1">
        <v>9</v>
      </c>
      <c r="G21" s="100" t="s">
        <v>54</v>
      </c>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2"/>
    </row>
    <row r="22" spans="1:36" ht="20.100000000000001" customHeight="1" thickBot="1">
      <c r="A22" s="1">
        <v>10</v>
      </c>
      <c r="B22" s="1" t="s">
        <v>13</v>
      </c>
      <c r="C22" s="1">
        <v>10</v>
      </c>
      <c r="G22" s="77"/>
      <c r="H22" s="77"/>
      <c r="I22" s="150" t="s">
        <v>50</v>
      </c>
      <c r="J22" s="151"/>
      <c r="K22" s="151"/>
      <c r="L22" s="151"/>
      <c r="M22" s="152"/>
      <c r="N22" s="77"/>
      <c r="O22" s="77"/>
      <c r="P22" s="150" t="s">
        <v>51</v>
      </c>
      <c r="Q22" s="151"/>
      <c r="R22" s="151"/>
      <c r="S22" s="151"/>
      <c r="T22" s="152"/>
      <c r="U22" s="77"/>
      <c r="V22" s="77"/>
      <c r="W22" s="150" t="s">
        <v>52</v>
      </c>
      <c r="X22" s="151"/>
      <c r="Y22" s="151"/>
      <c r="Z22" s="151"/>
      <c r="AA22" s="152"/>
      <c r="AB22" s="77"/>
      <c r="AC22" s="77"/>
      <c r="AD22" s="150" t="s">
        <v>53</v>
      </c>
      <c r="AE22" s="151"/>
      <c r="AF22" s="151"/>
      <c r="AG22" s="151"/>
      <c r="AH22" s="152"/>
      <c r="AI22" s="75"/>
      <c r="AJ22" s="77"/>
    </row>
    <row r="23" spans="1:36" ht="20.100000000000001" customHeight="1" thickBot="1">
      <c r="A23" s="1">
        <v>11</v>
      </c>
      <c r="B23" s="1" t="s">
        <v>14</v>
      </c>
      <c r="C23" s="1">
        <v>11</v>
      </c>
      <c r="G23" s="77"/>
      <c r="H23" s="77"/>
      <c r="I23" s="77"/>
      <c r="J23" s="77"/>
      <c r="K23" s="81"/>
      <c r="L23" s="77"/>
      <c r="M23" s="77"/>
      <c r="N23" s="77"/>
      <c r="O23" s="77"/>
      <c r="P23" s="77"/>
      <c r="Q23" s="77"/>
      <c r="R23" s="81"/>
      <c r="S23" s="77"/>
      <c r="T23" s="77"/>
      <c r="U23" s="77"/>
      <c r="V23" s="77"/>
      <c r="W23" s="77"/>
      <c r="X23" s="77"/>
      <c r="Y23" s="81"/>
      <c r="Z23" s="77"/>
      <c r="AA23" s="77"/>
      <c r="AB23" s="77"/>
      <c r="AC23" s="77"/>
      <c r="AD23" s="77"/>
      <c r="AE23" s="77"/>
      <c r="AF23" s="81"/>
      <c r="AG23" s="77"/>
      <c r="AH23" s="77"/>
      <c r="AI23" s="78"/>
      <c r="AJ23" s="77"/>
    </row>
    <row r="24" spans="1:36" ht="20.100000000000001" hidden="1" customHeight="1">
      <c r="A24" s="1">
        <v>12</v>
      </c>
      <c r="B24" s="1" t="s">
        <v>15</v>
      </c>
      <c r="C24" s="1">
        <v>12</v>
      </c>
      <c r="G24" s="76"/>
      <c r="H24" s="76"/>
      <c r="I24" s="76"/>
      <c r="J24" s="149">
        <v>202009</v>
      </c>
      <c r="K24" s="149"/>
      <c r="L24" s="149"/>
      <c r="M24" s="149"/>
      <c r="N24" s="149"/>
      <c r="O24" s="76"/>
      <c r="P24" s="76"/>
      <c r="Q24" s="149">
        <v>202010</v>
      </c>
      <c r="R24" s="149"/>
      <c r="S24" s="149"/>
      <c r="T24" s="149"/>
      <c r="U24" s="149"/>
      <c r="V24" s="76"/>
      <c r="W24" s="76"/>
      <c r="X24" s="149">
        <v>202011</v>
      </c>
      <c r="Y24" s="149"/>
      <c r="Z24" s="149"/>
      <c r="AA24" s="149"/>
      <c r="AB24" s="149"/>
      <c r="AC24" s="76"/>
      <c r="AD24" s="76"/>
      <c r="AE24" s="149">
        <v>202012</v>
      </c>
      <c r="AF24" s="149"/>
      <c r="AG24" s="149"/>
      <c r="AH24" s="149"/>
      <c r="AI24" s="149"/>
      <c r="AJ24" s="76"/>
    </row>
    <row r="25" spans="1:36" ht="20.100000000000001" hidden="1" customHeight="1">
      <c r="A25" s="1">
        <v>13</v>
      </c>
      <c r="G25" s="76"/>
      <c r="H25" s="76"/>
      <c r="I25" s="76"/>
      <c r="J25" s="76"/>
      <c r="K25" s="76"/>
      <c r="L25" s="76">
        <f>IFERROR(IF(J24&lt;=$D$10,1,0),0)</f>
        <v>0</v>
      </c>
      <c r="M25" s="76"/>
      <c r="N25" s="76"/>
      <c r="O25" s="76"/>
      <c r="P25" s="76"/>
      <c r="Q25" s="76"/>
      <c r="R25" s="76"/>
      <c r="S25" s="76">
        <f>IFERROR(IF(Q24&lt;=$D$10,1,0),0)</f>
        <v>0</v>
      </c>
      <c r="T25" s="76"/>
      <c r="U25" s="76"/>
      <c r="V25" s="76"/>
      <c r="W25" s="76"/>
      <c r="X25" s="76"/>
      <c r="Y25" s="76"/>
      <c r="Z25" s="76">
        <f>IFERROR(IF(X24&lt;=$D$10,1,0),0)</f>
        <v>0</v>
      </c>
      <c r="AA25" s="76"/>
      <c r="AB25" s="76"/>
      <c r="AC25" s="76"/>
      <c r="AD25" s="76"/>
      <c r="AE25" s="76"/>
      <c r="AF25" s="76"/>
      <c r="AG25" s="76">
        <f>IFERROR(IF(AE24&lt;=$D$10,1,0),0)</f>
        <v>0</v>
      </c>
      <c r="AH25" s="76"/>
      <c r="AI25" s="76"/>
      <c r="AJ25" s="76"/>
    </row>
    <row r="26" spans="1:36" ht="20.100000000000001" hidden="1" customHeight="1">
      <c r="A26" s="1">
        <v>14</v>
      </c>
      <c r="G26" s="76"/>
      <c r="H26" s="76"/>
      <c r="I26" s="76"/>
      <c r="J26" s="76"/>
      <c r="K26" s="76"/>
      <c r="L26" s="76" t="str">
        <f>IFERROR(IF(L25&gt;=1,$D$18,""),"")</f>
        <v/>
      </c>
      <c r="M26" s="76"/>
      <c r="N26" s="76"/>
      <c r="O26" s="76"/>
      <c r="P26" s="76"/>
      <c r="Q26" s="76"/>
      <c r="R26" s="76"/>
      <c r="S26" s="76" t="str">
        <f>IFERROR(IF(S25&gt;=1,$D$18,""),"")</f>
        <v/>
      </c>
      <c r="T26" s="76"/>
      <c r="U26" s="76"/>
      <c r="V26" s="76"/>
      <c r="W26" s="76"/>
      <c r="X26" s="76"/>
      <c r="Y26" s="76"/>
      <c r="Z26" s="76" t="str">
        <f>IFERROR(IF(Z25&gt;=1,$D$18,""),"")</f>
        <v/>
      </c>
      <c r="AA26" s="76"/>
      <c r="AB26" s="76"/>
      <c r="AC26" s="76"/>
      <c r="AD26" s="76"/>
      <c r="AE26" s="76"/>
      <c r="AF26" s="76"/>
      <c r="AG26" s="76" t="str">
        <f>IFERROR(IF(AG25&gt;=1,$D$18,""),"")</f>
        <v/>
      </c>
      <c r="AH26" s="76"/>
      <c r="AI26" s="76"/>
      <c r="AJ26" s="76"/>
    </row>
    <row r="27" spans="1:36" ht="20.100000000000001" customHeight="1" thickBot="1">
      <c r="A27" s="1">
        <v>15</v>
      </c>
      <c r="G27" s="156" t="s">
        <v>85</v>
      </c>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8"/>
    </row>
    <row r="28" spans="1:36" ht="20.100000000000001" customHeight="1" thickBot="1">
      <c r="A28" s="1">
        <v>16</v>
      </c>
      <c r="G28" s="77"/>
      <c r="H28" s="77"/>
      <c r="I28" s="77"/>
      <c r="J28" s="77"/>
      <c r="K28" s="77"/>
      <c r="L28" s="77"/>
      <c r="M28" s="77"/>
      <c r="N28" s="77"/>
      <c r="O28" s="77"/>
      <c r="P28" s="77"/>
      <c r="Q28" s="77"/>
      <c r="R28" s="77"/>
      <c r="S28" s="153"/>
      <c r="T28" s="154"/>
      <c r="U28" s="154"/>
      <c r="V28" s="154"/>
      <c r="W28" s="154"/>
      <c r="X28" s="155"/>
      <c r="Y28" s="79"/>
      <c r="Z28" s="77"/>
      <c r="AA28" s="77"/>
      <c r="AB28" s="77"/>
      <c r="AC28" s="77"/>
      <c r="AD28" s="77"/>
      <c r="AE28" s="77"/>
      <c r="AF28" s="77"/>
      <c r="AG28" s="77"/>
      <c r="AH28" s="77"/>
      <c r="AI28" s="77"/>
      <c r="AJ28" s="77"/>
    </row>
    <row r="29" spans="1:36" ht="20.100000000000001" customHeight="1" thickBot="1">
      <c r="A29" s="1">
        <v>17</v>
      </c>
      <c r="G29" s="159" t="s">
        <v>86</v>
      </c>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row>
    <row r="30" spans="1:36" ht="20.100000000000001" customHeight="1" thickBot="1">
      <c r="A30" s="1">
        <v>18</v>
      </c>
      <c r="G30" s="149"/>
      <c r="H30" s="149"/>
      <c r="I30" s="149"/>
      <c r="J30" s="149"/>
      <c r="K30" s="149"/>
      <c r="L30" s="149"/>
      <c r="M30" s="149"/>
      <c r="N30" s="149"/>
      <c r="O30" s="149"/>
      <c r="P30" s="149"/>
      <c r="Q30" s="149"/>
      <c r="R30" s="149"/>
      <c r="S30" s="146"/>
      <c r="T30" s="147"/>
      <c r="U30" s="147"/>
      <c r="V30" s="147"/>
      <c r="W30" s="147"/>
      <c r="X30" s="148"/>
      <c r="Y30" s="149"/>
      <c r="Z30" s="149"/>
      <c r="AA30" s="149"/>
      <c r="AB30" s="149"/>
      <c r="AC30" s="149"/>
      <c r="AD30" s="149"/>
      <c r="AE30" s="149"/>
      <c r="AF30" s="149"/>
      <c r="AG30" s="149"/>
      <c r="AH30" s="149"/>
      <c r="AI30" s="149"/>
      <c r="AJ30" s="149"/>
    </row>
    <row r="31" spans="1:36">
      <c r="A31" s="1">
        <v>19</v>
      </c>
    </row>
    <row r="32" spans="1:36">
      <c r="A32" s="1">
        <v>20</v>
      </c>
    </row>
    <row r="33" spans="1:1">
      <c r="A33" s="1">
        <v>21</v>
      </c>
    </row>
    <row r="34" spans="1:1">
      <c r="A34" s="1">
        <v>22</v>
      </c>
    </row>
    <row r="35" spans="1:1">
      <c r="A35" s="1">
        <v>23</v>
      </c>
    </row>
    <row r="36" spans="1:1">
      <c r="A36" s="1">
        <v>24</v>
      </c>
    </row>
    <row r="37" spans="1:1">
      <c r="A37" s="1">
        <v>25</v>
      </c>
    </row>
    <row r="38" spans="1:1">
      <c r="A38" s="1">
        <v>26</v>
      </c>
    </row>
    <row r="39" spans="1:1">
      <c r="A39" s="1">
        <v>27</v>
      </c>
    </row>
    <row r="40" spans="1:1">
      <c r="A40" s="1">
        <v>28</v>
      </c>
    </row>
    <row r="41" spans="1:1">
      <c r="A41" s="1">
        <v>29</v>
      </c>
    </row>
    <row r="42" spans="1:1">
      <c r="A42" s="1">
        <v>30</v>
      </c>
    </row>
    <row r="43" spans="1:1">
      <c r="A43" s="1">
        <v>31</v>
      </c>
    </row>
  </sheetData>
  <sheetProtection algorithmName="SHA-512" hashValue="jfzHhQ6c/S2wZ/YKAl4OQG5jZIdrBk2VRWIJ0vg1p7SxapxSbk2gDMeCOB/QEgEP0wJDoT4KyluHgoCJTDK6Hw==" saltValue="rZ7D8lllnLkvM75pZulpVQ==" spinCount="100000" sheet="1" objects="1" scenarios="1"/>
  <mergeCells count="67">
    <mergeCell ref="S30:X30"/>
    <mergeCell ref="G30:R30"/>
    <mergeCell ref="Y30:AJ30"/>
    <mergeCell ref="I22:M22"/>
    <mergeCell ref="P22:T22"/>
    <mergeCell ref="W22:AA22"/>
    <mergeCell ref="AD22:AH22"/>
    <mergeCell ref="S28:X28"/>
    <mergeCell ref="G27:AJ27"/>
    <mergeCell ref="G29:AJ29"/>
    <mergeCell ref="J24:N24"/>
    <mergeCell ref="Q24:U24"/>
    <mergeCell ref="X24:AB24"/>
    <mergeCell ref="AE24:AI24"/>
    <mergeCell ref="M5:AJ5"/>
    <mergeCell ref="G5:L5"/>
    <mergeCell ref="G6:I6"/>
    <mergeCell ref="AD6:AJ6"/>
    <mergeCell ref="J6:Q6"/>
    <mergeCell ref="Z6:AC6"/>
    <mergeCell ref="S6:Y6"/>
    <mergeCell ref="S8:X8"/>
    <mergeCell ref="K10:M10"/>
    <mergeCell ref="N10:O10"/>
    <mergeCell ref="AC10:AE10"/>
    <mergeCell ref="AD9:AE9"/>
    <mergeCell ref="L9:M9"/>
    <mergeCell ref="S12:X12"/>
    <mergeCell ref="AB13:AG13"/>
    <mergeCell ref="AF11:AG11"/>
    <mergeCell ref="AF10:AG10"/>
    <mergeCell ref="AC11:AE11"/>
    <mergeCell ref="K11:M11"/>
    <mergeCell ref="N11:O11"/>
    <mergeCell ref="P14:Q14"/>
    <mergeCell ref="G15:H15"/>
    <mergeCell ref="I15:J15"/>
    <mergeCell ref="K15:L15"/>
    <mergeCell ref="M15:O15"/>
    <mergeCell ref="G14:H14"/>
    <mergeCell ref="I14:J14"/>
    <mergeCell ref="K14:L14"/>
    <mergeCell ref="M14:O14"/>
    <mergeCell ref="L7:S7"/>
    <mergeCell ref="T7:AE7"/>
    <mergeCell ref="J13:O13"/>
    <mergeCell ref="H19:T19"/>
    <mergeCell ref="W19:AI19"/>
    <mergeCell ref="P15:Q15"/>
    <mergeCell ref="AI14:AJ14"/>
    <mergeCell ref="Z15:AA15"/>
    <mergeCell ref="AB15:AC15"/>
    <mergeCell ref="AD15:AE15"/>
    <mergeCell ref="AF15:AH15"/>
    <mergeCell ref="AI15:AJ15"/>
    <mergeCell ref="AB14:AC14"/>
    <mergeCell ref="AD14:AE14"/>
    <mergeCell ref="Z14:AA14"/>
    <mergeCell ref="AF14:AH14"/>
    <mergeCell ref="M20:O20"/>
    <mergeCell ref="AB20:AD20"/>
    <mergeCell ref="G21:AJ21"/>
    <mergeCell ref="V17:W17"/>
    <mergeCell ref="G17:U17"/>
    <mergeCell ref="AI17:AJ17"/>
    <mergeCell ref="Y17:AH17"/>
    <mergeCell ref="N18:AC18"/>
  </mergeCells>
  <dataValidations count="14">
    <dataValidation type="list" allowBlank="1" showInputMessage="1" showErrorMessage="1" sqref="J11 AB11" xr:uid="{7A32C96F-0C0A-47D8-8AB5-A34B290B6DC1}">
      <formula1>दिनांक</formula1>
    </dataValidation>
    <dataValidation type="list" allowBlank="1" showInputMessage="1" showErrorMessage="1" sqref="K11:M11 AC11:AE11" xr:uid="{804DC15E-0079-47AF-8BF3-90D2A4F5DAFD}">
      <formula1>माह</formula1>
    </dataValidation>
    <dataValidation type="list" allowBlank="1" showInputMessage="1" showErrorMessage="1" sqref="N11:O11 AF11:AG11" xr:uid="{6120AD07-74FE-44A2-ADF4-0A805FD4C97B}">
      <formula1>वर्ष</formula1>
    </dataValidation>
    <dataValidation type="list" allowBlank="1" showInputMessage="1" showErrorMessage="1" sqref="G15:H15 Z15:AA15" xr:uid="{FB6580C1-1A04-4307-A535-C191820786BD}">
      <formula1>आयोग</formula1>
    </dataValidation>
    <dataValidation type="list" allowBlank="1" showInputMessage="1" showErrorMessage="1" sqref="I15:J15 AB15:AC15" xr:uid="{093DEC59-5982-46D7-9935-F134E3C54DE6}">
      <formula1>MOD</formula1>
    </dataValidation>
    <dataValidation type="list" allowBlank="1" showInputMessage="1" showErrorMessage="1" sqref="K15:L15 AD15:AE15" xr:uid="{B4BB0A9E-82CD-4946-BDF3-8A0629827C13}">
      <formula1>वेतन</formula1>
    </dataValidation>
    <dataValidation type="list" allowBlank="1" showInputMessage="1" showErrorMessage="1" sqref="P15:Q15" xr:uid="{299C1C61-16F5-4D71-AF0C-85E2382BE621}">
      <formula1>INDIRECT($F$15)</formula1>
    </dataValidation>
    <dataValidation type="list" allowBlank="1" showInputMessage="1" showErrorMessage="1" sqref="AI15:AJ15" xr:uid="{40C21F7F-D250-42F5-98E5-0F615DDBC7A2}">
      <formula1>INDIRECT($Y$15)</formula1>
    </dataValidation>
    <dataValidation type="list" allowBlank="1" showInputMessage="1" showErrorMessage="1" sqref="V17:W17" xr:uid="{32860261-281A-4692-BAEA-9264FFF79318}">
      <formula1>YES</formula1>
    </dataValidation>
    <dataValidation type="list" allowBlank="1" showInputMessage="1" showErrorMessage="1" sqref="AI17:AJ17" xr:uid="{8B40BB26-4F8A-4B00-88D0-0EF35AC38E83}">
      <formula1>INDIRECT($F$17)</formula1>
    </dataValidation>
    <dataValidation type="list" allowBlank="1" showInputMessage="1" showErrorMessage="1" sqref="K23 AF23 Y23 R23" xr:uid="{4995A0C4-2661-42C8-ABF4-9A9F33567A26}">
      <formula1>INDIRECT(L26)</formula1>
    </dataValidation>
    <dataValidation type="list" allowBlank="1" showInputMessage="1" showErrorMessage="1" sqref="M20:O20" xr:uid="{618EDE88-8C77-4556-AB52-B92A57F0C33C}">
      <formula1>INDIRECT($E$18)</formula1>
    </dataValidation>
    <dataValidation type="list" allowBlank="1" showInputMessage="1" showErrorMessage="1" sqref="AB20:AD20" xr:uid="{D033DABB-C056-41F0-B687-E6C4761876EB}">
      <formula1>INDIRECT($E$20)</formula1>
    </dataValidation>
    <dataValidation type="list" allowBlank="1" showInputMessage="1" showErrorMessage="1" sqref="T7:AE7" xr:uid="{DB68DB5A-F1E0-49C2-92AD-D3055680B2BE}">
      <formula1>एरियर</formula1>
    </dataValidation>
  </dataValidations>
  <pageMargins left="0" right="0"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3349A-82A0-4CA1-8185-F6E2D08A8746}">
  <sheetPr codeName="Sheet2">
    <tabColor theme="8" tint="-0.499984740745262"/>
  </sheetPr>
  <dimension ref="A1:J63"/>
  <sheetViews>
    <sheetView view="pageBreakPreview" topLeftCell="D2" zoomScaleNormal="100" zoomScaleSheetLayoutView="100" workbookViewId="0">
      <pane xSplit="2" ySplit="2" topLeftCell="F4" activePane="bottomRight" state="frozen"/>
      <selection activeCell="D2" sqref="D2"/>
      <selection pane="topRight" activeCell="F2" sqref="F2"/>
      <selection pane="bottomLeft" activeCell="D4" sqref="D4"/>
      <selection pane="bottomRight" activeCell="G4" sqref="G4:J5"/>
    </sheetView>
  </sheetViews>
  <sheetFormatPr defaultRowHeight="15"/>
  <cols>
    <col min="1" max="3" width="0" style="1" hidden="1" customWidth="1"/>
    <col min="4" max="4" width="5.7109375" style="1" customWidth="1"/>
    <col min="5" max="5" width="11.7109375" style="1" customWidth="1"/>
    <col min="6" max="6" width="7.7109375" style="1" customWidth="1"/>
    <col min="7" max="7" width="8.7109375" style="1" customWidth="1"/>
    <col min="8" max="8" width="14.7109375" style="1" customWidth="1"/>
    <col min="9" max="9" width="8.7109375" style="1" customWidth="1"/>
    <col min="10" max="10" width="14.7109375" style="1" customWidth="1"/>
    <col min="11" max="16384" width="9.140625" style="1"/>
  </cols>
  <sheetData>
    <row r="1" spans="1:10" hidden="1">
      <c r="A1" s="1">
        <f>DIFF!T1</f>
        <v>0</v>
      </c>
    </row>
    <row r="2" spans="1:10">
      <c r="D2" s="162" t="s">
        <v>63</v>
      </c>
      <c r="E2" s="162"/>
      <c r="F2" s="162"/>
      <c r="G2" s="162"/>
      <c r="H2" s="162"/>
      <c r="I2" s="162"/>
      <c r="J2" s="162"/>
    </row>
    <row r="3" spans="1:10" ht="31.5">
      <c r="D3" s="2" t="s">
        <v>57</v>
      </c>
      <c r="E3" s="2" t="s">
        <v>58</v>
      </c>
      <c r="F3" s="2" t="s">
        <v>31</v>
      </c>
      <c r="G3" s="2" t="s">
        <v>61</v>
      </c>
      <c r="H3" s="2" t="s">
        <v>59</v>
      </c>
      <c r="I3" s="2" t="s">
        <v>60</v>
      </c>
      <c r="J3" s="2" t="s">
        <v>62</v>
      </c>
    </row>
    <row r="4" spans="1:10" ht="20.100000000000001" customHeight="1">
      <c r="A4" s="1">
        <v>1</v>
      </c>
      <c r="B4" s="1">
        <f>IFERROR(IF(D4&gt;=1,DIFF!P6,0),0)</f>
        <v>0</v>
      </c>
      <c r="C4" s="1">
        <f>IFERROR(IF(D4&gt;=1,MOD(D4,2),2),2)</f>
        <v>2</v>
      </c>
      <c r="D4" s="3">
        <f>IFERROR(IF($A$1&gt;=A4,A4,0),0)</f>
        <v>0</v>
      </c>
      <c r="E4" s="4" t="str">
        <f>IFERROR(IF(D4&gt;=1,VLOOKUP(B4,DATA!$A$13:$B$24,2,0),""),"")</f>
        <v/>
      </c>
      <c r="F4" s="3">
        <f>IFERROR(IF(D4&gt;=1,DIFF!Q6,0),0)</f>
        <v>0</v>
      </c>
      <c r="G4" s="5"/>
      <c r="H4" s="6"/>
      <c r="I4" s="5"/>
      <c r="J4" s="6"/>
    </row>
    <row r="5" spans="1:10" ht="20.100000000000001" customHeight="1">
      <c r="A5" s="1">
        <v>2</v>
      </c>
      <c r="B5" s="1">
        <f>IFERROR(IF(D5&gt;=1,DIFF!P7,0),0)</f>
        <v>0</v>
      </c>
      <c r="C5" s="1">
        <f t="shared" ref="C5:C63" si="0">IFERROR(IF(D5&gt;=1,MOD(D5,2),2),2)</f>
        <v>2</v>
      </c>
      <c r="D5" s="3">
        <f t="shared" ref="D5:D63" si="1">IFERROR(IF($A$1&gt;=A5,A5,0),0)</f>
        <v>0</v>
      </c>
      <c r="E5" s="4" t="str">
        <f>IFERROR(IF(D5&gt;=1,VLOOKUP(B5,DATA!$A$13:$B$24,2,0),""),"")</f>
        <v/>
      </c>
      <c r="F5" s="3">
        <f>IFERROR(IF(D5&gt;=1,DIFF!Q7,0),0)</f>
        <v>0</v>
      </c>
      <c r="G5" s="5"/>
      <c r="H5" s="6"/>
      <c r="I5" s="5"/>
      <c r="J5" s="6"/>
    </row>
    <row r="6" spans="1:10" ht="20.100000000000001" customHeight="1">
      <c r="A6" s="1">
        <v>3</v>
      </c>
      <c r="B6" s="1">
        <f>IFERROR(IF(D6&gt;=1,DIFF!P8,0),0)</f>
        <v>0</v>
      </c>
      <c r="C6" s="1">
        <f t="shared" si="0"/>
        <v>2</v>
      </c>
      <c r="D6" s="3">
        <f t="shared" si="1"/>
        <v>0</v>
      </c>
      <c r="E6" s="4" t="str">
        <f>IFERROR(IF(D6&gt;=1,VLOOKUP(B6,DATA!$A$13:$B$24,2,0),""),"")</f>
        <v/>
      </c>
      <c r="F6" s="3">
        <f>IFERROR(IF(D6&gt;=1,DIFF!Q8,0),0)</f>
        <v>0</v>
      </c>
      <c r="G6" s="5"/>
      <c r="H6" s="6"/>
      <c r="I6" s="5"/>
      <c r="J6" s="6"/>
    </row>
    <row r="7" spans="1:10" ht="20.100000000000001" customHeight="1">
      <c r="A7" s="1">
        <v>4</v>
      </c>
      <c r="B7" s="1">
        <f>IFERROR(IF(D7&gt;=1,DIFF!P9,0),0)</f>
        <v>0</v>
      </c>
      <c r="C7" s="1">
        <f t="shared" si="0"/>
        <v>2</v>
      </c>
      <c r="D7" s="3">
        <f t="shared" si="1"/>
        <v>0</v>
      </c>
      <c r="E7" s="4" t="str">
        <f>IFERROR(IF(D7&gt;=1,VLOOKUP(B7,DATA!$A$13:$B$24,2,0),""),"")</f>
        <v/>
      </c>
      <c r="F7" s="3">
        <f>IFERROR(IF(D7&gt;=1,DIFF!Q9,0),0)</f>
        <v>0</v>
      </c>
      <c r="G7" s="5"/>
      <c r="H7" s="6"/>
      <c r="I7" s="5"/>
      <c r="J7" s="6"/>
    </row>
    <row r="8" spans="1:10" ht="20.100000000000001" customHeight="1">
      <c r="A8" s="1">
        <v>5</v>
      </c>
      <c r="B8" s="1">
        <f>IFERROR(IF(D8&gt;=1,DIFF!P10,0),0)</f>
        <v>0</v>
      </c>
      <c r="C8" s="1">
        <f t="shared" si="0"/>
        <v>2</v>
      </c>
      <c r="D8" s="3">
        <f t="shared" si="1"/>
        <v>0</v>
      </c>
      <c r="E8" s="4" t="str">
        <f>IFERROR(IF(D8&gt;=1,VLOOKUP(B8,DATA!$A$13:$B$24,2,0),""),"")</f>
        <v/>
      </c>
      <c r="F8" s="3">
        <f>IFERROR(IF(D8&gt;=1,DIFF!Q10,0),0)</f>
        <v>0</v>
      </c>
      <c r="G8" s="5"/>
      <c r="H8" s="6"/>
      <c r="I8" s="5"/>
      <c r="J8" s="6"/>
    </row>
    <row r="9" spans="1:10" ht="20.100000000000001" customHeight="1">
      <c r="A9" s="1">
        <v>6</v>
      </c>
      <c r="B9" s="1">
        <f>IFERROR(IF(D9&gt;=1,DIFF!P11,0),0)</f>
        <v>0</v>
      </c>
      <c r="C9" s="1">
        <f t="shared" si="0"/>
        <v>2</v>
      </c>
      <c r="D9" s="3">
        <f t="shared" si="1"/>
        <v>0</v>
      </c>
      <c r="E9" s="4" t="str">
        <f>IFERROR(IF(D9&gt;=1,VLOOKUP(B9,DATA!$A$13:$B$24,2,0),""),"")</f>
        <v/>
      </c>
      <c r="F9" s="3">
        <f>IFERROR(IF(D9&gt;=1,DIFF!Q11,0),0)</f>
        <v>0</v>
      </c>
      <c r="G9" s="5"/>
      <c r="H9" s="6"/>
      <c r="I9" s="5"/>
      <c r="J9" s="6"/>
    </row>
    <row r="10" spans="1:10" ht="20.100000000000001" customHeight="1">
      <c r="A10" s="1">
        <v>7</v>
      </c>
      <c r="B10" s="1">
        <f>IFERROR(IF(D10&gt;=1,DIFF!P12,0),0)</f>
        <v>0</v>
      </c>
      <c r="C10" s="1">
        <f t="shared" si="0"/>
        <v>2</v>
      </c>
      <c r="D10" s="3">
        <f t="shared" si="1"/>
        <v>0</v>
      </c>
      <c r="E10" s="4" t="str">
        <f>IFERROR(IF(D10&gt;=1,VLOOKUP(B10,DATA!$A$13:$B$24,2,0),""),"")</f>
        <v/>
      </c>
      <c r="F10" s="3">
        <f>IFERROR(IF(D10&gt;=1,DIFF!Q12,0),0)</f>
        <v>0</v>
      </c>
      <c r="G10" s="5"/>
      <c r="H10" s="6"/>
      <c r="I10" s="5"/>
      <c r="J10" s="6"/>
    </row>
    <row r="11" spans="1:10" ht="20.100000000000001" customHeight="1">
      <c r="A11" s="1">
        <v>8</v>
      </c>
      <c r="B11" s="1">
        <f>IFERROR(IF(D11&gt;=1,DIFF!P13,0),0)</f>
        <v>0</v>
      </c>
      <c r="C11" s="1">
        <f t="shared" si="0"/>
        <v>2</v>
      </c>
      <c r="D11" s="3">
        <f t="shared" si="1"/>
        <v>0</v>
      </c>
      <c r="E11" s="4" t="str">
        <f>IFERROR(IF(D11&gt;=1,VLOOKUP(B11,DATA!$A$13:$B$24,2,0),""),"")</f>
        <v/>
      </c>
      <c r="F11" s="3">
        <f>IFERROR(IF(D11&gt;=1,DIFF!Q13,0),0)</f>
        <v>0</v>
      </c>
      <c r="G11" s="5"/>
      <c r="H11" s="6"/>
      <c r="I11" s="5"/>
      <c r="J11" s="6"/>
    </row>
    <row r="12" spans="1:10" ht="20.100000000000001" customHeight="1">
      <c r="A12" s="1">
        <v>9</v>
      </c>
      <c r="B12" s="1">
        <f>IFERROR(IF(D12&gt;=1,DIFF!P14,0),0)</f>
        <v>0</v>
      </c>
      <c r="C12" s="1">
        <f t="shared" si="0"/>
        <v>2</v>
      </c>
      <c r="D12" s="3">
        <f t="shared" si="1"/>
        <v>0</v>
      </c>
      <c r="E12" s="4" t="str">
        <f>IFERROR(IF(D12&gt;=1,VLOOKUP(B12,DATA!$A$13:$B$24,2,0),""),"")</f>
        <v/>
      </c>
      <c r="F12" s="3">
        <f>IFERROR(IF(D12&gt;=1,DIFF!Q14,0),0)</f>
        <v>0</v>
      </c>
      <c r="G12" s="5"/>
      <c r="H12" s="6"/>
      <c r="I12" s="5"/>
      <c r="J12" s="6"/>
    </row>
    <row r="13" spans="1:10" ht="20.100000000000001" customHeight="1">
      <c r="A13" s="1">
        <v>10</v>
      </c>
      <c r="B13" s="1">
        <f>IFERROR(IF(D13&gt;=1,DIFF!P15,0),0)</f>
        <v>0</v>
      </c>
      <c r="C13" s="1">
        <f t="shared" si="0"/>
        <v>2</v>
      </c>
      <c r="D13" s="3">
        <f t="shared" si="1"/>
        <v>0</v>
      </c>
      <c r="E13" s="4" t="str">
        <f>IFERROR(IF(D13&gt;=1,VLOOKUP(B13,DATA!$A$13:$B$24,2,0),""),"")</f>
        <v/>
      </c>
      <c r="F13" s="3">
        <f>IFERROR(IF(D13&gt;=1,DIFF!Q15,0),0)</f>
        <v>0</v>
      </c>
      <c r="G13" s="5"/>
      <c r="H13" s="6"/>
      <c r="I13" s="5"/>
      <c r="J13" s="6"/>
    </row>
    <row r="14" spans="1:10" ht="20.100000000000001" customHeight="1">
      <c r="A14" s="1">
        <v>11</v>
      </c>
      <c r="B14" s="1">
        <f>IFERROR(IF(D14&gt;=1,DIFF!P16,0),0)</f>
        <v>0</v>
      </c>
      <c r="C14" s="1">
        <f t="shared" si="0"/>
        <v>2</v>
      </c>
      <c r="D14" s="3">
        <f t="shared" si="1"/>
        <v>0</v>
      </c>
      <c r="E14" s="4" t="str">
        <f>IFERROR(IF(D14&gt;=1,VLOOKUP(B14,DATA!$A$13:$B$24,2,0),""),"")</f>
        <v/>
      </c>
      <c r="F14" s="3">
        <f>IFERROR(IF(D14&gt;=1,DIFF!Q16,0),0)</f>
        <v>0</v>
      </c>
      <c r="G14" s="5"/>
      <c r="H14" s="6"/>
      <c r="I14" s="5"/>
      <c r="J14" s="6"/>
    </row>
    <row r="15" spans="1:10" ht="20.100000000000001" customHeight="1">
      <c r="A15" s="1">
        <v>12</v>
      </c>
      <c r="B15" s="1">
        <f>IFERROR(IF(D15&gt;=1,DIFF!P17,0),0)</f>
        <v>0</v>
      </c>
      <c r="C15" s="1">
        <f t="shared" si="0"/>
        <v>2</v>
      </c>
      <c r="D15" s="3">
        <f t="shared" si="1"/>
        <v>0</v>
      </c>
      <c r="E15" s="4" t="str">
        <f>IFERROR(IF(D15&gt;=1,VLOOKUP(B15,DATA!$A$13:$B$24,2,0),""),"")</f>
        <v/>
      </c>
      <c r="F15" s="3">
        <f>IFERROR(IF(D15&gt;=1,DIFF!Q17,0),0)</f>
        <v>0</v>
      </c>
      <c r="G15" s="5"/>
      <c r="H15" s="6"/>
      <c r="I15" s="5"/>
      <c r="J15" s="6"/>
    </row>
    <row r="16" spans="1:10" ht="20.100000000000001" customHeight="1">
      <c r="A16" s="1">
        <v>13</v>
      </c>
      <c r="B16" s="1">
        <f>IFERROR(IF(D16&gt;=1,DIFF!P18,0),0)</f>
        <v>0</v>
      </c>
      <c r="C16" s="1">
        <f t="shared" si="0"/>
        <v>2</v>
      </c>
      <c r="D16" s="3">
        <f t="shared" si="1"/>
        <v>0</v>
      </c>
      <c r="E16" s="4" t="str">
        <f>IFERROR(IF(D16&gt;=1,VLOOKUP(B16,DATA!$A$13:$B$24,2,0),""),"")</f>
        <v/>
      </c>
      <c r="F16" s="3">
        <f>IFERROR(IF(D16&gt;=1,DIFF!Q18,0),0)</f>
        <v>0</v>
      </c>
      <c r="G16" s="5"/>
      <c r="H16" s="6"/>
      <c r="I16" s="5"/>
      <c r="J16" s="6"/>
    </row>
    <row r="17" spans="1:10" ht="20.100000000000001" customHeight="1">
      <c r="A17" s="1">
        <v>14</v>
      </c>
      <c r="B17" s="1">
        <f>IFERROR(IF(D17&gt;=1,DIFF!P19,0),0)</f>
        <v>0</v>
      </c>
      <c r="C17" s="1">
        <f t="shared" si="0"/>
        <v>2</v>
      </c>
      <c r="D17" s="3">
        <f t="shared" si="1"/>
        <v>0</v>
      </c>
      <c r="E17" s="4" t="str">
        <f>IFERROR(IF(D17&gt;=1,VLOOKUP(B17,DATA!$A$13:$B$24,2,0),""),"")</f>
        <v/>
      </c>
      <c r="F17" s="3">
        <f>IFERROR(IF(D17&gt;=1,DIFF!Q19,0),0)</f>
        <v>0</v>
      </c>
      <c r="G17" s="5"/>
      <c r="H17" s="6"/>
      <c r="I17" s="5"/>
      <c r="J17" s="6"/>
    </row>
    <row r="18" spans="1:10" ht="20.100000000000001" customHeight="1">
      <c r="A18" s="1">
        <v>15</v>
      </c>
      <c r="B18" s="1">
        <f>IFERROR(IF(D18&gt;=1,DIFF!P20,0),0)</f>
        <v>0</v>
      </c>
      <c r="C18" s="1">
        <f t="shared" si="0"/>
        <v>2</v>
      </c>
      <c r="D18" s="3">
        <f t="shared" si="1"/>
        <v>0</v>
      </c>
      <c r="E18" s="4" t="str">
        <f>IFERROR(IF(D18&gt;=1,VLOOKUP(B18,DATA!$A$13:$B$24,2,0),""),"")</f>
        <v/>
      </c>
      <c r="F18" s="3">
        <f>IFERROR(IF(D18&gt;=1,DIFF!Q20,0),0)</f>
        <v>0</v>
      </c>
      <c r="G18" s="5"/>
      <c r="H18" s="6"/>
      <c r="I18" s="5"/>
      <c r="J18" s="6"/>
    </row>
    <row r="19" spans="1:10" ht="20.100000000000001" customHeight="1">
      <c r="A19" s="1">
        <v>16</v>
      </c>
      <c r="B19" s="1">
        <f>IFERROR(IF(D19&gt;=1,DIFF!P21,0),0)</f>
        <v>0</v>
      </c>
      <c r="C19" s="1">
        <f t="shared" si="0"/>
        <v>2</v>
      </c>
      <c r="D19" s="3">
        <f t="shared" si="1"/>
        <v>0</v>
      </c>
      <c r="E19" s="4" t="str">
        <f>IFERROR(IF(D19&gt;=1,VLOOKUP(B19,DATA!$A$13:$B$24,2,0),""),"")</f>
        <v/>
      </c>
      <c r="F19" s="3">
        <f>IFERROR(IF(D19&gt;=1,DIFF!Q21,0),0)</f>
        <v>0</v>
      </c>
      <c r="G19" s="5"/>
      <c r="H19" s="6"/>
      <c r="I19" s="5"/>
      <c r="J19" s="6"/>
    </row>
    <row r="20" spans="1:10" ht="20.100000000000001" customHeight="1">
      <c r="A20" s="1">
        <v>17</v>
      </c>
      <c r="B20" s="1">
        <f>IFERROR(IF(D20&gt;=1,DIFF!P22,0),0)</f>
        <v>0</v>
      </c>
      <c r="C20" s="1">
        <f t="shared" si="0"/>
        <v>2</v>
      </c>
      <c r="D20" s="3">
        <f t="shared" si="1"/>
        <v>0</v>
      </c>
      <c r="E20" s="4" t="str">
        <f>IFERROR(IF(D20&gt;=1,VLOOKUP(B20,DATA!$A$13:$B$24,2,0),""),"")</f>
        <v/>
      </c>
      <c r="F20" s="3">
        <f>IFERROR(IF(D20&gt;=1,DIFF!Q22,0),0)</f>
        <v>0</v>
      </c>
      <c r="G20" s="5"/>
      <c r="H20" s="6"/>
      <c r="I20" s="5"/>
      <c r="J20" s="6"/>
    </row>
    <row r="21" spans="1:10" ht="20.100000000000001" customHeight="1">
      <c r="A21" s="1">
        <v>18</v>
      </c>
      <c r="B21" s="1">
        <f>IFERROR(IF(D21&gt;=1,DIFF!P23,0),0)</f>
        <v>0</v>
      </c>
      <c r="C21" s="1">
        <f t="shared" si="0"/>
        <v>2</v>
      </c>
      <c r="D21" s="3">
        <f t="shared" si="1"/>
        <v>0</v>
      </c>
      <c r="E21" s="4" t="str">
        <f>IFERROR(IF(D21&gt;=1,VLOOKUP(B21,DATA!$A$13:$B$24,2,0),""),"")</f>
        <v/>
      </c>
      <c r="F21" s="3">
        <f>IFERROR(IF(D21&gt;=1,DIFF!Q23,0),0)</f>
        <v>0</v>
      </c>
      <c r="G21" s="5"/>
      <c r="H21" s="6"/>
      <c r="I21" s="5"/>
      <c r="J21" s="6"/>
    </row>
    <row r="22" spans="1:10" ht="20.100000000000001" customHeight="1">
      <c r="A22" s="1">
        <v>19</v>
      </c>
      <c r="B22" s="1">
        <f>IFERROR(IF(D22&gt;=1,DIFF!P24,0),0)</f>
        <v>0</v>
      </c>
      <c r="C22" s="1">
        <f t="shared" si="0"/>
        <v>2</v>
      </c>
      <c r="D22" s="3">
        <f t="shared" si="1"/>
        <v>0</v>
      </c>
      <c r="E22" s="4" t="str">
        <f>IFERROR(IF(D22&gt;=1,VLOOKUP(B22,DATA!$A$13:$B$24,2,0),""),"")</f>
        <v/>
      </c>
      <c r="F22" s="3">
        <f>IFERROR(IF(D22&gt;=1,DIFF!Q24,0),0)</f>
        <v>0</v>
      </c>
      <c r="G22" s="5"/>
      <c r="H22" s="6"/>
      <c r="I22" s="5"/>
      <c r="J22" s="6"/>
    </row>
    <row r="23" spans="1:10" ht="20.100000000000001" customHeight="1">
      <c r="A23" s="1">
        <v>20</v>
      </c>
      <c r="B23" s="1">
        <f>IFERROR(IF(D23&gt;=1,DIFF!P25,0),0)</f>
        <v>0</v>
      </c>
      <c r="C23" s="1">
        <f t="shared" si="0"/>
        <v>2</v>
      </c>
      <c r="D23" s="3">
        <f t="shared" si="1"/>
        <v>0</v>
      </c>
      <c r="E23" s="4" t="str">
        <f>IFERROR(IF(D23&gt;=1,VLOOKUP(B23,DATA!$A$13:$B$24,2,0),""),"")</f>
        <v/>
      </c>
      <c r="F23" s="3">
        <f>IFERROR(IF(D23&gt;=1,DIFF!Q25,0),0)</f>
        <v>0</v>
      </c>
      <c r="G23" s="5"/>
      <c r="H23" s="6"/>
      <c r="I23" s="5"/>
      <c r="J23" s="6"/>
    </row>
    <row r="24" spans="1:10" ht="20.100000000000001" customHeight="1">
      <c r="A24" s="1">
        <v>21</v>
      </c>
      <c r="B24" s="1">
        <f>IFERROR(IF(D24&gt;=1,DIFF!P26,0),0)</f>
        <v>0</v>
      </c>
      <c r="C24" s="1">
        <f t="shared" si="0"/>
        <v>2</v>
      </c>
      <c r="D24" s="3">
        <f t="shared" si="1"/>
        <v>0</v>
      </c>
      <c r="E24" s="4" t="str">
        <f>IFERROR(IF(D24&gt;=1,VLOOKUP(B24,DATA!$A$13:$B$24,2,0),""),"")</f>
        <v/>
      </c>
      <c r="F24" s="3">
        <f>IFERROR(IF(D24&gt;=1,DIFF!Q26,0),0)</f>
        <v>0</v>
      </c>
      <c r="G24" s="5"/>
      <c r="H24" s="6"/>
      <c r="I24" s="5"/>
      <c r="J24" s="6"/>
    </row>
    <row r="25" spans="1:10" ht="20.100000000000001" customHeight="1">
      <c r="A25" s="1">
        <v>22</v>
      </c>
      <c r="B25" s="1">
        <f>IFERROR(IF(D25&gt;=1,DIFF!P27,0),0)</f>
        <v>0</v>
      </c>
      <c r="C25" s="1">
        <f t="shared" si="0"/>
        <v>2</v>
      </c>
      <c r="D25" s="3">
        <f t="shared" si="1"/>
        <v>0</v>
      </c>
      <c r="E25" s="4" t="str">
        <f>IFERROR(IF(D25&gt;=1,VLOOKUP(B25,DATA!$A$13:$B$24,2,0),""),"")</f>
        <v/>
      </c>
      <c r="F25" s="3">
        <f>IFERROR(IF(D25&gt;=1,DIFF!Q27,0),0)</f>
        <v>0</v>
      </c>
      <c r="G25" s="5"/>
      <c r="H25" s="6"/>
      <c r="I25" s="5"/>
      <c r="J25" s="6"/>
    </row>
    <row r="26" spans="1:10" ht="20.100000000000001" customHeight="1">
      <c r="A26" s="1">
        <v>23</v>
      </c>
      <c r="B26" s="1">
        <f>IFERROR(IF(D26&gt;=1,DIFF!P28,0),0)</f>
        <v>0</v>
      </c>
      <c r="C26" s="1">
        <f t="shared" si="0"/>
        <v>2</v>
      </c>
      <c r="D26" s="3">
        <f t="shared" si="1"/>
        <v>0</v>
      </c>
      <c r="E26" s="4" t="str">
        <f>IFERROR(IF(D26&gt;=1,VLOOKUP(B26,DATA!$A$13:$B$24,2,0),""),"")</f>
        <v/>
      </c>
      <c r="F26" s="3">
        <f>IFERROR(IF(D26&gt;=1,DIFF!Q28,0),0)</f>
        <v>0</v>
      </c>
      <c r="G26" s="5"/>
      <c r="H26" s="6"/>
      <c r="I26" s="5"/>
      <c r="J26" s="6"/>
    </row>
    <row r="27" spans="1:10" ht="20.100000000000001" customHeight="1">
      <c r="A27" s="1">
        <v>24</v>
      </c>
      <c r="B27" s="1">
        <f>IFERROR(IF(D27&gt;=1,DIFF!P29,0),0)</f>
        <v>0</v>
      </c>
      <c r="C27" s="1">
        <f t="shared" si="0"/>
        <v>2</v>
      </c>
      <c r="D27" s="3">
        <f t="shared" si="1"/>
        <v>0</v>
      </c>
      <c r="E27" s="4" t="str">
        <f>IFERROR(IF(D27&gt;=1,VLOOKUP(B27,DATA!$A$13:$B$24,2,0),""),"")</f>
        <v/>
      </c>
      <c r="F27" s="3">
        <f>IFERROR(IF(D27&gt;=1,DIFF!Q29,0),0)</f>
        <v>0</v>
      </c>
      <c r="G27" s="5"/>
      <c r="H27" s="6"/>
      <c r="I27" s="5"/>
      <c r="J27" s="6"/>
    </row>
    <row r="28" spans="1:10" ht="20.100000000000001" customHeight="1">
      <c r="A28" s="1">
        <v>25</v>
      </c>
      <c r="B28" s="1">
        <f>IFERROR(IF(D28&gt;=1,DIFF!P30,0),0)</f>
        <v>0</v>
      </c>
      <c r="C28" s="1">
        <f t="shared" si="0"/>
        <v>2</v>
      </c>
      <c r="D28" s="3">
        <f t="shared" si="1"/>
        <v>0</v>
      </c>
      <c r="E28" s="4" t="str">
        <f>IFERROR(IF(D28&gt;=1,VLOOKUP(B28,DATA!$A$13:$B$24,2,0),""),"")</f>
        <v/>
      </c>
      <c r="F28" s="3">
        <f>IFERROR(IF(D28&gt;=1,DIFF!Q30,0),0)</f>
        <v>0</v>
      </c>
      <c r="G28" s="5"/>
      <c r="H28" s="6"/>
      <c r="I28" s="5"/>
      <c r="J28" s="6"/>
    </row>
    <row r="29" spans="1:10" ht="20.100000000000001" customHeight="1">
      <c r="A29" s="1">
        <v>26</v>
      </c>
      <c r="B29" s="1">
        <f>IFERROR(IF(D29&gt;=1,DIFF!P31,0),0)</f>
        <v>0</v>
      </c>
      <c r="C29" s="1">
        <f t="shared" si="0"/>
        <v>2</v>
      </c>
      <c r="D29" s="3">
        <f t="shared" si="1"/>
        <v>0</v>
      </c>
      <c r="E29" s="4" t="str">
        <f>IFERROR(IF(D29&gt;=1,VLOOKUP(B29,DATA!$A$13:$B$24,2,0),""),"")</f>
        <v/>
      </c>
      <c r="F29" s="3">
        <f>IFERROR(IF(D29&gt;=1,DIFF!Q31,0),0)</f>
        <v>0</v>
      </c>
      <c r="G29" s="5"/>
      <c r="H29" s="6"/>
      <c r="I29" s="5"/>
      <c r="J29" s="6"/>
    </row>
    <row r="30" spans="1:10" ht="20.100000000000001" customHeight="1">
      <c r="A30" s="1">
        <v>27</v>
      </c>
      <c r="B30" s="1">
        <f>IFERROR(IF(D30&gt;=1,DIFF!P32,0),0)</f>
        <v>0</v>
      </c>
      <c r="C30" s="1">
        <f t="shared" si="0"/>
        <v>2</v>
      </c>
      <c r="D30" s="3">
        <f t="shared" si="1"/>
        <v>0</v>
      </c>
      <c r="E30" s="4" t="str">
        <f>IFERROR(IF(D30&gt;=1,VLOOKUP(B30,DATA!$A$13:$B$24,2,0),""),"")</f>
        <v/>
      </c>
      <c r="F30" s="3">
        <f>IFERROR(IF(D30&gt;=1,DIFF!Q32,0),0)</f>
        <v>0</v>
      </c>
      <c r="G30" s="5"/>
      <c r="H30" s="6"/>
      <c r="I30" s="5"/>
      <c r="J30" s="6"/>
    </row>
    <row r="31" spans="1:10" ht="20.100000000000001" customHeight="1">
      <c r="A31" s="1">
        <v>28</v>
      </c>
      <c r="B31" s="1">
        <f>IFERROR(IF(D31&gt;=1,DIFF!P33,0),0)</f>
        <v>0</v>
      </c>
      <c r="C31" s="1">
        <f t="shared" si="0"/>
        <v>2</v>
      </c>
      <c r="D31" s="3">
        <f t="shared" si="1"/>
        <v>0</v>
      </c>
      <c r="E31" s="4" t="str">
        <f>IFERROR(IF(D31&gt;=1,VLOOKUP(B31,DATA!$A$13:$B$24,2,0),""),"")</f>
        <v/>
      </c>
      <c r="F31" s="3">
        <f>IFERROR(IF(D31&gt;=1,DIFF!Q33,0),0)</f>
        <v>0</v>
      </c>
      <c r="G31" s="5"/>
      <c r="H31" s="6"/>
      <c r="I31" s="5"/>
      <c r="J31" s="6"/>
    </row>
    <row r="32" spans="1:10" ht="20.100000000000001" customHeight="1">
      <c r="A32" s="1">
        <v>29</v>
      </c>
      <c r="B32" s="1">
        <f>IFERROR(IF(D32&gt;=1,DIFF!P34,0),0)</f>
        <v>0</v>
      </c>
      <c r="C32" s="1">
        <f t="shared" si="0"/>
        <v>2</v>
      </c>
      <c r="D32" s="3">
        <f t="shared" si="1"/>
        <v>0</v>
      </c>
      <c r="E32" s="4" t="str">
        <f>IFERROR(IF(D32&gt;=1,VLOOKUP(B32,DATA!$A$13:$B$24,2,0),""),"")</f>
        <v/>
      </c>
      <c r="F32" s="3">
        <f>IFERROR(IF(D32&gt;=1,DIFF!Q34,0),0)</f>
        <v>0</v>
      </c>
      <c r="G32" s="5"/>
      <c r="H32" s="6"/>
      <c r="I32" s="5"/>
      <c r="J32" s="6"/>
    </row>
    <row r="33" spans="1:10" ht="20.100000000000001" customHeight="1">
      <c r="A33" s="1">
        <v>30</v>
      </c>
      <c r="B33" s="1">
        <f>IFERROR(IF(D33&gt;=1,DIFF!P35,0),0)</f>
        <v>0</v>
      </c>
      <c r="C33" s="1">
        <f t="shared" si="0"/>
        <v>2</v>
      </c>
      <c r="D33" s="3">
        <f t="shared" si="1"/>
        <v>0</v>
      </c>
      <c r="E33" s="4" t="str">
        <f>IFERROR(IF(D33&gt;=1,VLOOKUP(B33,DATA!$A$13:$B$24,2,0),""),"")</f>
        <v/>
      </c>
      <c r="F33" s="3">
        <f>IFERROR(IF(D33&gt;=1,DIFF!Q35,0),0)</f>
        <v>0</v>
      </c>
      <c r="G33" s="5"/>
      <c r="H33" s="6"/>
      <c r="I33" s="5"/>
      <c r="J33" s="6"/>
    </row>
    <row r="34" spans="1:10" ht="20.100000000000001" customHeight="1">
      <c r="A34" s="1">
        <v>31</v>
      </c>
      <c r="B34" s="1">
        <f>IFERROR(IF(D34&gt;=1,DIFF!P36,0),0)</f>
        <v>0</v>
      </c>
      <c r="C34" s="1">
        <f t="shared" si="0"/>
        <v>2</v>
      </c>
      <c r="D34" s="3">
        <f t="shared" si="1"/>
        <v>0</v>
      </c>
      <c r="E34" s="4" t="str">
        <f>IFERROR(IF(D34&gt;=1,VLOOKUP(B34,DATA!$A$13:$B$24,2,0),""),"")</f>
        <v/>
      </c>
      <c r="F34" s="3">
        <f>IFERROR(IF(D34&gt;=1,DIFF!Q36,0),0)</f>
        <v>0</v>
      </c>
      <c r="G34" s="5"/>
      <c r="H34" s="6"/>
      <c r="I34" s="5"/>
      <c r="J34" s="6"/>
    </row>
    <row r="35" spans="1:10" ht="20.100000000000001" customHeight="1">
      <c r="A35" s="1">
        <v>32</v>
      </c>
      <c r="B35" s="1">
        <f>IFERROR(IF(D35&gt;=1,DIFF!P37,0),0)</f>
        <v>0</v>
      </c>
      <c r="C35" s="1">
        <f t="shared" si="0"/>
        <v>2</v>
      </c>
      <c r="D35" s="3">
        <f t="shared" si="1"/>
        <v>0</v>
      </c>
      <c r="E35" s="4" t="str">
        <f>IFERROR(IF(D35&gt;=1,VLOOKUP(B35,DATA!$A$13:$B$24,2,0),""),"")</f>
        <v/>
      </c>
      <c r="F35" s="3">
        <f>IFERROR(IF(D35&gt;=1,DIFF!Q37,0),0)</f>
        <v>0</v>
      </c>
      <c r="G35" s="5"/>
      <c r="H35" s="6"/>
      <c r="I35" s="5"/>
      <c r="J35" s="6"/>
    </row>
    <row r="36" spans="1:10" ht="20.100000000000001" customHeight="1">
      <c r="A36" s="1">
        <v>33</v>
      </c>
      <c r="B36" s="1">
        <f>IFERROR(IF(D36&gt;=1,DIFF!P38,0),0)</f>
        <v>0</v>
      </c>
      <c r="C36" s="1">
        <f t="shared" si="0"/>
        <v>2</v>
      </c>
      <c r="D36" s="3">
        <f t="shared" si="1"/>
        <v>0</v>
      </c>
      <c r="E36" s="4" t="str">
        <f>IFERROR(IF(D36&gt;=1,VLOOKUP(B36,DATA!$A$13:$B$24,2,0),""),"")</f>
        <v/>
      </c>
      <c r="F36" s="3">
        <f>IFERROR(IF(D36&gt;=1,DIFF!Q38,0),0)</f>
        <v>0</v>
      </c>
      <c r="G36" s="5"/>
      <c r="H36" s="6"/>
      <c r="I36" s="5"/>
      <c r="J36" s="6"/>
    </row>
    <row r="37" spans="1:10" ht="20.100000000000001" customHeight="1">
      <c r="A37" s="1">
        <v>34</v>
      </c>
      <c r="B37" s="1">
        <f>IFERROR(IF(D37&gt;=1,DIFF!P39,0),0)</f>
        <v>0</v>
      </c>
      <c r="C37" s="1">
        <f t="shared" si="0"/>
        <v>2</v>
      </c>
      <c r="D37" s="3">
        <f t="shared" si="1"/>
        <v>0</v>
      </c>
      <c r="E37" s="4" t="str">
        <f>IFERROR(IF(D37&gt;=1,VLOOKUP(B37,DATA!$A$13:$B$24,2,0),""),"")</f>
        <v/>
      </c>
      <c r="F37" s="3">
        <f>IFERROR(IF(D37&gt;=1,DIFF!Q39,0),0)</f>
        <v>0</v>
      </c>
      <c r="G37" s="5"/>
      <c r="H37" s="6"/>
      <c r="I37" s="5"/>
      <c r="J37" s="6"/>
    </row>
    <row r="38" spans="1:10" ht="20.100000000000001" customHeight="1">
      <c r="A38" s="1">
        <v>35</v>
      </c>
      <c r="B38" s="1">
        <f>IFERROR(IF(D38&gt;=1,DIFF!P40,0),0)</f>
        <v>0</v>
      </c>
      <c r="C38" s="1">
        <f t="shared" si="0"/>
        <v>2</v>
      </c>
      <c r="D38" s="3">
        <f t="shared" si="1"/>
        <v>0</v>
      </c>
      <c r="E38" s="4" t="str">
        <f>IFERROR(IF(D38&gt;=1,VLOOKUP(B38,DATA!$A$13:$B$24,2,0),""),"")</f>
        <v/>
      </c>
      <c r="F38" s="3">
        <f>IFERROR(IF(D38&gt;=1,DIFF!Q40,0),0)</f>
        <v>0</v>
      </c>
      <c r="G38" s="5"/>
      <c r="H38" s="6"/>
      <c r="I38" s="5"/>
      <c r="J38" s="6"/>
    </row>
    <row r="39" spans="1:10" ht="20.100000000000001" customHeight="1">
      <c r="A39" s="1">
        <v>36</v>
      </c>
      <c r="B39" s="1">
        <f>IFERROR(IF(D39&gt;=1,DIFF!P41,0),0)</f>
        <v>0</v>
      </c>
      <c r="C39" s="1">
        <f t="shared" si="0"/>
        <v>2</v>
      </c>
      <c r="D39" s="3">
        <f t="shared" si="1"/>
        <v>0</v>
      </c>
      <c r="E39" s="4" t="str">
        <f>IFERROR(IF(D39&gt;=1,VLOOKUP(B39,DATA!$A$13:$B$24,2,0),""),"")</f>
        <v/>
      </c>
      <c r="F39" s="3">
        <f>IFERROR(IF(D39&gt;=1,DIFF!Q41,0),0)</f>
        <v>0</v>
      </c>
      <c r="G39" s="5"/>
      <c r="H39" s="6"/>
      <c r="I39" s="5"/>
      <c r="J39" s="6"/>
    </row>
    <row r="40" spans="1:10" ht="20.100000000000001" customHeight="1">
      <c r="A40" s="1">
        <v>37</v>
      </c>
      <c r="B40" s="1">
        <f>IFERROR(IF(D40&gt;=1,DIFF!P42,0),0)</f>
        <v>0</v>
      </c>
      <c r="C40" s="1">
        <f t="shared" si="0"/>
        <v>2</v>
      </c>
      <c r="D40" s="3">
        <f t="shared" si="1"/>
        <v>0</v>
      </c>
      <c r="E40" s="4" t="str">
        <f>IFERROR(IF(D40&gt;=1,VLOOKUP(B40,DATA!$A$13:$B$24,2,0),""),"")</f>
        <v/>
      </c>
      <c r="F40" s="3">
        <f>IFERROR(IF(D40&gt;=1,DIFF!Q42,0),0)</f>
        <v>0</v>
      </c>
      <c r="G40" s="5"/>
      <c r="H40" s="6"/>
      <c r="I40" s="5"/>
      <c r="J40" s="6"/>
    </row>
    <row r="41" spans="1:10" ht="20.100000000000001" customHeight="1">
      <c r="A41" s="1">
        <v>38</v>
      </c>
      <c r="B41" s="1">
        <f>IFERROR(IF(D41&gt;=1,DIFF!P43,0),0)</f>
        <v>0</v>
      </c>
      <c r="C41" s="1">
        <f t="shared" si="0"/>
        <v>2</v>
      </c>
      <c r="D41" s="3">
        <f t="shared" si="1"/>
        <v>0</v>
      </c>
      <c r="E41" s="4" t="str">
        <f>IFERROR(IF(D41&gt;=1,VLOOKUP(B41,DATA!$A$13:$B$24,2,0),""),"")</f>
        <v/>
      </c>
      <c r="F41" s="3">
        <f>IFERROR(IF(D41&gt;=1,DIFF!Q43,0),0)</f>
        <v>0</v>
      </c>
      <c r="G41" s="5"/>
      <c r="H41" s="6"/>
      <c r="I41" s="5"/>
      <c r="J41" s="6"/>
    </row>
    <row r="42" spans="1:10" ht="20.100000000000001" customHeight="1">
      <c r="A42" s="1">
        <v>39</v>
      </c>
      <c r="B42" s="1">
        <f>IFERROR(IF(D42&gt;=1,DIFF!P44,0),0)</f>
        <v>0</v>
      </c>
      <c r="C42" s="1">
        <f t="shared" si="0"/>
        <v>2</v>
      </c>
      <c r="D42" s="3">
        <f t="shared" si="1"/>
        <v>0</v>
      </c>
      <c r="E42" s="4" t="str">
        <f>IFERROR(IF(D42&gt;=1,VLOOKUP(B42,DATA!$A$13:$B$24,2,0),""),"")</f>
        <v/>
      </c>
      <c r="F42" s="3">
        <f>IFERROR(IF(D42&gt;=1,DIFF!Q44,0),0)</f>
        <v>0</v>
      </c>
      <c r="G42" s="5"/>
      <c r="H42" s="6"/>
      <c r="I42" s="5"/>
      <c r="J42" s="6"/>
    </row>
    <row r="43" spans="1:10" ht="20.100000000000001" customHeight="1">
      <c r="A43" s="1">
        <v>40</v>
      </c>
      <c r="B43" s="1">
        <f>IFERROR(IF(D43&gt;=1,DIFF!P45,0),0)</f>
        <v>0</v>
      </c>
      <c r="C43" s="1">
        <f t="shared" si="0"/>
        <v>2</v>
      </c>
      <c r="D43" s="3">
        <f t="shared" si="1"/>
        <v>0</v>
      </c>
      <c r="E43" s="4" t="str">
        <f>IFERROR(IF(D43&gt;=1,VLOOKUP(B43,DATA!$A$13:$B$24,2,0),""),"")</f>
        <v/>
      </c>
      <c r="F43" s="3">
        <f>IFERROR(IF(D43&gt;=1,DIFF!Q45,0),0)</f>
        <v>0</v>
      </c>
      <c r="G43" s="5"/>
      <c r="H43" s="6"/>
      <c r="I43" s="5"/>
      <c r="J43" s="6"/>
    </row>
    <row r="44" spans="1:10" ht="20.100000000000001" customHeight="1">
      <c r="A44" s="1">
        <v>41</v>
      </c>
      <c r="B44" s="1">
        <f>IFERROR(IF(D44&gt;=1,DIFF!P46,0),0)</f>
        <v>0</v>
      </c>
      <c r="C44" s="1">
        <f t="shared" si="0"/>
        <v>2</v>
      </c>
      <c r="D44" s="3">
        <f t="shared" si="1"/>
        <v>0</v>
      </c>
      <c r="E44" s="4" t="str">
        <f>IFERROR(IF(D44&gt;=1,VLOOKUP(B44,DATA!$A$13:$B$24,2,0),""),"")</f>
        <v/>
      </c>
      <c r="F44" s="3">
        <f>IFERROR(IF(D44&gt;=1,DIFF!Q46,0),0)</f>
        <v>0</v>
      </c>
      <c r="G44" s="5"/>
      <c r="H44" s="6"/>
      <c r="I44" s="5"/>
      <c r="J44" s="6"/>
    </row>
    <row r="45" spans="1:10" ht="20.100000000000001" customHeight="1">
      <c r="A45" s="1">
        <v>42</v>
      </c>
      <c r="B45" s="1">
        <f>IFERROR(IF(D45&gt;=1,DIFF!P47,0),0)</f>
        <v>0</v>
      </c>
      <c r="C45" s="1">
        <f t="shared" si="0"/>
        <v>2</v>
      </c>
      <c r="D45" s="3">
        <f t="shared" si="1"/>
        <v>0</v>
      </c>
      <c r="E45" s="4" t="str">
        <f>IFERROR(IF(D45&gt;=1,VLOOKUP(B45,DATA!$A$13:$B$24,2,0),""),"")</f>
        <v/>
      </c>
      <c r="F45" s="3">
        <f>IFERROR(IF(D45&gt;=1,DIFF!Q47,0),0)</f>
        <v>0</v>
      </c>
      <c r="G45" s="5"/>
      <c r="H45" s="6"/>
      <c r="I45" s="5"/>
      <c r="J45" s="6"/>
    </row>
    <row r="46" spans="1:10" ht="20.100000000000001" customHeight="1">
      <c r="A46" s="1">
        <v>43</v>
      </c>
      <c r="B46" s="1">
        <f>IFERROR(IF(D46&gt;=1,DIFF!P48,0),0)</f>
        <v>0</v>
      </c>
      <c r="C46" s="1">
        <f t="shared" si="0"/>
        <v>2</v>
      </c>
      <c r="D46" s="3">
        <f t="shared" si="1"/>
        <v>0</v>
      </c>
      <c r="E46" s="4" t="str">
        <f>IFERROR(IF(D46&gt;=1,VLOOKUP(B46,DATA!$A$13:$B$24,2,0),""),"")</f>
        <v/>
      </c>
      <c r="F46" s="3">
        <f>IFERROR(IF(D46&gt;=1,DIFF!Q48,0),0)</f>
        <v>0</v>
      </c>
      <c r="G46" s="5"/>
      <c r="H46" s="6"/>
      <c r="I46" s="5"/>
      <c r="J46" s="6"/>
    </row>
    <row r="47" spans="1:10" ht="20.100000000000001" customHeight="1">
      <c r="A47" s="1">
        <v>44</v>
      </c>
      <c r="B47" s="1">
        <f>IFERROR(IF(D47&gt;=1,DIFF!P49,0),0)</f>
        <v>0</v>
      </c>
      <c r="C47" s="1">
        <f t="shared" si="0"/>
        <v>2</v>
      </c>
      <c r="D47" s="3">
        <f t="shared" si="1"/>
        <v>0</v>
      </c>
      <c r="E47" s="4" t="str">
        <f>IFERROR(IF(D47&gt;=1,VLOOKUP(B47,DATA!$A$13:$B$24,2,0),""),"")</f>
        <v/>
      </c>
      <c r="F47" s="3">
        <f>IFERROR(IF(D47&gt;=1,DIFF!Q49,0),0)</f>
        <v>0</v>
      </c>
      <c r="G47" s="5"/>
      <c r="H47" s="6"/>
      <c r="I47" s="5"/>
      <c r="J47" s="6"/>
    </row>
    <row r="48" spans="1:10" ht="20.100000000000001" customHeight="1">
      <c r="A48" s="1">
        <v>45</v>
      </c>
      <c r="B48" s="1">
        <f>IFERROR(IF(D48&gt;=1,DIFF!P50,0),0)</f>
        <v>0</v>
      </c>
      <c r="C48" s="1">
        <f t="shared" si="0"/>
        <v>2</v>
      </c>
      <c r="D48" s="3">
        <f t="shared" si="1"/>
        <v>0</v>
      </c>
      <c r="E48" s="4" t="str">
        <f>IFERROR(IF(D48&gt;=1,VLOOKUP(B48,DATA!$A$13:$B$24,2,0),""),"")</f>
        <v/>
      </c>
      <c r="F48" s="3">
        <f>IFERROR(IF(D48&gt;=1,DIFF!Q50,0),0)</f>
        <v>0</v>
      </c>
      <c r="G48" s="5"/>
      <c r="H48" s="6"/>
      <c r="I48" s="5"/>
      <c r="J48" s="6"/>
    </row>
    <row r="49" spans="1:10" ht="20.100000000000001" customHeight="1">
      <c r="A49" s="1">
        <v>46</v>
      </c>
      <c r="B49" s="1">
        <f>IFERROR(IF(D49&gt;=1,DIFF!P51,0),0)</f>
        <v>0</v>
      </c>
      <c r="C49" s="1">
        <f t="shared" si="0"/>
        <v>2</v>
      </c>
      <c r="D49" s="3">
        <f t="shared" si="1"/>
        <v>0</v>
      </c>
      <c r="E49" s="4" t="str">
        <f>IFERROR(IF(D49&gt;=1,VLOOKUP(B49,DATA!$A$13:$B$24,2,0),""),"")</f>
        <v/>
      </c>
      <c r="F49" s="3">
        <f>IFERROR(IF(D49&gt;=1,DIFF!Q51,0),0)</f>
        <v>0</v>
      </c>
      <c r="G49" s="5"/>
      <c r="H49" s="6"/>
      <c r="I49" s="5"/>
      <c r="J49" s="6"/>
    </row>
    <row r="50" spans="1:10" ht="20.100000000000001" customHeight="1">
      <c r="A50" s="1">
        <v>47</v>
      </c>
      <c r="B50" s="1">
        <f>IFERROR(IF(D50&gt;=1,DIFF!P52,0),0)</f>
        <v>0</v>
      </c>
      <c r="C50" s="1">
        <f t="shared" si="0"/>
        <v>2</v>
      </c>
      <c r="D50" s="3">
        <f t="shared" si="1"/>
        <v>0</v>
      </c>
      <c r="E50" s="4" t="str">
        <f>IFERROR(IF(D50&gt;=1,VLOOKUP(B50,DATA!$A$13:$B$24,2,0),""),"")</f>
        <v/>
      </c>
      <c r="F50" s="3">
        <f>IFERROR(IF(D50&gt;=1,DIFF!Q52,0),0)</f>
        <v>0</v>
      </c>
      <c r="G50" s="5"/>
      <c r="H50" s="6"/>
      <c r="I50" s="5"/>
      <c r="J50" s="6"/>
    </row>
    <row r="51" spans="1:10" ht="20.100000000000001" customHeight="1">
      <c r="A51" s="1">
        <v>48</v>
      </c>
      <c r="B51" s="1">
        <f>IFERROR(IF(D51&gt;=1,DIFF!P53,0),0)</f>
        <v>0</v>
      </c>
      <c r="C51" s="1">
        <f t="shared" si="0"/>
        <v>2</v>
      </c>
      <c r="D51" s="3">
        <f t="shared" si="1"/>
        <v>0</v>
      </c>
      <c r="E51" s="4" t="str">
        <f>IFERROR(IF(D51&gt;=1,VLOOKUP(B51,DATA!$A$13:$B$24,2,0),""),"")</f>
        <v/>
      </c>
      <c r="F51" s="3">
        <f>IFERROR(IF(D51&gt;=1,DIFF!Q53,0),0)</f>
        <v>0</v>
      </c>
      <c r="G51" s="5"/>
      <c r="H51" s="6"/>
      <c r="I51" s="5"/>
      <c r="J51" s="6"/>
    </row>
    <row r="52" spans="1:10" ht="20.100000000000001" customHeight="1">
      <c r="A52" s="1">
        <v>49</v>
      </c>
      <c r="B52" s="1">
        <f>IFERROR(IF(D52&gt;=1,DIFF!P54,0),0)</f>
        <v>0</v>
      </c>
      <c r="C52" s="1">
        <f t="shared" si="0"/>
        <v>2</v>
      </c>
      <c r="D52" s="3">
        <f t="shared" si="1"/>
        <v>0</v>
      </c>
      <c r="E52" s="4" t="str">
        <f>IFERROR(IF(D52&gt;=1,VLOOKUP(B52,DATA!$A$13:$B$24,2,0),""),"")</f>
        <v/>
      </c>
      <c r="F52" s="3">
        <f>IFERROR(IF(D52&gt;=1,DIFF!Q54,0),0)</f>
        <v>0</v>
      </c>
      <c r="G52" s="5"/>
      <c r="H52" s="6"/>
      <c r="I52" s="5"/>
      <c r="J52" s="6"/>
    </row>
    <row r="53" spans="1:10" ht="20.100000000000001" customHeight="1">
      <c r="A53" s="1">
        <v>50</v>
      </c>
      <c r="B53" s="1">
        <f>IFERROR(IF(D53&gt;=1,DIFF!P55,0),0)</f>
        <v>0</v>
      </c>
      <c r="C53" s="1">
        <f t="shared" si="0"/>
        <v>2</v>
      </c>
      <c r="D53" s="3">
        <f t="shared" si="1"/>
        <v>0</v>
      </c>
      <c r="E53" s="4" t="str">
        <f>IFERROR(IF(D53&gt;=1,VLOOKUP(B53,DATA!$A$13:$B$24,2,0),""),"")</f>
        <v/>
      </c>
      <c r="F53" s="3">
        <f>IFERROR(IF(D53&gt;=1,DIFF!Q55,0),0)</f>
        <v>0</v>
      </c>
      <c r="G53" s="5"/>
      <c r="H53" s="6"/>
      <c r="I53" s="5"/>
      <c r="J53" s="6"/>
    </row>
    <row r="54" spans="1:10" ht="20.100000000000001" customHeight="1">
      <c r="A54" s="1">
        <v>51</v>
      </c>
      <c r="B54" s="1">
        <f>IFERROR(IF(D54&gt;=1,DIFF!P56,0),0)</f>
        <v>0</v>
      </c>
      <c r="C54" s="1">
        <f t="shared" si="0"/>
        <v>2</v>
      </c>
      <c r="D54" s="3">
        <f t="shared" si="1"/>
        <v>0</v>
      </c>
      <c r="E54" s="4" t="str">
        <f>IFERROR(IF(D54&gt;=1,VLOOKUP(B54,DATA!$A$13:$B$24,2,0),""),"")</f>
        <v/>
      </c>
      <c r="F54" s="3">
        <f>IFERROR(IF(D54&gt;=1,DIFF!Q56,0),0)</f>
        <v>0</v>
      </c>
      <c r="G54" s="5"/>
      <c r="H54" s="6"/>
      <c r="I54" s="5"/>
      <c r="J54" s="6"/>
    </row>
    <row r="55" spans="1:10" ht="20.100000000000001" customHeight="1">
      <c r="A55" s="1">
        <v>52</v>
      </c>
      <c r="B55" s="1">
        <f>IFERROR(IF(D55&gt;=1,DIFF!P57,0),0)</f>
        <v>0</v>
      </c>
      <c r="C55" s="1">
        <f t="shared" si="0"/>
        <v>2</v>
      </c>
      <c r="D55" s="3">
        <f t="shared" si="1"/>
        <v>0</v>
      </c>
      <c r="E55" s="4" t="str">
        <f>IFERROR(IF(D55&gt;=1,VLOOKUP(B55,DATA!$A$13:$B$24,2,0),""),"")</f>
        <v/>
      </c>
      <c r="F55" s="3">
        <f>IFERROR(IF(D55&gt;=1,DIFF!Q57,0),0)</f>
        <v>0</v>
      </c>
      <c r="G55" s="5"/>
      <c r="H55" s="6"/>
      <c r="I55" s="5"/>
      <c r="J55" s="6"/>
    </row>
    <row r="56" spans="1:10" ht="20.100000000000001" customHeight="1">
      <c r="A56" s="1">
        <v>53</v>
      </c>
      <c r="B56" s="1">
        <f>IFERROR(IF(D56&gt;=1,DIFF!P58,0),0)</f>
        <v>0</v>
      </c>
      <c r="C56" s="1">
        <f t="shared" si="0"/>
        <v>2</v>
      </c>
      <c r="D56" s="3">
        <f t="shared" si="1"/>
        <v>0</v>
      </c>
      <c r="E56" s="4" t="str">
        <f>IFERROR(IF(D56&gt;=1,VLOOKUP(B56,DATA!$A$13:$B$24,2,0),""),"")</f>
        <v/>
      </c>
      <c r="F56" s="3">
        <f>IFERROR(IF(D56&gt;=1,DIFF!Q58,0),0)</f>
        <v>0</v>
      </c>
      <c r="G56" s="5"/>
      <c r="H56" s="6"/>
      <c r="I56" s="5"/>
      <c r="J56" s="6"/>
    </row>
    <row r="57" spans="1:10" ht="20.100000000000001" customHeight="1">
      <c r="A57" s="1">
        <v>54</v>
      </c>
      <c r="B57" s="1">
        <f>IFERROR(IF(D57&gt;=1,DIFF!P59,0),0)</f>
        <v>0</v>
      </c>
      <c r="C57" s="1">
        <f t="shared" si="0"/>
        <v>2</v>
      </c>
      <c r="D57" s="3">
        <f t="shared" si="1"/>
        <v>0</v>
      </c>
      <c r="E57" s="4" t="str">
        <f>IFERROR(IF(D57&gt;=1,VLOOKUP(B57,DATA!$A$13:$B$24,2,0),""),"")</f>
        <v/>
      </c>
      <c r="F57" s="3">
        <f>IFERROR(IF(D57&gt;=1,DIFF!Q59,0),0)</f>
        <v>0</v>
      </c>
      <c r="G57" s="5"/>
      <c r="H57" s="6"/>
      <c r="I57" s="5"/>
      <c r="J57" s="6"/>
    </row>
    <row r="58" spans="1:10" ht="20.100000000000001" customHeight="1">
      <c r="A58" s="1">
        <v>55</v>
      </c>
      <c r="B58" s="1">
        <f>IFERROR(IF(D58&gt;=1,DIFF!P60,0),0)</f>
        <v>0</v>
      </c>
      <c r="C58" s="1">
        <f t="shared" si="0"/>
        <v>2</v>
      </c>
      <c r="D58" s="3">
        <f t="shared" si="1"/>
        <v>0</v>
      </c>
      <c r="E58" s="4" t="str">
        <f>IFERROR(IF(D58&gt;=1,VLOOKUP(B58,DATA!$A$13:$B$24,2,0),""),"")</f>
        <v/>
      </c>
      <c r="F58" s="3">
        <f>IFERROR(IF(D58&gt;=1,DIFF!Q60,0),0)</f>
        <v>0</v>
      </c>
      <c r="G58" s="5"/>
      <c r="H58" s="6"/>
      <c r="I58" s="5"/>
      <c r="J58" s="6"/>
    </row>
    <row r="59" spans="1:10" ht="20.100000000000001" customHeight="1">
      <c r="A59" s="1">
        <v>56</v>
      </c>
      <c r="B59" s="1">
        <f>IFERROR(IF(D59&gt;=1,DIFF!P61,0),0)</f>
        <v>0</v>
      </c>
      <c r="C59" s="1">
        <f t="shared" si="0"/>
        <v>2</v>
      </c>
      <c r="D59" s="3">
        <f t="shared" si="1"/>
        <v>0</v>
      </c>
      <c r="E59" s="4" t="str">
        <f>IFERROR(IF(D59&gt;=1,VLOOKUP(B59,DATA!$A$13:$B$24,2,0),""),"")</f>
        <v/>
      </c>
      <c r="F59" s="3">
        <f>IFERROR(IF(D59&gt;=1,DIFF!Q61,0),0)</f>
        <v>0</v>
      </c>
      <c r="G59" s="5"/>
      <c r="H59" s="6"/>
      <c r="I59" s="5"/>
      <c r="J59" s="6"/>
    </row>
    <row r="60" spans="1:10" ht="20.100000000000001" customHeight="1">
      <c r="A60" s="1">
        <v>57</v>
      </c>
      <c r="B60" s="1">
        <f>IFERROR(IF(D60&gt;=1,DIFF!P62,0),0)</f>
        <v>0</v>
      </c>
      <c r="C60" s="1">
        <f t="shared" si="0"/>
        <v>2</v>
      </c>
      <c r="D60" s="3">
        <f t="shared" si="1"/>
        <v>0</v>
      </c>
      <c r="E60" s="4" t="str">
        <f>IFERROR(IF(D60&gt;=1,VLOOKUP(B60,DATA!$A$13:$B$24,2,0),""),"")</f>
        <v/>
      </c>
      <c r="F60" s="3">
        <f>IFERROR(IF(D60&gt;=1,DIFF!Q62,0),0)</f>
        <v>0</v>
      </c>
      <c r="G60" s="5"/>
      <c r="H60" s="6"/>
      <c r="I60" s="5"/>
      <c r="J60" s="6"/>
    </row>
    <row r="61" spans="1:10" ht="20.100000000000001" customHeight="1">
      <c r="A61" s="1">
        <v>58</v>
      </c>
      <c r="B61" s="1">
        <f>IFERROR(IF(D61&gt;=1,DIFF!P63,0),0)</f>
        <v>0</v>
      </c>
      <c r="C61" s="1">
        <f t="shared" si="0"/>
        <v>2</v>
      </c>
      <c r="D61" s="3">
        <f t="shared" si="1"/>
        <v>0</v>
      </c>
      <c r="E61" s="4" t="str">
        <f>IFERROR(IF(D61&gt;=1,VLOOKUP(B61,DATA!$A$13:$B$24,2,0),""),"")</f>
        <v/>
      </c>
      <c r="F61" s="3">
        <f>IFERROR(IF(D61&gt;=1,DIFF!Q63,0),0)</f>
        <v>0</v>
      </c>
      <c r="G61" s="5"/>
      <c r="H61" s="6"/>
      <c r="I61" s="5"/>
      <c r="J61" s="6"/>
    </row>
    <row r="62" spans="1:10" ht="20.100000000000001" customHeight="1">
      <c r="A62" s="1">
        <v>59</v>
      </c>
      <c r="B62" s="1">
        <f>IFERROR(IF(D62&gt;=1,DIFF!P64,0),0)</f>
        <v>0</v>
      </c>
      <c r="C62" s="1">
        <f t="shared" si="0"/>
        <v>2</v>
      </c>
      <c r="D62" s="3">
        <f t="shared" si="1"/>
        <v>0</v>
      </c>
      <c r="E62" s="4" t="str">
        <f>IFERROR(IF(D62&gt;=1,VLOOKUP(B62,DATA!$A$13:$B$24,2,0),""),"")</f>
        <v/>
      </c>
      <c r="F62" s="3">
        <f>IFERROR(IF(D62&gt;=1,DIFF!Q64,0),0)</f>
        <v>0</v>
      </c>
      <c r="G62" s="5"/>
      <c r="H62" s="6"/>
      <c r="I62" s="5"/>
      <c r="J62" s="6"/>
    </row>
    <row r="63" spans="1:10" ht="20.100000000000001" customHeight="1">
      <c r="A63" s="1">
        <v>60</v>
      </c>
      <c r="B63" s="1">
        <f>IFERROR(IF(D63&gt;=1,DIFF!P65,0),0)</f>
        <v>0</v>
      </c>
      <c r="C63" s="1">
        <f t="shared" si="0"/>
        <v>2</v>
      </c>
      <c r="D63" s="3">
        <f t="shared" si="1"/>
        <v>0</v>
      </c>
      <c r="E63" s="4" t="str">
        <f>IFERROR(IF(D63&gt;=1,VLOOKUP(B63,DATA!$A$13:$B$24,2,0),""),"")</f>
        <v/>
      </c>
      <c r="F63" s="3">
        <f>IFERROR(IF(D63&gt;=1,DIFF!Q65,0),0)</f>
        <v>0</v>
      </c>
      <c r="G63" s="5"/>
      <c r="H63" s="6"/>
      <c r="I63" s="5"/>
      <c r="J63" s="6"/>
    </row>
  </sheetData>
  <sheetProtection algorithmName="SHA-512" hashValue="/nv1MJ8dJjJT6wFV00MVHQ+gPpKGGIHcosUYP9ckTTesk2vvRtoxe10lDAgvibUajc9kf1ygjH8CALfyca3dpw==" saltValue="1C6+cTY8nonPKkALKRmQYA==" spinCount="100000" sheet="1" objects="1" scenarios="1"/>
  <mergeCells count="1">
    <mergeCell ref="D2:J2"/>
  </mergeCells>
  <conditionalFormatting sqref="D4:J63">
    <cfRule type="expression" dxfId="7" priority="1">
      <formula>$C4=0</formula>
    </cfRule>
    <cfRule type="expression" dxfId="6" priority="2">
      <formula>$C4=1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B0A49-4397-4E4D-B103-A473AA984F51}">
  <sheetPr codeName="Sheet3">
    <tabColor theme="5" tint="-0.499984740745262"/>
  </sheetPr>
  <dimension ref="A1:AP68"/>
  <sheetViews>
    <sheetView view="pageBreakPreview" topLeftCell="A3" zoomScaleNormal="100" zoomScaleSheetLayoutView="100" workbookViewId="0">
      <pane xSplit="11" ySplit="5" topLeftCell="L8" activePane="bottomRight" state="frozen"/>
      <selection activeCell="I3" sqref="I3"/>
      <selection pane="topRight" activeCell="L3" sqref="L3"/>
      <selection pane="bottomLeft" activeCell="I8" sqref="I8"/>
      <selection pane="bottomRight" activeCell="AH10" sqref="AH10"/>
    </sheetView>
  </sheetViews>
  <sheetFormatPr defaultRowHeight="15"/>
  <cols>
    <col min="1" max="8" width="9.140625" style="1" hidden="1" customWidth="1"/>
    <col min="9" max="9" width="3.7109375" style="1" customWidth="1"/>
    <col min="10" max="10" width="8.28515625" style="1" customWidth="1"/>
    <col min="11" max="11" width="5.7109375" style="1" customWidth="1"/>
    <col min="12" max="13" width="7.7109375" style="1" customWidth="1"/>
    <col min="14" max="15" width="6.7109375" style="1" customWidth="1"/>
    <col min="16" max="18" width="7.7109375" style="1" customWidth="1"/>
    <col min="19" max="20" width="6.7109375" style="1" customWidth="1"/>
    <col min="21" max="21" width="7.7109375" style="1" customWidth="1"/>
    <col min="22" max="25" width="6.7109375" style="1" customWidth="1"/>
    <col min="26" max="26" width="7.7109375" style="1" customWidth="1"/>
    <col min="27" max="36" width="6.7109375" style="1" customWidth="1"/>
    <col min="37" max="38" width="7.7109375" style="1" customWidth="1"/>
    <col min="39" max="39" width="4.7109375" style="1" customWidth="1"/>
    <col min="40" max="40" width="8.7109375" style="1" customWidth="1"/>
    <col min="41" max="41" width="7.28515625" style="1" customWidth="1"/>
    <col min="42" max="42" width="8.7109375" style="1" customWidth="1"/>
    <col min="43" max="16384" width="9.140625" style="1"/>
  </cols>
  <sheetData>
    <row r="1" spans="1:42" hidden="1">
      <c r="A1" s="1">
        <f>DATA!K15</f>
        <v>0</v>
      </c>
      <c r="B1" s="1" t="s">
        <v>76</v>
      </c>
      <c r="C1" s="1">
        <f>DATA!E11</f>
        <v>0</v>
      </c>
      <c r="D1" s="1" t="s">
        <v>77</v>
      </c>
      <c r="F1" s="24">
        <f>DATA!AI17</f>
        <v>0</v>
      </c>
      <c r="H1" s="1">
        <v>0</v>
      </c>
      <c r="I1" s="1">
        <f>DATA!AL10</f>
        <v>0</v>
      </c>
      <c r="J1" s="1" t="str">
        <f>DATA!T7</f>
        <v>पुनरीक्षित वेतनमान एरियर</v>
      </c>
      <c r="M1" s="1">
        <f>DATA!J11</f>
        <v>0</v>
      </c>
      <c r="N1" s="1">
        <f>DATA!P8</f>
        <v>0</v>
      </c>
      <c r="O1" s="1">
        <f>DATA!N11</f>
        <v>0</v>
      </c>
      <c r="P1" s="1">
        <f>DATA!AB11</f>
        <v>0</v>
      </c>
      <c r="Q1" s="1">
        <f>DATA!AH8</f>
        <v>0</v>
      </c>
      <c r="R1" s="1">
        <f>DATA!AF11</f>
        <v>0</v>
      </c>
      <c r="S1" s="1" t="s">
        <v>81</v>
      </c>
      <c r="T1" s="1" t="s">
        <v>82</v>
      </c>
      <c r="U1" s="1" t="s">
        <v>83</v>
      </c>
      <c r="V1" s="1" t="s">
        <v>84</v>
      </c>
    </row>
    <row r="2" spans="1:42" hidden="1">
      <c r="A2" s="1">
        <f>DATA!S30</f>
        <v>0</v>
      </c>
      <c r="H2" s="1">
        <v>0</v>
      </c>
    </row>
    <row r="3" spans="1:42" ht="30" customHeight="1">
      <c r="H3" s="1">
        <v>1</v>
      </c>
      <c r="I3" s="164">
        <f>DATA!M5</f>
        <v>0</v>
      </c>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row>
    <row r="4" spans="1:42" ht="24.95" customHeight="1">
      <c r="H4" s="1">
        <v>1</v>
      </c>
      <c r="I4" s="163" t="str">
        <f>IFERROR(IF(I1=1,CONCATENATE(J1,T1,M1,S1,N1,S1,O1,U1,P1,S1,Q1,S1,R1,V1),""),"")</f>
        <v/>
      </c>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ht="24.95" customHeight="1" thickBot="1">
      <c r="H5" s="1">
        <v>1</v>
      </c>
      <c r="I5" s="165" t="s">
        <v>22</v>
      </c>
      <c r="J5" s="165"/>
      <c r="K5" s="165"/>
      <c r="L5" s="166">
        <f>DATA!J6</f>
        <v>0</v>
      </c>
      <c r="M5" s="166"/>
      <c r="N5" s="166"/>
      <c r="O5" s="166"/>
      <c r="P5" s="166"/>
      <c r="Q5" s="166"/>
      <c r="R5" s="166"/>
      <c r="S5" s="25"/>
      <c r="T5" s="25"/>
      <c r="U5" s="25"/>
      <c r="V5" s="25"/>
      <c r="W5" s="25"/>
      <c r="X5" s="26" t="s">
        <v>23</v>
      </c>
      <c r="Y5" s="180">
        <f>DATA!S6</f>
        <v>0</v>
      </c>
      <c r="Z5" s="180"/>
      <c r="AA5" s="180"/>
      <c r="AB5" s="180"/>
      <c r="AC5" s="180"/>
      <c r="AD5" s="25"/>
      <c r="AE5" s="25"/>
      <c r="AF5" s="25"/>
      <c r="AG5" s="25"/>
      <c r="AH5" s="25"/>
      <c r="AI5" s="181" t="s">
        <v>24</v>
      </c>
      <c r="AJ5" s="181"/>
      <c r="AK5" s="181"/>
      <c r="AL5" s="180">
        <f>DATA!AD6</f>
        <v>0</v>
      </c>
      <c r="AM5" s="180"/>
      <c r="AN5" s="180"/>
      <c r="AO5" s="180"/>
      <c r="AP5" s="180"/>
    </row>
    <row r="6" spans="1:42" ht="18" customHeight="1">
      <c r="H6" s="1">
        <v>1</v>
      </c>
      <c r="I6" s="167" t="s">
        <v>57</v>
      </c>
      <c r="J6" s="168" t="s">
        <v>58</v>
      </c>
      <c r="K6" s="169" t="s">
        <v>31</v>
      </c>
      <c r="L6" s="167" t="s">
        <v>67</v>
      </c>
      <c r="M6" s="168"/>
      <c r="N6" s="168"/>
      <c r="O6" s="168"/>
      <c r="P6" s="169"/>
      <c r="Q6" s="167" t="s">
        <v>69</v>
      </c>
      <c r="R6" s="168"/>
      <c r="S6" s="168"/>
      <c r="T6" s="168"/>
      <c r="U6" s="169"/>
      <c r="V6" s="167" t="s">
        <v>68</v>
      </c>
      <c r="W6" s="168"/>
      <c r="X6" s="168"/>
      <c r="Y6" s="168"/>
      <c r="Z6" s="169"/>
      <c r="AA6" s="167" t="str">
        <f>IFERROR(IF(LEN(A1)&gt;=2,CONCATENATE(A1,B1),""),"")</f>
        <v/>
      </c>
      <c r="AB6" s="168"/>
      <c r="AC6" s="169"/>
      <c r="AD6" s="167" t="str">
        <f>IFERROR(IF(LEN(A2)&gt;=2,CONCATENATE(A2,B1),""),"")</f>
        <v/>
      </c>
      <c r="AE6" s="168"/>
      <c r="AF6" s="169"/>
      <c r="AG6" s="167" t="str">
        <f>IFERROR(IF(C1&gt;=1,D1,""),"")</f>
        <v/>
      </c>
      <c r="AH6" s="168"/>
      <c r="AI6" s="169"/>
      <c r="AJ6" s="170" t="s">
        <v>73</v>
      </c>
      <c r="AK6" s="172" t="s">
        <v>74</v>
      </c>
      <c r="AL6" s="172" t="s">
        <v>75</v>
      </c>
      <c r="AM6" s="182" t="s">
        <v>61</v>
      </c>
      <c r="AN6" s="184" t="s">
        <v>59</v>
      </c>
      <c r="AO6" s="184" t="s">
        <v>60</v>
      </c>
      <c r="AP6" s="186" t="s">
        <v>62</v>
      </c>
    </row>
    <row r="7" spans="1:42" ht="30" customHeight="1" thickBot="1">
      <c r="H7" s="1">
        <v>1</v>
      </c>
      <c r="I7" s="175"/>
      <c r="J7" s="176"/>
      <c r="K7" s="174"/>
      <c r="L7" s="21" t="s">
        <v>42</v>
      </c>
      <c r="M7" s="22" t="s">
        <v>64</v>
      </c>
      <c r="N7" s="22" t="s">
        <v>65</v>
      </c>
      <c r="O7" s="22">
        <f>DATA!S28</f>
        <v>0</v>
      </c>
      <c r="P7" s="23" t="s">
        <v>66</v>
      </c>
      <c r="Q7" s="21" t="s">
        <v>42</v>
      </c>
      <c r="R7" s="22" t="s">
        <v>64</v>
      </c>
      <c r="S7" s="22" t="s">
        <v>65</v>
      </c>
      <c r="T7" s="22">
        <f>O7</f>
        <v>0</v>
      </c>
      <c r="U7" s="23" t="s">
        <v>66</v>
      </c>
      <c r="V7" s="21" t="s">
        <v>42</v>
      </c>
      <c r="W7" s="22" t="s">
        <v>64</v>
      </c>
      <c r="X7" s="22" t="s">
        <v>65</v>
      </c>
      <c r="Y7" s="22">
        <f>O7</f>
        <v>0</v>
      </c>
      <c r="Z7" s="23" t="s">
        <v>66</v>
      </c>
      <c r="AA7" s="21" t="s">
        <v>70</v>
      </c>
      <c r="AB7" s="22" t="s">
        <v>71</v>
      </c>
      <c r="AC7" s="23" t="s">
        <v>72</v>
      </c>
      <c r="AD7" s="21" t="str">
        <f>IFERROR(IF(LEN(A2)&gt;=2,AA7,""),"")</f>
        <v/>
      </c>
      <c r="AE7" s="22" t="str">
        <f>IFERROR(IF(LEN(A2)&gt;=2,AB7,""),"")</f>
        <v/>
      </c>
      <c r="AF7" s="23" t="str">
        <f>IFERROR(IF(LEN(A2)&gt;=2,AC7,""),"")</f>
        <v/>
      </c>
      <c r="AG7" s="21" t="str">
        <f>IFERROR(IF(C1&gt;=1,AA7,""),"")</f>
        <v/>
      </c>
      <c r="AH7" s="22" t="str">
        <f>IFERROR(IF(C1&gt;=1,AB7,""),"")</f>
        <v/>
      </c>
      <c r="AI7" s="23" t="str">
        <f>IFERROR(IF(C1&gt;=1,AC7,""),"")</f>
        <v/>
      </c>
      <c r="AJ7" s="171"/>
      <c r="AK7" s="173"/>
      <c r="AL7" s="173"/>
      <c r="AM7" s="183"/>
      <c r="AN7" s="185"/>
      <c r="AO7" s="185"/>
      <c r="AP7" s="187"/>
    </row>
    <row r="8" spans="1:42" ht="20.100000000000001" customHeight="1">
      <c r="H8" s="1">
        <f>IFERROR(IF(I8&gt;=1,1,0),0)</f>
        <v>0</v>
      </c>
      <c r="I8" s="27">
        <f>BILL!D4</f>
        <v>0</v>
      </c>
      <c r="J8" s="28" t="str">
        <f>BILL!E4</f>
        <v/>
      </c>
      <c r="K8" s="29">
        <f>BILL!F4</f>
        <v>0</v>
      </c>
      <c r="L8" s="30">
        <f>IFERROR(IF($I8&gt;=1,(IF(DIFF!BV7&gt;=1,DIFF!BV7,DIFF!AL6)),0),0)</f>
        <v>0</v>
      </c>
      <c r="M8" s="31">
        <f>IFERROR(IF($I8&gt;=1,(IF(DIFF!BW7&gt;=1,DIFF!BW7,DIFF!AM6)),0),0)</f>
        <v>0</v>
      </c>
      <c r="N8" s="31">
        <f>IFERROR(IF($I8&gt;=1,(IF(DIFF!BX7&gt;=1,DIFF!BX7,DIFF!AN6)),0),0)</f>
        <v>0</v>
      </c>
      <c r="O8" s="31">
        <f>IFERROR(IF($I8&gt;=1,(IF(DIFF!BY7&gt;=1,DIFF!BY7,0)),0),0)</f>
        <v>0</v>
      </c>
      <c r="P8" s="32">
        <f>SUM(L8:O8)</f>
        <v>0</v>
      </c>
      <c r="Q8" s="30">
        <f>IFERROR(IF($I8&gt;=1,(IF(DIFF!BZ7&gt;=1,DIFF!BZ7,DIFF!AG6)),0),0)</f>
        <v>0</v>
      </c>
      <c r="R8" s="31">
        <f>IFERROR(IF($I8&gt;=1,(IF(DIFF!CA7&gt;=1,DIFF!CA7,DIFF!AH6)),0),0)</f>
        <v>0</v>
      </c>
      <c r="S8" s="31">
        <f>IFERROR(IF($I8&gt;=1,(IF(DIFF!CB7&gt;=1,DIFF!CB7,DIFF!AI6)),0),0)</f>
        <v>0</v>
      </c>
      <c r="T8" s="31">
        <f>IFERROR(IF($I8&gt;=1,(IF(DIFF!CC7&gt;=1,DIFF!CC7,0)),0),0)</f>
        <v>0</v>
      </c>
      <c r="U8" s="32">
        <f>SUM(Q8:T8)</f>
        <v>0</v>
      </c>
      <c r="V8" s="30">
        <f>L8-Q8</f>
        <v>0</v>
      </c>
      <c r="W8" s="31">
        <f t="shared" ref="W8:Y23" si="0">M8-R8</f>
        <v>0</v>
      </c>
      <c r="X8" s="31">
        <f t="shared" si="0"/>
        <v>0</v>
      </c>
      <c r="Y8" s="31">
        <f t="shared" si="0"/>
        <v>0</v>
      </c>
      <c r="Z8" s="32">
        <f>SUM(V8:Y8)</f>
        <v>0</v>
      </c>
      <c r="AA8" s="30">
        <f>IFERROR(IF($I8&gt;=1,(IF(DIFF!CD7&gt;=1,DIFF!CD7,DIFF!AO6)),0),0)</f>
        <v>0</v>
      </c>
      <c r="AB8" s="31">
        <f>IFERROR(IF($I8&gt;=1,(IF(DIFF!CE7&gt;=1,DIFF!CE7,DIFF!AP6)),0),0)</f>
        <v>0</v>
      </c>
      <c r="AC8" s="32">
        <f>AA8-AB8</f>
        <v>0</v>
      </c>
      <c r="AD8" s="30">
        <f>IFERROR(IF($I8&gt;=1,(IF(DIFF!CF7&gt;=1,DIFF!CF7,0)),0),0)</f>
        <v>0</v>
      </c>
      <c r="AE8" s="31">
        <f>IFERROR(IF($I8&gt;=1,(IF(DIFF!CG7&gt;=1,DIFF!CG7,0)),0),0)</f>
        <v>0</v>
      </c>
      <c r="AF8" s="32">
        <f>AD8-AE8</f>
        <v>0</v>
      </c>
      <c r="AG8" s="30">
        <f>IFERROR(IF($I8&gt;=1,(IF(DIFF!CH7&gt;=1,DIFF!CH7,DIFF!BI6)),0),0)</f>
        <v>0</v>
      </c>
      <c r="AH8" s="31">
        <f>IFERROR(IF($I8&gt;=1,(IF(DIFF!CI7&gt;=1,DIFF!CI7,DIFF!BJ6)),0),0)</f>
        <v>0</v>
      </c>
      <c r="AI8" s="32">
        <f>AG8-AH8</f>
        <v>0</v>
      </c>
      <c r="AJ8" s="33">
        <f>IFERROR(IF(I8&gt;=1,ROUND(Z8*$F$1,0),0),0)</f>
        <v>0</v>
      </c>
      <c r="AK8" s="34">
        <f>AC8+AF8+AI8+AJ8</f>
        <v>0</v>
      </c>
      <c r="AL8" s="34">
        <f>Z8-AK8</f>
        <v>0</v>
      </c>
      <c r="AM8" s="35">
        <f>BILL!G4</f>
        <v>0</v>
      </c>
      <c r="AN8" s="36">
        <f>BILL!H4</f>
        <v>0</v>
      </c>
      <c r="AO8" s="37">
        <f>BILL!I4</f>
        <v>0</v>
      </c>
      <c r="AP8" s="36">
        <f>BILL!J4</f>
        <v>0</v>
      </c>
    </row>
    <row r="9" spans="1:42" ht="20.100000000000001" customHeight="1">
      <c r="H9" s="1">
        <f t="shared" ref="H9:H67" si="1">IFERROR(IF(I9&gt;=1,1,0),0)</f>
        <v>0</v>
      </c>
      <c r="I9" s="38">
        <f>BILL!D5</f>
        <v>0</v>
      </c>
      <c r="J9" s="39" t="str">
        <f>BILL!E5</f>
        <v/>
      </c>
      <c r="K9" s="40">
        <f>BILL!F5</f>
        <v>0</v>
      </c>
      <c r="L9" s="41">
        <f>IFERROR(IF($I9&gt;=1,(IF(DIFF!BV8&gt;=1,DIFF!BV8,DIFF!AL7)),0),0)</f>
        <v>0</v>
      </c>
      <c r="M9" s="42">
        <f>IFERROR(IF($I9&gt;=1,(IF(DIFF!BW8&gt;=1,DIFF!BW8,DIFF!AM7)),0),0)</f>
        <v>0</v>
      </c>
      <c r="N9" s="42">
        <f>IFERROR(IF($I9&gt;=1,(IF(DIFF!BX8&gt;=1,DIFF!BX8,DIFF!AN7)),0),0)</f>
        <v>0</v>
      </c>
      <c r="O9" s="42">
        <f>IFERROR(IF($I9&gt;=1,(IF(DIFF!BY8&gt;=1,DIFF!BY8,0)),0),0)</f>
        <v>0</v>
      </c>
      <c r="P9" s="43">
        <f t="shared" ref="P9:P67" si="2">SUM(L9:O9)</f>
        <v>0</v>
      </c>
      <c r="Q9" s="41">
        <f>IFERROR(IF($I9&gt;=1,(IF(DIFF!BZ8&gt;=1,DIFF!BZ8,DIFF!AG7)),0),0)</f>
        <v>0</v>
      </c>
      <c r="R9" s="42">
        <f>IFERROR(IF($I9&gt;=1,(IF(DIFF!CA8&gt;=1,DIFF!CA8,DIFF!AH7)),0),0)</f>
        <v>0</v>
      </c>
      <c r="S9" s="42">
        <f>IFERROR(IF($I9&gt;=1,(IF(DIFF!CB8&gt;=1,DIFF!CB8,DIFF!AI7)),0),0)</f>
        <v>0</v>
      </c>
      <c r="T9" s="42">
        <f>IFERROR(IF($I9&gt;=1,(IF(DIFF!CC8&gt;=1,DIFF!CC8,0)),0),0)</f>
        <v>0</v>
      </c>
      <c r="U9" s="43">
        <f t="shared" ref="U9:U67" si="3">SUM(Q9:T9)</f>
        <v>0</v>
      </c>
      <c r="V9" s="41">
        <f t="shared" ref="V9:V67" si="4">L9-Q9</f>
        <v>0</v>
      </c>
      <c r="W9" s="42">
        <f t="shared" si="0"/>
        <v>0</v>
      </c>
      <c r="X9" s="42">
        <f t="shared" si="0"/>
        <v>0</v>
      </c>
      <c r="Y9" s="42">
        <f t="shared" si="0"/>
        <v>0</v>
      </c>
      <c r="Z9" s="43">
        <f t="shared" ref="Z9:Z67" si="5">SUM(V9:Y9)</f>
        <v>0</v>
      </c>
      <c r="AA9" s="41">
        <f>IFERROR(IF($I9&gt;=1,(IF(DIFF!CD8&gt;=1,DIFF!CD8,DIFF!AO7)),0),0)</f>
        <v>0</v>
      </c>
      <c r="AB9" s="42">
        <f>IFERROR(IF($I9&gt;=1,(IF(DIFF!CE8&gt;=1,DIFF!CE8,DIFF!AP7)),0),0)</f>
        <v>0</v>
      </c>
      <c r="AC9" s="43">
        <f t="shared" ref="AC9:AC67" si="6">AA9-AB9</f>
        <v>0</v>
      </c>
      <c r="AD9" s="41">
        <f>IFERROR(IF($I9&gt;=1,(IF(DIFF!CF8&gt;=1,DIFF!CF8,0)),0),0)</f>
        <v>0</v>
      </c>
      <c r="AE9" s="42">
        <f>IFERROR(IF($I9&gt;=1,(IF(DIFF!CG8&gt;=1,DIFF!CG8,0)),0),0)</f>
        <v>0</v>
      </c>
      <c r="AF9" s="43">
        <f t="shared" ref="AF9:AF67" si="7">AD9-AE9</f>
        <v>0</v>
      </c>
      <c r="AG9" s="41">
        <f>IFERROR(IF($I9&gt;=1,(IF(DIFF!CH8&gt;=1,DIFF!CH8,DIFF!BI7)),0),0)</f>
        <v>0</v>
      </c>
      <c r="AH9" s="42">
        <f>IFERROR(IF($I9&gt;=1,(IF(DIFF!CI8&gt;=1,DIFF!CI8,DIFF!BJ7)),0),0)</f>
        <v>0</v>
      </c>
      <c r="AI9" s="43">
        <f t="shared" ref="AI9:AI67" si="8">AG9-AH9</f>
        <v>0</v>
      </c>
      <c r="AJ9" s="33">
        <f t="shared" ref="AJ9:AJ67" si="9">IFERROR(IF(I9&gt;=1,ROUND(Z9*$F$1,0),0),0)</f>
        <v>0</v>
      </c>
      <c r="AK9" s="44">
        <f t="shared" ref="AK9:AK67" si="10">AC9+AF9+AI9+AJ9</f>
        <v>0</v>
      </c>
      <c r="AL9" s="44">
        <f t="shared" ref="AL9:AL67" si="11">Z9-AK9</f>
        <v>0</v>
      </c>
      <c r="AM9" s="45">
        <f>BILL!G5</f>
        <v>0</v>
      </c>
      <c r="AN9" s="46">
        <f>BILL!H5</f>
        <v>0</v>
      </c>
      <c r="AO9" s="47">
        <f>BILL!I5</f>
        <v>0</v>
      </c>
      <c r="AP9" s="46">
        <f>BILL!J5</f>
        <v>0</v>
      </c>
    </row>
    <row r="10" spans="1:42" ht="20.100000000000001" customHeight="1">
      <c r="H10" s="1">
        <f t="shared" si="1"/>
        <v>0</v>
      </c>
      <c r="I10" s="38">
        <f>BILL!D6</f>
        <v>0</v>
      </c>
      <c r="J10" s="39" t="str">
        <f>BILL!E6</f>
        <v/>
      </c>
      <c r="K10" s="40">
        <f>BILL!F6</f>
        <v>0</v>
      </c>
      <c r="L10" s="41">
        <f>IFERROR(IF($I10&gt;=1,(IF(DIFF!BV9&gt;=1,DIFF!BV9,DIFF!AL8)),0),0)</f>
        <v>0</v>
      </c>
      <c r="M10" s="42">
        <f>IFERROR(IF($I10&gt;=1,(IF(DIFF!BW9&gt;=1,DIFF!BW9,DIFF!AM8)),0),0)</f>
        <v>0</v>
      </c>
      <c r="N10" s="42">
        <f>IFERROR(IF($I10&gt;=1,(IF(DIFF!BX9&gt;=1,DIFF!BX9,DIFF!AN8)),0),0)</f>
        <v>0</v>
      </c>
      <c r="O10" s="42">
        <f>IFERROR(IF($I10&gt;=1,(IF(DIFF!BY9&gt;=1,DIFF!BY9,0)),0),0)</f>
        <v>0</v>
      </c>
      <c r="P10" s="43">
        <f t="shared" si="2"/>
        <v>0</v>
      </c>
      <c r="Q10" s="41">
        <f>IFERROR(IF($I10&gt;=1,(IF(DIFF!BZ9&gt;=1,DIFF!BZ9,DIFF!AG8)),0),0)</f>
        <v>0</v>
      </c>
      <c r="R10" s="42">
        <f>IFERROR(IF($I10&gt;=1,(IF(DIFF!CA9&gt;=1,DIFF!CA9,DIFF!AH8)),0),0)</f>
        <v>0</v>
      </c>
      <c r="S10" s="42">
        <f>IFERROR(IF($I10&gt;=1,(IF(DIFF!CB9&gt;=1,DIFF!CB9,DIFF!AI8)),0),0)</f>
        <v>0</v>
      </c>
      <c r="T10" s="42">
        <f>IFERROR(IF($I10&gt;=1,(IF(DIFF!CC9&gt;=1,DIFF!CC9,0)),0),0)</f>
        <v>0</v>
      </c>
      <c r="U10" s="43">
        <f t="shared" si="3"/>
        <v>0</v>
      </c>
      <c r="V10" s="41">
        <f t="shared" si="4"/>
        <v>0</v>
      </c>
      <c r="W10" s="42">
        <f t="shared" si="0"/>
        <v>0</v>
      </c>
      <c r="X10" s="42">
        <f t="shared" si="0"/>
        <v>0</v>
      </c>
      <c r="Y10" s="42">
        <f t="shared" si="0"/>
        <v>0</v>
      </c>
      <c r="Z10" s="43">
        <f t="shared" si="5"/>
        <v>0</v>
      </c>
      <c r="AA10" s="41">
        <f>IFERROR(IF($I10&gt;=1,(IF(DIFF!CD9&gt;=1,DIFF!CD9,DIFF!AO8)),0),0)</f>
        <v>0</v>
      </c>
      <c r="AB10" s="42">
        <f>IFERROR(IF($I10&gt;=1,(IF(DIFF!CE9&gt;=1,DIFF!CE9,DIFF!AP8)),0),0)</f>
        <v>0</v>
      </c>
      <c r="AC10" s="43">
        <f t="shared" si="6"/>
        <v>0</v>
      </c>
      <c r="AD10" s="41">
        <f>IFERROR(IF($I10&gt;=1,(IF(DIFF!CF9&gt;=1,DIFF!CF9,0)),0),0)</f>
        <v>0</v>
      </c>
      <c r="AE10" s="42">
        <f>IFERROR(IF($I10&gt;=1,(IF(DIFF!CG9&gt;=1,DIFF!CG9,0)),0),0)</f>
        <v>0</v>
      </c>
      <c r="AF10" s="43">
        <f t="shared" si="7"/>
        <v>0</v>
      </c>
      <c r="AG10" s="41">
        <f>IFERROR(IF($I10&gt;=1,(IF(DIFF!CH9&gt;=1,DIFF!CH9,DIFF!BI8)),0),0)</f>
        <v>0</v>
      </c>
      <c r="AH10" s="42">
        <f>IFERROR(IF($I10&gt;=1,(IF(DIFF!CI9&gt;=1,DIFF!CI9,DIFF!BJ8)),0),0)</f>
        <v>0</v>
      </c>
      <c r="AI10" s="43">
        <f t="shared" si="8"/>
        <v>0</v>
      </c>
      <c r="AJ10" s="33">
        <f t="shared" si="9"/>
        <v>0</v>
      </c>
      <c r="AK10" s="44">
        <f t="shared" si="10"/>
        <v>0</v>
      </c>
      <c r="AL10" s="44">
        <f t="shared" si="11"/>
        <v>0</v>
      </c>
      <c r="AM10" s="45">
        <f>BILL!G6</f>
        <v>0</v>
      </c>
      <c r="AN10" s="46">
        <f>BILL!H6</f>
        <v>0</v>
      </c>
      <c r="AO10" s="47">
        <f>BILL!I6</f>
        <v>0</v>
      </c>
      <c r="AP10" s="46">
        <f>BILL!J6</f>
        <v>0</v>
      </c>
    </row>
    <row r="11" spans="1:42" ht="20.100000000000001" customHeight="1">
      <c r="H11" s="1">
        <f t="shared" si="1"/>
        <v>0</v>
      </c>
      <c r="I11" s="38">
        <f>BILL!D7</f>
        <v>0</v>
      </c>
      <c r="J11" s="39" t="str">
        <f>BILL!E7</f>
        <v/>
      </c>
      <c r="K11" s="40">
        <f>BILL!F7</f>
        <v>0</v>
      </c>
      <c r="L11" s="41">
        <f>IFERROR(IF($I11&gt;=1,(IF(DIFF!BV10&gt;=1,DIFF!BV10,DIFF!AL9)),0),0)</f>
        <v>0</v>
      </c>
      <c r="M11" s="42">
        <f>IFERROR(IF($I11&gt;=1,(IF(DIFF!BW10&gt;=1,DIFF!BW10,DIFF!AM9)),0),0)</f>
        <v>0</v>
      </c>
      <c r="N11" s="42">
        <f>IFERROR(IF($I11&gt;=1,(IF(DIFF!BX10&gt;=1,DIFF!BX10,DIFF!AN9)),0),0)</f>
        <v>0</v>
      </c>
      <c r="O11" s="42">
        <f>IFERROR(IF($I11&gt;=1,(IF(DIFF!BY10&gt;=1,DIFF!BY10,0)),0),0)</f>
        <v>0</v>
      </c>
      <c r="P11" s="43">
        <f t="shared" si="2"/>
        <v>0</v>
      </c>
      <c r="Q11" s="41">
        <f>IFERROR(IF($I11&gt;=1,(IF(DIFF!BZ10&gt;=1,DIFF!BZ10,DIFF!AG9)),0),0)</f>
        <v>0</v>
      </c>
      <c r="R11" s="42">
        <f>IFERROR(IF($I11&gt;=1,(IF(DIFF!CA10&gt;=1,DIFF!CA10,DIFF!AH9)),0),0)</f>
        <v>0</v>
      </c>
      <c r="S11" s="42">
        <f>IFERROR(IF($I11&gt;=1,(IF(DIFF!CB10&gt;=1,DIFF!CB10,DIFF!AI9)),0),0)</f>
        <v>0</v>
      </c>
      <c r="T11" s="42">
        <f>IFERROR(IF($I11&gt;=1,(IF(DIFF!CC10&gt;=1,DIFF!CC10,0)),0),0)</f>
        <v>0</v>
      </c>
      <c r="U11" s="43">
        <f t="shared" si="3"/>
        <v>0</v>
      </c>
      <c r="V11" s="41">
        <f t="shared" si="4"/>
        <v>0</v>
      </c>
      <c r="W11" s="42">
        <f t="shared" si="0"/>
        <v>0</v>
      </c>
      <c r="X11" s="42">
        <f t="shared" si="0"/>
        <v>0</v>
      </c>
      <c r="Y11" s="42">
        <f t="shared" si="0"/>
        <v>0</v>
      </c>
      <c r="Z11" s="43">
        <f t="shared" si="5"/>
        <v>0</v>
      </c>
      <c r="AA11" s="41">
        <f>IFERROR(IF($I11&gt;=1,(IF(DIFF!CD10&gt;=1,DIFF!CD10,DIFF!AO9)),0),0)</f>
        <v>0</v>
      </c>
      <c r="AB11" s="42">
        <f>IFERROR(IF($I11&gt;=1,(IF(DIFF!CE10&gt;=1,DIFF!CE10,DIFF!AP9)),0),0)</f>
        <v>0</v>
      </c>
      <c r="AC11" s="43">
        <f t="shared" si="6"/>
        <v>0</v>
      </c>
      <c r="AD11" s="41">
        <f>IFERROR(IF($I11&gt;=1,(IF(DIFF!CF10&gt;=1,DIFF!CF10,0)),0),0)</f>
        <v>0</v>
      </c>
      <c r="AE11" s="42">
        <f>IFERROR(IF($I11&gt;=1,(IF(DIFF!CG10&gt;=1,DIFF!CG10,0)),0),0)</f>
        <v>0</v>
      </c>
      <c r="AF11" s="43">
        <f t="shared" si="7"/>
        <v>0</v>
      </c>
      <c r="AG11" s="41">
        <f>IFERROR(IF($I11&gt;=1,(IF(DIFF!CH10&gt;=1,DIFF!CH10,DIFF!BI9)),0),0)</f>
        <v>0</v>
      </c>
      <c r="AH11" s="42">
        <f>IFERROR(IF($I11&gt;=1,(IF(DIFF!CI10&gt;=1,DIFF!CI10,DIFF!BJ9)),0),0)</f>
        <v>0</v>
      </c>
      <c r="AI11" s="43">
        <f t="shared" si="8"/>
        <v>0</v>
      </c>
      <c r="AJ11" s="33">
        <f t="shared" si="9"/>
        <v>0</v>
      </c>
      <c r="AK11" s="44">
        <f t="shared" si="10"/>
        <v>0</v>
      </c>
      <c r="AL11" s="44">
        <f t="shared" si="11"/>
        <v>0</v>
      </c>
      <c r="AM11" s="45">
        <f>BILL!G7</f>
        <v>0</v>
      </c>
      <c r="AN11" s="46">
        <f>BILL!H7</f>
        <v>0</v>
      </c>
      <c r="AO11" s="47">
        <f>BILL!I7</f>
        <v>0</v>
      </c>
      <c r="AP11" s="46">
        <f>BILL!J7</f>
        <v>0</v>
      </c>
    </row>
    <row r="12" spans="1:42" ht="20.100000000000001" customHeight="1">
      <c r="H12" s="1">
        <f t="shared" si="1"/>
        <v>0</v>
      </c>
      <c r="I12" s="38">
        <f>BILL!D8</f>
        <v>0</v>
      </c>
      <c r="J12" s="39" t="str">
        <f>BILL!E8</f>
        <v/>
      </c>
      <c r="K12" s="40">
        <f>BILL!F8</f>
        <v>0</v>
      </c>
      <c r="L12" s="41">
        <f>IFERROR(IF($I12&gt;=1,(IF(DIFF!BV11&gt;=1,DIFF!BV11,DIFF!AL10)),0),0)</f>
        <v>0</v>
      </c>
      <c r="M12" s="42">
        <f>IFERROR(IF($I12&gt;=1,(IF(DIFF!BW11&gt;=1,DIFF!BW11,DIFF!AM10)),0),0)</f>
        <v>0</v>
      </c>
      <c r="N12" s="42">
        <f>IFERROR(IF($I12&gt;=1,(IF(DIFF!BX11&gt;=1,DIFF!BX11,DIFF!AN10)),0),0)</f>
        <v>0</v>
      </c>
      <c r="O12" s="42">
        <f>IFERROR(IF($I12&gt;=1,(IF(DIFF!BY11&gt;=1,DIFF!BY11,0)),0),0)</f>
        <v>0</v>
      </c>
      <c r="P12" s="43">
        <f t="shared" si="2"/>
        <v>0</v>
      </c>
      <c r="Q12" s="41">
        <f>IFERROR(IF($I12&gt;=1,(IF(DIFF!BZ11&gt;=1,DIFF!BZ11,DIFF!AG10)),0),0)</f>
        <v>0</v>
      </c>
      <c r="R12" s="42">
        <f>IFERROR(IF($I12&gt;=1,(IF(DIFF!CA11&gt;=1,DIFF!CA11,DIFF!AH10)),0),0)</f>
        <v>0</v>
      </c>
      <c r="S12" s="42">
        <f>IFERROR(IF($I12&gt;=1,(IF(DIFF!CB11&gt;=1,DIFF!CB11,DIFF!AI10)),0),0)</f>
        <v>0</v>
      </c>
      <c r="T12" s="42">
        <f>IFERROR(IF($I12&gt;=1,(IF(DIFF!CC11&gt;=1,DIFF!CC11,0)),0),0)</f>
        <v>0</v>
      </c>
      <c r="U12" s="43">
        <f t="shared" si="3"/>
        <v>0</v>
      </c>
      <c r="V12" s="41">
        <f t="shared" si="4"/>
        <v>0</v>
      </c>
      <c r="W12" s="42">
        <f t="shared" si="0"/>
        <v>0</v>
      </c>
      <c r="X12" s="42">
        <f t="shared" si="0"/>
        <v>0</v>
      </c>
      <c r="Y12" s="42">
        <f t="shared" si="0"/>
        <v>0</v>
      </c>
      <c r="Z12" s="43">
        <f t="shared" si="5"/>
        <v>0</v>
      </c>
      <c r="AA12" s="41">
        <f>IFERROR(IF($I12&gt;=1,(IF(DIFF!CD11&gt;=1,DIFF!CD11,DIFF!AO10)),0),0)</f>
        <v>0</v>
      </c>
      <c r="AB12" s="42">
        <f>IFERROR(IF($I12&gt;=1,(IF(DIFF!CE11&gt;=1,DIFF!CE11,DIFF!AP10)),0),0)</f>
        <v>0</v>
      </c>
      <c r="AC12" s="43">
        <f t="shared" si="6"/>
        <v>0</v>
      </c>
      <c r="AD12" s="41">
        <f>IFERROR(IF($I12&gt;=1,(IF(DIFF!CF11&gt;=1,DIFF!CF11,0)),0),0)</f>
        <v>0</v>
      </c>
      <c r="AE12" s="42">
        <f>IFERROR(IF($I12&gt;=1,(IF(DIFF!CG11&gt;=1,DIFF!CG11,0)),0),0)</f>
        <v>0</v>
      </c>
      <c r="AF12" s="43">
        <f t="shared" si="7"/>
        <v>0</v>
      </c>
      <c r="AG12" s="41">
        <f>IFERROR(IF($I12&gt;=1,(IF(DIFF!CH11&gt;=1,DIFF!CH11,DIFF!BI10)),0),0)</f>
        <v>0</v>
      </c>
      <c r="AH12" s="42">
        <f>IFERROR(IF($I12&gt;=1,(IF(DIFF!CI11&gt;=1,DIFF!CI11,DIFF!BJ10)),0),0)</f>
        <v>0</v>
      </c>
      <c r="AI12" s="43">
        <f t="shared" si="8"/>
        <v>0</v>
      </c>
      <c r="AJ12" s="33">
        <f t="shared" si="9"/>
        <v>0</v>
      </c>
      <c r="AK12" s="44">
        <f t="shared" si="10"/>
        <v>0</v>
      </c>
      <c r="AL12" s="44">
        <f t="shared" si="11"/>
        <v>0</v>
      </c>
      <c r="AM12" s="45">
        <f>BILL!G8</f>
        <v>0</v>
      </c>
      <c r="AN12" s="46">
        <f>BILL!H8</f>
        <v>0</v>
      </c>
      <c r="AO12" s="47">
        <f>BILL!I8</f>
        <v>0</v>
      </c>
      <c r="AP12" s="46">
        <f>BILL!J8</f>
        <v>0</v>
      </c>
    </row>
    <row r="13" spans="1:42" ht="20.100000000000001" customHeight="1">
      <c r="H13" s="1">
        <f t="shared" si="1"/>
        <v>0</v>
      </c>
      <c r="I13" s="38">
        <f>BILL!D9</f>
        <v>0</v>
      </c>
      <c r="J13" s="39" t="str">
        <f>BILL!E9</f>
        <v/>
      </c>
      <c r="K13" s="40">
        <f>BILL!F9</f>
        <v>0</v>
      </c>
      <c r="L13" s="41">
        <f>IFERROR(IF($I13&gt;=1,(IF(DIFF!BV12&gt;=1,DIFF!BV12,DIFF!AL11)),0),0)</f>
        <v>0</v>
      </c>
      <c r="M13" s="42">
        <f>IFERROR(IF($I13&gt;=1,(IF(DIFF!BW12&gt;=1,DIFF!BW12,DIFF!AM11)),0),0)</f>
        <v>0</v>
      </c>
      <c r="N13" s="42">
        <f>IFERROR(IF($I13&gt;=1,(IF(DIFF!BX12&gt;=1,DIFF!BX12,DIFF!AN11)),0),0)</f>
        <v>0</v>
      </c>
      <c r="O13" s="42">
        <f>IFERROR(IF($I13&gt;=1,(IF(DIFF!BY12&gt;=1,DIFF!BY12,0)),0),0)</f>
        <v>0</v>
      </c>
      <c r="P13" s="43">
        <f t="shared" si="2"/>
        <v>0</v>
      </c>
      <c r="Q13" s="41">
        <f>IFERROR(IF($I13&gt;=1,(IF(DIFF!BZ12&gt;=1,DIFF!BZ12,DIFF!AG11)),0),0)</f>
        <v>0</v>
      </c>
      <c r="R13" s="42">
        <f>IFERROR(IF($I13&gt;=1,(IF(DIFF!CA12&gt;=1,DIFF!CA12,DIFF!AH11)),0),0)</f>
        <v>0</v>
      </c>
      <c r="S13" s="42">
        <f>IFERROR(IF($I13&gt;=1,(IF(DIFF!CB12&gt;=1,DIFF!CB12,DIFF!AI11)),0),0)</f>
        <v>0</v>
      </c>
      <c r="T13" s="42">
        <f>IFERROR(IF($I13&gt;=1,(IF(DIFF!CC12&gt;=1,DIFF!CC12,0)),0),0)</f>
        <v>0</v>
      </c>
      <c r="U13" s="43">
        <f t="shared" si="3"/>
        <v>0</v>
      </c>
      <c r="V13" s="41">
        <f t="shared" si="4"/>
        <v>0</v>
      </c>
      <c r="W13" s="42">
        <f t="shared" si="0"/>
        <v>0</v>
      </c>
      <c r="X13" s="42">
        <f t="shared" si="0"/>
        <v>0</v>
      </c>
      <c r="Y13" s="42">
        <f t="shared" si="0"/>
        <v>0</v>
      </c>
      <c r="Z13" s="43">
        <f t="shared" si="5"/>
        <v>0</v>
      </c>
      <c r="AA13" s="41">
        <f>IFERROR(IF($I13&gt;=1,(IF(DIFF!CD12&gt;=1,DIFF!CD12,DIFF!AO11)),0),0)</f>
        <v>0</v>
      </c>
      <c r="AB13" s="42">
        <f>IFERROR(IF($I13&gt;=1,(IF(DIFF!CE12&gt;=1,DIFF!CE12,DIFF!AP11)),0),0)</f>
        <v>0</v>
      </c>
      <c r="AC13" s="43">
        <f t="shared" si="6"/>
        <v>0</v>
      </c>
      <c r="AD13" s="41">
        <f>IFERROR(IF($I13&gt;=1,(IF(DIFF!CF12&gt;=1,DIFF!CF12,0)),0),0)</f>
        <v>0</v>
      </c>
      <c r="AE13" s="42">
        <f>IFERROR(IF($I13&gt;=1,(IF(DIFF!CG12&gt;=1,DIFF!CG12,0)),0),0)</f>
        <v>0</v>
      </c>
      <c r="AF13" s="43">
        <f t="shared" si="7"/>
        <v>0</v>
      </c>
      <c r="AG13" s="41">
        <f>IFERROR(IF($I13&gt;=1,(IF(DIFF!CH12&gt;=1,DIFF!CH12,DIFF!BI11)),0),0)</f>
        <v>0</v>
      </c>
      <c r="AH13" s="42">
        <f>IFERROR(IF($I13&gt;=1,(IF(DIFF!CI12&gt;=1,DIFF!CI12,DIFF!BJ11)),0),0)</f>
        <v>0</v>
      </c>
      <c r="AI13" s="43">
        <f t="shared" si="8"/>
        <v>0</v>
      </c>
      <c r="AJ13" s="33">
        <f t="shared" si="9"/>
        <v>0</v>
      </c>
      <c r="AK13" s="44">
        <f t="shared" si="10"/>
        <v>0</v>
      </c>
      <c r="AL13" s="44">
        <f t="shared" si="11"/>
        <v>0</v>
      </c>
      <c r="AM13" s="45">
        <f>BILL!G9</f>
        <v>0</v>
      </c>
      <c r="AN13" s="46">
        <f>BILL!H9</f>
        <v>0</v>
      </c>
      <c r="AO13" s="47">
        <f>BILL!I9</f>
        <v>0</v>
      </c>
      <c r="AP13" s="46">
        <f>BILL!J9</f>
        <v>0</v>
      </c>
    </row>
    <row r="14" spans="1:42" ht="20.100000000000001" customHeight="1">
      <c r="H14" s="1">
        <f t="shared" si="1"/>
        <v>0</v>
      </c>
      <c r="I14" s="38">
        <f>BILL!D10</f>
        <v>0</v>
      </c>
      <c r="J14" s="39" t="str">
        <f>BILL!E10</f>
        <v/>
      </c>
      <c r="K14" s="40">
        <f>BILL!F10</f>
        <v>0</v>
      </c>
      <c r="L14" s="41">
        <f>IFERROR(IF($I14&gt;=1,(IF(DIFF!BV13&gt;=1,DIFF!BV13,DIFF!AL12)),0),0)</f>
        <v>0</v>
      </c>
      <c r="M14" s="42">
        <f>IFERROR(IF($I14&gt;=1,(IF(DIFF!BW13&gt;=1,DIFF!BW13,DIFF!AM12)),0),0)</f>
        <v>0</v>
      </c>
      <c r="N14" s="42">
        <f>IFERROR(IF($I14&gt;=1,(IF(DIFF!BX13&gt;=1,DIFF!BX13,DIFF!AN12)),0),0)</f>
        <v>0</v>
      </c>
      <c r="O14" s="42">
        <f>IFERROR(IF($I14&gt;=1,(IF(DIFF!BY13&gt;=1,DIFF!BY13,0)),0),0)</f>
        <v>0</v>
      </c>
      <c r="P14" s="43">
        <f t="shared" si="2"/>
        <v>0</v>
      </c>
      <c r="Q14" s="41">
        <f>IFERROR(IF($I14&gt;=1,(IF(DIFF!BZ13&gt;=1,DIFF!BZ13,DIFF!AG12)),0),0)</f>
        <v>0</v>
      </c>
      <c r="R14" s="42">
        <f>IFERROR(IF($I14&gt;=1,(IF(DIFF!CA13&gt;=1,DIFF!CA13,DIFF!AH12)),0),0)</f>
        <v>0</v>
      </c>
      <c r="S14" s="42">
        <f>IFERROR(IF($I14&gt;=1,(IF(DIFF!CB13&gt;=1,DIFF!CB13,DIFF!AI12)),0),0)</f>
        <v>0</v>
      </c>
      <c r="T14" s="42">
        <f>IFERROR(IF($I14&gt;=1,(IF(DIFF!CC13&gt;=1,DIFF!CC13,0)),0),0)</f>
        <v>0</v>
      </c>
      <c r="U14" s="43">
        <f t="shared" si="3"/>
        <v>0</v>
      </c>
      <c r="V14" s="41">
        <f t="shared" si="4"/>
        <v>0</v>
      </c>
      <c r="W14" s="42">
        <f t="shared" si="0"/>
        <v>0</v>
      </c>
      <c r="X14" s="42">
        <f t="shared" si="0"/>
        <v>0</v>
      </c>
      <c r="Y14" s="42">
        <f t="shared" si="0"/>
        <v>0</v>
      </c>
      <c r="Z14" s="43">
        <f t="shared" si="5"/>
        <v>0</v>
      </c>
      <c r="AA14" s="41">
        <f>IFERROR(IF($I14&gt;=1,(IF(DIFF!CD13&gt;=1,DIFF!CD13,DIFF!AO12)),0),0)</f>
        <v>0</v>
      </c>
      <c r="AB14" s="42">
        <f>IFERROR(IF($I14&gt;=1,(IF(DIFF!CE13&gt;=1,DIFF!CE13,DIFF!AP12)),0),0)</f>
        <v>0</v>
      </c>
      <c r="AC14" s="43">
        <f t="shared" si="6"/>
        <v>0</v>
      </c>
      <c r="AD14" s="41">
        <f>IFERROR(IF($I14&gt;=1,(IF(DIFF!CF13&gt;=1,DIFF!CF13,0)),0),0)</f>
        <v>0</v>
      </c>
      <c r="AE14" s="42">
        <f>IFERROR(IF($I14&gt;=1,(IF(DIFF!CG13&gt;=1,DIFF!CG13,0)),0),0)</f>
        <v>0</v>
      </c>
      <c r="AF14" s="43">
        <f t="shared" si="7"/>
        <v>0</v>
      </c>
      <c r="AG14" s="41">
        <f>IFERROR(IF($I14&gt;=1,(IF(DIFF!CH13&gt;=1,DIFF!CH13,DIFF!BI12)),0),0)</f>
        <v>0</v>
      </c>
      <c r="AH14" s="42">
        <f>IFERROR(IF($I14&gt;=1,(IF(DIFF!CI13&gt;=1,DIFF!CI13,DIFF!BJ12)),0),0)</f>
        <v>0</v>
      </c>
      <c r="AI14" s="43">
        <f t="shared" si="8"/>
        <v>0</v>
      </c>
      <c r="AJ14" s="33">
        <f t="shared" si="9"/>
        <v>0</v>
      </c>
      <c r="AK14" s="44">
        <f t="shared" si="10"/>
        <v>0</v>
      </c>
      <c r="AL14" s="44">
        <f t="shared" si="11"/>
        <v>0</v>
      </c>
      <c r="AM14" s="45">
        <f>BILL!G10</f>
        <v>0</v>
      </c>
      <c r="AN14" s="46">
        <f>BILL!H10</f>
        <v>0</v>
      </c>
      <c r="AO14" s="47">
        <f>BILL!I10</f>
        <v>0</v>
      </c>
      <c r="AP14" s="46">
        <f>BILL!J10</f>
        <v>0</v>
      </c>
    </row>
    <row r="15" spans="1:42" ht="20.100000000000001" customHeight="1">
      <c r="H15" s="1">
        <f t="shared" si="1"/>
        <v>0</v>
      </c>
      <c r="I15" s="38">
        <f>BILL!D11</f>
        <v>0</v>
      </c>
      <c r="J15" s="39" t="str">
        <f>BILL!E11</f>
        <v/>
      </c>
      <c r="K15" s="40">
        <f>BILL!F11</f>
        <v>0</v>
      </c>
      <c r="L15" s="41">
        <f>IFERROR(IF($I15&gt;=1,(IF(DIFF!BV14&gt;=1,DIFF!BV14,DIFF!AL13)),0),0)</f>
        <v>0</v>
      </c>
      <c r="M15" s="42">
        <f>IFERROR(IF($I15&gt;=1,(IF(DIFF!BW14&gt;=1,DIFF!BW14,DIFF!AM13)),0),0)</f>
        <v>0</v>
      </c>
      <c r="N15" s="42">
        <f>IFERROR(IF($I15&gt;=1,(IF(DIFF!BX14&gt;=1,DIFF!BX14,DIFF!AN13)),0),0)</f>
        <v>0</v>
      </c>
      <c r="O15" s="42">
        <f>IFERROR(IF($I15&gt;=1,(IF(DIFF!BY14&gt;=1,DIFF!BY14,0)),0),0)</f>
        <v>0</v>
      </c>
      <c r="P15" s="43">
        <f t="shared" si="2"/>
        <v>0</v>
      </c>
      <c r="Q15" s="41">
        <f>IFERROR(IF($I15&gt;=1,(IF(DIFF!BZ14&gt;=1,DIFF!BZ14,DIFF!AG13)),0),0)</f>
        <v>0</v>
      </c>
      <c r="R15" s="42">
        <f>IFERROR(IF($I15&gt;=1,(IF(DIFF!CA14&gt;=1,DIFF!CA14,DIFF!AH13)),0),0)</f>
        <v>0</v>
      </c>
      <c r="S15" s="42">
        <f>IFERROR(IF($I15&gt;=1,(IF(DIFF!CB14&gt;=1,DIFF!CB14,DIFF!AI13)),0),0)</f>
        <v>0</v>
      </c>
      <c r="T15" s="42">
        <f>IFERROR(IF($I15&gt;=1,(IF(DIFF!CC14&gt;=1,DIFF!CC14,0)),0),0)</f>
        <v>0</v>
      </c>
      <c r="U15" s="43">
        <f t="shared" si="3"/>
        <v>0</v>
      </c>
      <c r="V15" s="41">
        <f t="shared" si="4"/>
        <v>0</v>
      </c>
      <c r="W15" s="42">
        <f t="shared" si="0"/>
        <v>0</v>
      </c>
      <c r="X15" s="42">
        <f t="shared" si="0"/>
        <v>0</v>
      </c>
      <c r="Y15" s="42">
        <f t="shared" si="0"/>
        <v>0</v>
      </c>
      <c r="Z15" s="43">
        <f t="shared" si="5"/>
        <v>0</v>
      </c>
      <c r="AA15" s="41">
        <f>IFERROR(IF($I15&gt;=1,(IF(DIFF!CD14&gt;=1,DIFF!CD14,DIFF!AO13)),0),0)</f>
        <v>0</v>
      </c>
      <c r="AB15" s="42">
        <f>IFERROR(IF($I15&gt;=1,(IF(DIFF!CE14&gt;=1,DIFF!CE14,DIFF!AP13)),0),0)</f>
        <v>0</v>
      </c>
      <c r="AC15" s="43">
        <f t="shared" si="6"/>
        <v>0</v>
      </c>
      <c r="AD15" s="41">
        <f>IFERROR(IF($I15&gt;=1,(IF(DIFF!CF14&gt;=1,DIFF!CF14,0)),0),0)</f>
        <v>0</v>
      </c>
      <c r="AE15" s="42">
        <f>IFERROR(IF($I15&gt;=1,(IF(DIFF!CG14&gt;=1,DIFF!CG14,0)),0),0)</f>
        <v>0</v>
      </c>
      <c r="AF15" s="43">
        <f t="shared" si="7"/>
        <v>0</v>
      </c>
      <c r="AG15" s="41">
        <f>IFERROR(IF($I15&gt;=1,(IF(DIFF!CH14&gt;=1,DIFF!CH14,DIFF!BI13)),0),0)</f>
        <v>0</v>
      </c>
      <c r="AH15" s="42">
        <f>IFERROR(IF($I15&gt;=1,(IF(DIFF!CI14&gt;=1,DIFF!CI14,DIFF!BJ13)),0),0)</f>
        <v>0</v>
      </c>
      <c r="AI15" s="43">
        <f t="shared" si="8"/>
        <v>0</v>
      </c>
      <c r="AJ15" s="33">
        <f t="shared" si="9"/>
        <v>0</v>
      </c>
      <c r="AK15" s="44">
        <f t="shared" si="10"/>
        <v>0</v>
      </c>
      <c r="AL15" s="44">
        <f t="shared" si="11"/>
        <v>0</v>
      </c>
      <c r="AM15" s="45">
        <f>BILL!G11</f>
        <v>0</v>
      </c>
      <c r="AN15" s="46">
        <f>BILL!H11</f>
        <v>0</v>
      </c>
      <c r="AO15" s="47">
        <f>BILL!I11</f>
        <v>0</v>
      </c>
      <c r="AP15" s="46">
        <f>BILL!J11</f>
        <v>0</v>
      </c>
    </row>
    <row r="16" spans="1:42" ht="20.100000000000001" customHeight="1">
      <c r="H16" s="1">
        <f t="shared" si="1"/>
        <v>0</v>
      </c>
      <c r="I16" s="38">
        <f>BILL!D12</f>
        <v>0</v>
      </c>
      <c r="J16" s="39" t="str">
        <f>BILL!E12</f>
        <v/>
      </c>
      <c r="K16" s="40">
        <f>BILL!F12</f>
        <v>0</v>
      </c>
      <c r="L16" s="41">
        <f>IFERROR(IF($I16&gt;=1,(IF(DIFF!BV15&gt;=1,DIFF!BV15,DIFF!AL14)),0),0)</f>
        <v>0</v>
      </c>
      <c r="M16" s="42">
        <f>IFERROR(IF($I16&gt;=1,(IF(DIFF!BW15&gt;=1,DIFF!BW15,DIFF!AM14)),0),0)</f>
        <v>0</v>
      </c>
      <c r="N16" s="42">
        <f>IFERROR(IF($I16&gt;=1,(IF(DIFF!BX15&gt;=1,DIFF!BX15,DIFF!AN14)),0),0)</f>
        <v>0</v>
      </c>
      <c r="O16" s="42">
        <f>IFERROR(IF($I16&gt;=1,(IF(DIFF!BY15&gt;=1,DIFF!BY15,0)),0),0)</f>
        <v>0</v>
      </c>
      <c r="P16" s="43">
        <f t="shared" si="2"/>
        <v>0</v>
      </c>
      <c r="Q16" s="41">
        <f>IFERROR(IF($I16&gt;=1,(IF(DIFF!BZ15&gt;=1,DIFF!BZ15,DIFF!AG14)),0),0)</f>
        <v>0</v>
      </c>
      <c r="R16" s="42">
        <f>IFERROR(IF($I16&gt;=1,(IF(DIFF!CA15&gt;=1,DIFF!CA15,DIFF!AH14)),0),0)</f>
        <v>0</v>
      </c>
      <c r="S16" s="42">
        <f>IFERROR(IF($I16&gt;=1,(IF(DIFF!CB15&gt;=1,DIFF!CB15,DIFF!AI14)),0),0)</f>
        <v>0</v>
      </c>
      <c r="T16" s="42">
        <f>IFERROR(IF($I16&gt;=1,(IF(DIFF!CC15&gt;=1,DIFF!CC15,0)),0),0)</f>
        <v>0</v>
      </c>
      <c r="U16" s="43">
        <f t="shared" si="3"/>
        <v>0</v>
      </c>
      <c r="V16" s="41">
        <f t="shared" si="4"/>
        <v>0</v>
      </c>
      <c r="W16" s="42">
        <f t="shared" si="0"/>
        <v>0</v>
      </c>
      <c r="X16" s="42">
        <f t="shared" si="0"/>
        <v>0</v>
      </c>
      <c r="Y16" s="42">
        <f t="shared" si="0"/>
        <v>0</v>
      </c>
      <c r="Z16" s="43">
        <f t="shared" si="5"/>
        <v>0</v>
      </c>
      <c r="AA16" s="41">
        <f>IFERROR(IF($I16&gt;=1,(IF(DIFF!CD15&gt;=1,DIFF!CD15,DIFF!AO14)),0),0)</f>
        <v>0</v>
      </c>
      <c r="AB16" s="42">
        <f>IFERROR(IF($I16&gt;=1,(IF(DIFF!CE15&gt;=1,DIFF!CE15,DIFF!AP14)),0),0)</f>
        <v>0</v>
      </c>
      <c r="AC16" s="43">
        <f t="shared" si="6"/>
        <v>0</v>
      </c>
      <c r="AD16" s="41">
        <f>IFERROR(IF($I16&gt;=1,(IF(DIFF!CF15&gt;=1,DIFF!CF15,0)),0),0)</f>
        <v>0</v>
      </c>
      <c r="AE16" s="42">
        <f>IFERROR(IF($I16&gt;=1,(IF(DIFF!CG15&gt;=1,DIFF!CG15,0)),0),0)</f>
        <v>0</v>
      </c>
      <c r="AF16" s="43">
        <f t="shared" si="7"/>
        <v>0</v>
      </c>
      <c r="AG16" s="41">
        <f>IFERROR(IF($I16&gt;=1,(IF(DIFF!CH15&gt;=1,DIFF!CH15,DIFF!BI14)),0),0)</f>
        <v>0</v>
      </c>
      <c r="AH16" s="42">
        <f>IFERROR(IF($I16&gt;=1,(IF(DIFF!CI15&gt;=1,DIFF!CI15,DIFF!BJ14)),0),0)</f>
        <v>0</v>
      </c>
      <c r="AI16" s="43">
        <f t="shared" si="8"/>
        <v>0</v>
      </c>
      <c r="AJ16" s="33">
        <f t="shared" si="9"/>
        <v>0</v>
      </c>
      <c r="AK16" s="44">
        <f t="shared" si="10"/>
        <v>0</v>
      </c>
      <c r="AL16" s="44">
        <f t="shared" si="11"/>
        <v>0</v>
      </c>
      <c r="AM16" s="45">
        <f>BILL!G12</f>
        <v>0</v>
      </c>
      <c r="AN16" s="46">
        <f>BILL!H12</f>
        <v>0</v>
      </c>
      <c r="AO16" s="47">
        <f>BILL!I12</f>
        <v>0</v>
      </c>
      <c r="AP16" s="46">
        <f>BILL!J12</f>
        <v>0</v>
      </c>
    </row>
    <row r="17" spans="8:42" ht="20.100000000000001" customHeight="1">
      <c r="H17" s="1">
        <f t="shared" si="1"/>
        <v>0</v>
      </c>
      <c r="I17" s="38">
        <f>BILL!D13</f>
        <v>0</v>
      </c>
      <c r="J17" s="39" t="str">
        <f>BILL!E13</f>
        <v/>
      </c>
      <c r="K17" s="40">
        <f>BILL!F13</f>
        <v>0</v>
      </c>
      <c r="L17" s="41">
        <f>IFERROR(IF($I17&gt;=1,(IF(DIFF!BV16&gt;=1,DIFF!BV16,DIFF!AL15)),0),0)</f>
        <v>0</v>
      </c>
      <c r="M17" s="42">
        <f>IFERROR(IF($I17&gt;=1,(IF(DIFF!BW16&gt;=1,DIFF!BW16,DIFF!AM15)),0),0)</f>
        <v>0</v>
      </c>
      <c r="N17" s="42">
        <f>IFERROR(IF($I17&gt;=1,(IF(DIFF!BX16&gt;=1,DIFF!BX16,DIFF!AN15)),0),0)</f>
        <v>0</v>
      </c>
      <c r="O17" s="42">
        <f>IFERROR(IF($I17&gt;=1,(IF(DIFF!BY16&gt;=1,DIFF!BY16,0)),0),0)</f>
        <v>0</v>
      </c>
      <c r="P17" s="43">
        <f t="shared" si="2"/>
        <v>0</v>
      </c>
      <c r="Q17" s="41">
        <f>IFERROR(IF($I17&gt;=1,(IF(DIFF!BZ16&gt;=1,DIFF!BZ16,DIFF!AG15)),0),0)</f>
        <v>0</v>
      </c>
      <c r="R17" s="42">
        <f>IFERROR(IF($I17&gt;=1,(IF(DIFF!CA16&gt;=1,DIFF!CA16,DIFF!AH15)),0),0)</f>
        <v>0</v>
      </c>
      <c r="S17" s="42">
        <f>IFERROR(IF($I17&gt;=1,(IF(DIFF!CB16&gt;=1,DIFF!CB16,DIFF!AI15)),0),0)</f>
        <v>0</v>
      </c>
      <c r="T17" s="42">
        <f>IFERROR(IF($I17&gt;=1,(IF(DIFF!CC16&gt;=1,DIFF!CC16,0)),0),0)</f>
        <v>0</v>
      </c>
      <c r="U17" s="43">
        <f t="shared" si="3"/>
        <v>0</v>
      </c>
      <c r="V17" s="41">
        <f t="shared" si="4"/>
        <v>0</v>
      </c>
      <c r="W17" s="42">
        <f t="shared" si="0"/>
        <v>0</v>
      </c>
      <c r="X17" s="42">
        <f t="shared" si="0"/>
        <v>0</v>
      </c>
      <c r="Y17" s="42">
        <f t="shared" si="0"/>
        <v>0</v>
      </c>
      <c r="Z17" s="43">
        <f t="shared" si="5"/>
        <v>0</v>
      </c>
      <c r="AA17" s="41">
        <f>IFERROR(IF($I17&gt;=1,(IF(DIFF!CD16&gt;=1,DIFF!CD16,DIFF!AO15)),0),0)</f>
        <v>0</v>
      </c>
      <c r="AB17" s="42">
        <f>IFERROR(IF($I17&gt;=1,(IF(DIFF!CE16&gt;=1,DIFF!CE16,DIFF!AP15)),0),0)</f>
        <v>0</v>
      </c>
      <c r="AC17" s="43">
        <f t="shared" si="6"/>
        <v>0</v>
      </c>
      <c r="AD17" s="41">
        <f>IFERROR(IF($I17&gt;=1,(IF(DIFF!CF16&gt;=1,DIFF!CF16,0)),0),0)</f>
        <v>0</v>
      </c>
      <c r="AE17" s="42">
        <f>IFERROR(IF($I17&gt;=1,(IF(DIFF!CG16&gt;=1,DIFF!CG16,0)),0),0)</f>
        <v>0</v>
      </c>
      <c r="AF17" s="43">
        <f t="shared" si="7"/>
        <v>0</v>
      </c>
      <c r="AG17" s="41">
        <f>IFERROR(IF($I17&gt;=1,(IF(DIFF!CH16&gt;=1,DIFF!CH16,DIFF!BI15)),0),0)</f>
        <v>0</v>
      </c>
      <c r="AH17" s="42">
        <f>IFERROR(IF($I17&gt;=1,(IF(DIFF!CI16&gt;=1,DIFF!CI16,DIFF!BJ15)),0),0)</f>
        <v>0</v>
      </c>
      <c r="AI17" s="43">
        <f t="shared" si="8"/>
        <v>0</v>
      </c>
      <c r="AJ17" s="33">
        <f t="shared" si="9"/>
        <v>0</v>
      </c>
      <c r="AK17" s="44">
        <f t="shared" si="10"/>
        <v>0</v>
      </c>
      <c r="AL17" s="44">
        <f t="shared" si="11"/>
        <v>0</v>
      </c>
      <c r="AM17" s="45">
        <f>BILL!G13</f>
        <v>0</v>
      </c>
      <c r="AN17" s="46">
        <f>BILL!H13</f>
        <v>0</v>
      </c>
      <c r="AO17" s="47">
        <f>BILL!I13</f>
        <v>0</v>
      </c>
      <c r="AP17" s="46">
        <f>BILL!J13</f>
        <v>0</v>
      </c>
    </row>
    <row r="18" spans="8:42" ht="20.100000000000001" customHeight="1">
      <c r="H18" s="1">
        <f t="shared" si="1"/>
        <v>0</v>
      </c>
      <c r="I18" s="38">
        <f>BILL!D14</f>
        <v>0</v>
      </c>
      <c r="J18" s="39" t="str">
        <f>BILL!E14</f>
        <v/>
      </c>
      <c r="K18" s="40">
        <f>BILL!F14</f>
        <v>0</v>
      </c>
      <c r="L18" s="41">
        <f>IFERROR(IF($I18&gt;=1,(IF(DIFF!BV17&gt;=1,DIFF!BV17,DIFF!AL16)),0),0)</f>
        <v>0</v>
      </c>
      <c r="M18" s="42">
        <f>IFERROR(IF($I18&gt;=1,(IF(DIFF!BW17&gt;=1,DIFF!BW17,DIFF!AM16)),0),0)</f>
        <v>0</v>
      </c>
      <c r="N18" s="42">
        <f>IFERROR(IF($I18&gt;=1,(IF(DIFF!BX17&gt;=1,DIFF!BX17,DIFF!AN16)),0),0)</f>
        <v>0</v>
      </c>
      <c r="O18" s="42">
        <f>IFERROR(IF($I18&gt;=1,(IF(DIFF!BY17&gt;=1,DIFF!BY17,0)),0),0)</f>
        <v>0</v>
      </c>
      <c r="P18" s="43">
        <f t="shared" si="2"/>
        <v>0</v>
      </c>
      <c r="Q18" s="41">
        <f>IFERROR(IF($I18&gt;=1,(IF(DIFF!BZ17&gt;=1,DIFF!BZ17,DIFF!AG16)),0),0)</f>
        <v>0</v>
      </c>
      <c r="R18" s="42">
        <f>IFERROR(IF($I18&gt;=1,(IF(DIFF!CA17&gt;=1,DIFF!CA17,DIFF!AH16)),0),0)</f>
        <v>0</v>
      </c>
      <c r="S18" s="42">
        <f>IFERROR(IF($I18&gt;=1,(IF(DIFF!CB17&gt;=1,DIFF!CB17,DIFF!AI16)),0),0)</f>
        <v>0</v>
      </c>
      <c r="T18" s="42">
        <f>IFERROR(IF($I18&gt;=1,(IF(DIFF!CC17&gt;=1,DIFF!CC17,0)),0),0)</f>
        <v>0</v>
      </c>
      <c r="U18" s="43">
        <f t="shared" si="3"/>
        <v>0</v>
      </c>
      <c r="V18" s="41">
        <f t="shared" si="4"/>
        <v>0</v>
      </c>
      <c r="W18" s="42">
        <f t="shared" si="0"/>
        <v>0</v>
      </c>
      <c r="X18" s="42">
        <f t="shared" si="0"/>
        <v>0</v>
      </c>
      <c r="Y18" s="42">
        <f t="shared" si="0"/>
        <v>0</v>
      </c>
      <c r="Z18" s="43">
        <f t="shared" si="5"/>
        <v>0</v>
      </c>
      <c r="AA18" s="41">
        <f>IFERROR(IF($I18&gt;=1,(IF(DIFF!CD17&gt;=1,DIFF!CD17,DIFF!AO16)),0),0)</f>
        <v>0</v>
      </c>
      <c r="AB18" s="42">
        <f>IFERROR(IF($I18&gt;=1,(IF(DIFF!CE17&gt;=1,DIFF!CE17,DIFF!AP16)),0),0)</f>
        <v>0</v>
      </c>
      <c r="AC18" s="43">
        <f t="shared" si="6"/>
        <v>0</v>
      </c>
      <c r="AD18" s="41">
        <f>IFERROR(IF($I18&gt;=1,(IF(DIFF!CF17&gt;=1,DIFF!CF17,0)),0),0)</f>
        <v>0</v>
      </c>
      <c r="AE18" s="42">
        <f>IFERROR(IF($I18&gt;=1,(IF(DIFF!CG17&gt;=1,DIFF!CG17,0)),0),0)</f>
        <v>0</v>
      </c>
      <c r="AF18" s="43">
        <f t="shared" si="7"/>
        <v>0</v>
      </c>
      <c r="AG18" s="41">
        <f>IFERROR(IF($I18&gt;=1,(IF(DIFF!CH17&gt;=1,DIFF!CH17,DIFF!BI16)),0),0)</f>
        <v>0</v>
      </c>
      <c r="AH18" s="42">
        <f>IFERROR(IF($I18&gt;=1,(IF(DIFF!CI17&gt;=1,DIFF!CI17,DIFF!BJ16)),0),0)</f>
        <v>0</v>
      </c>
      <c r="AI18" s="43">
        <f t="shared" si="8"/>
        <v>0</v>
      </c>
      <c r="AJ18" s="33">
        <f t="shared" si="9"/>
        <v>0</v>
      </c>
      <c r="AK18" s="44">
        <f t="shared" si="10"/>
        <v>0</v>
      </c>
      <c r="AL18" s="44">
        <f t="shared" si="11"/>
        <v>0</v>
      </c>
      <c r="AM18" s="45">
        <f>BILL!G14</f>
        <v>0</v>
      </c>
      <c r="AN18" s="46">
        <f>BILL!H14</f>
        <v>0</v>
      </c>
      <c r="AO18" s="47">
        <f>BILL!I14</f>
        <v>0</v>
      </c>
      <c r="AP18" s="46">
        <f>BILL!J14</f>
        <v>0</v>
      </c>
    </row>
    <row r="19" spans="8:42" ht="20.100000000000001" customHeight="1">
      <c r="H19" s="1">
        <f t="shared" si="1"/>
        <v>0</v>
      </c>
      <c r="I19" s="38">
        <f>BILL!D15</f>
        <v>0</v>
      </c>
      <c r="J19" s="39" t="str">
        <f>BILL!E15</f>
        <v/>
      </c>
      <c r="K19" s="40">
        <f>BILL!F15</f>
        <v>0</v>
      </c>
      <c r="L19" s="41">
        <f>IFERROR(IF($I19&gt;=1,(IF(DIFF!BV18&gt;=1,DIFF!BV18,DIFF!AL17)),0),0)</f>
        <v>0</v>
      </c>
      <c r="M19" s="42">
        <f>IFERROR(IF($I19&gt;=1,(IF(DIFF!BW18&gt;=1,DIFF!BW18,DIFF!AM17)),0),0)</f>
        <v>0</v>
      </c>
      <c r="N19" s="42">
        <f>IFERROR(IF($I19&gt;=1,(IF(DIFF!BX18&gt;=1,DIFF!BX18,DIFF!AN17)),0),0)</f>
        <v>0</v>
      </c>
      <c r="O19" s="42">
        <f>IFERROR(IF($I19&gt;=1,(IF(DIFF!BY18&gt;=1,DIFF!BY18,0)),0),0)</f>
        <v>0</v>
      </c>
      <c r="P19" s="43">
        <f t="shared" si="2"/>
        <v>0</v>
      </c>
      <c r="Q19" s="41">
        <f>IFERROR(IF($I19&gt;=1,(IF(DIFF!BZ18&gt;=1,DIFF!BZ18,DIFF!AG17)),0),0)</f>
        <v>0</v>
      </c>
      <c r="R19" s="42">
        <f>IFERROR(IF($I19&gt;=1,(IF(DIFF!CA18&gt;=1,DIFF!CA18,DIFF!AH17)),0),0)</f>
        <v>0</v>
      </c>
      <c r="S19" s="42">
        <f>IFERROR(IF($I19&gt;=1,(IF(DIFF!CB18&gt;=1,DIFF!CB18,DIFF!AI17)),0),0)</f>
        <v>0</v>
      </c>
      <c r="T19" s="42">
        <f>IFERROR(IF($I19&gt;=1,(IF(DIFF!CC18&gt;=1,DIFF!CC18,0)),0),0)</f>
        <v>0</v>
      </c>
      <c r="U19" s="43">
        <f t="shared" si="3"/>
        <v>0</v>
      </c>
      <c r="V19" s="41">
        <f t="shared" si="4"/>
        <v>0</v>
      </c>
      <c r="W19" s="42">
        <f t="shared" si="0"/>
        <v>0</v>
      </c>
      <c r="X19" s="42">
        <f t="shared" si="0"/>
        <v>0</v>
      </c>
      <c r="Y19" s="42">
        <f t="shared" si="0"/>
        <v>0</v>
      </c>
      <c r="Z19" s="43">
        <f t="shared" si="5"/>
        <v>0</v>
      </c>
      <c r="AA19" s="41">
        <f>IFERROR(IF($I19&gt;=1,(IF(DIFF!CD18&gt;=1,DIFF!CD18,DIFF!AO17)),0),0)</f>
        <v>0</v>
      </c>
      <c r="AB19" s="42">
        <f>IFERROR(IF($I19&gt;=1,(IF(DIFF!CE18&gt;=1,DIFF!CE18,DIFF!AP17)),0),0)</f>
        <v>0</v>
      </c>
      <c r="AC19" s="43">
        <f t="shared" si="6"/>
        <v>0</v>
      </c>
      <c r="AD19" s="41">
        <f>IFERROR(IF($I19&gt;=1,(IF(DIFF!CF18&gt;=1,DIFF!CF18,0)),0),0)</f>
        <v>0</v>
      </c>
      <c r="AE19" s="42">
        <f>IFERROR(IF($I19&gt;=1,(IF(DIFF!CG18&gt;=1,DIFF!CG18,0)),0),0)</f>
        <v>0</v>
      </c>
      <c r="AF19" s="43">
        <f t="shared" si="7"/>
        <v>0</v>
      </c>
      <c r="AG19" s="41">
        <f>IFERROR(IF($I19&gt;=1,(IF(DIFF!CH18&gt;=1,DIFF!CH18,DIFF!BI17)),0),0)</f>
        <v>0</v>
      </c>
      <c r="AH19" s="42">
        <f>IFERROR(IF($I19&gt;=1,(IF(DIFF!CI18&gt;=1,DIFF!CI18,DIFF!BJ17)),0),0)</f>
        <v>0</v>
      </c>
      <c r="AI19" s="43">
        <f t="shared" si="8"/>
        <v>0</v>
      </c>
      <c r="AJ19" s="33">
        <f t="shared" si="9"/>
        <v>0</v>
      </c>
      <c r="AK19" s="44">
        <f t="shared" si="10"/>
        <v>0</v>
      </c>
      <c r="AL19" s="44">
        <f t="shared" si="11"/>
        <v>0</v>
      </c>
      <c r="AM19" s="45">
        <f>BILL!G15</f>
        <v>0</v>
      </c>
      <c r="AN19" s="46">
        <f>BILL!H15</f>
        <v>0</v>
      </c>
      <c r="AO19" s="47">
        <f>BILL!I15</f>
        <v>0</v>
      </c>
      <c r="AP19" s="46">
        <f>BILL!J15</f>
        <v>0</v>
      </c>
    </row>
    <row r="20" spans="8:42" ht="20.100000000000001" customHeight="1">
      <c r="H20" s="1">
        <f t="shared" si="1"/>
        <v>0</v>
      </c>
      <c r="I20" s="38">
        <f>BILL!D16</f>
        <v>0</v>
      </c>
      <c r="J20" s="39" t="str">
        <f>BILL!E16</f>
        <v/>
      </c>
      <c r="K20" s="40">
        <f>BILL!F16</f>
        <v>0</v>
      </c>
      <c r="L20" s="41">
        <f>IFERROR(IF($I20&gt;=1,(IF(DIFF!BV19&gt;=1,DIFF!BV19,DIFF!AL18)),0),0)</f>
        <v>0</v>
      </c>
      <c r="M20" s="42">
        <f>IFERROR(IF($I20&gt;=1,(IF(DIFF!BW19&gt;=1,DIFF!BW19,DIFF!AM18)),0),0)</f>
        <v>0</v>
      </c>
      <c r="N20" s="42">
        <f>IFERROR(IF($I20&gt;=1,(IF(DIFF!BX19&gt;=1,DIFF!BX19,DIFF!AN18)),0),0)</f>
        <v>0</v>
      </c>
      <c r="O20" s="42">
        <f>IFERROR(IF($I20&gt;=1,(IF(DIFF!BY19&gt;=1,DIFF!BY19,0)),0),0)</f>
        <v>0</v>
      </c>
      <c r="P20" s="43">
        <f t="shared" si="2"/>
        <v>0</v>
      </c>
      <c r="Q20" s="41">
        <f>IFERROR(IF($I20&gt;=1,(IF(DIFF!BZ19&gt;=1,DIFF!BZ19,DIFF!AG18)),0),0)</f>
        <v>0</v>
      </c>
      <c r="R20" s="42">
        <f>IFERROR(IF($I20&gt;=1,(IF(DIFF!CA19&gt;=1,DIFF!CA19,DIFF!AH18)),0),0)</f>
        <v>0</v>
      </c>
      <c r="S20" s="42">
        <f>IFERROR(IF($I20&gt;=1,(IF(DIFF!CB19&gt;=1,DIFF!CB19,DIFF!AI18)),0),0)</f>
        <v>0</v>
      </c>
      <c r="T20" s="42">
        <f>IFERROR(IF($I20&gt;=1,(IF(DIFF!CC19&gt;=1,DIFF!CC19,0)),0),0)</f>
        <v>0</v>
      </c>
      <c r="U20" s="43">
        <f t="shared" si="3"/>
        <v>0</v>
      </c>
      <c r="V20" s="41">
        <f t="shared" si="4"/>
        <v>0</v>
      </c>
      <c r="W20" s="42">
        <f t="shared" si="0"/>
        <v>0</v>
      </c>
      <c r="X20" s="42">
        <f t="shared" si="0"/>
        <v>0</v>
      </c>
      <c r="Y20" s="42">
        <f t="shared" si="0"/>
        <v>0</v>
      </c>
      <c r="Z20" s="43">
        <f t="shared" si="5"/>
        <v>0</v>
      </c>
      <c r="AA20" s="41">
        <f>IFERROR(IF($I20&gt;=1,(IF(DIFF!CD19&gt;=1,DIFF!CD19,DIFF!AO18)),0),0)</f>
        <v>0</v>
      </c>
      <c r="AB20" s="42">
        <f>IFERROR(IF($I20&gt;=1,(IF(DIFF!CE19&gt;=1,DIFF!CE19,DIFF!AP18)),0),0)</f>
        <v>0</v>
      </c>
      <c r="AC20" s="43">
        <f t="shared" si="6"/>
        <v>0</v>
      </c>
      <c r="AD20" s="41">
        <f>IFERROR(IF($I20&gt;=1,(IF(DIFF!CF19&gt;=1,DIFF!CF19,0)),0),0)</f>
        <v>0</v>
      </c>
      <c r="AE20" s="42">
        <f>IFERROR(IF($I20&gt;=1,(IF(DIFF!CG19&gt;=1,DIFF!CG19,0)),0),0)</f>
        <v>0</v>
      </c>
      <c r="AF20" s="43">
        <f t="shared" si="7"/>
        <v>0</v>
      </c>
      <c r="AG20" s="41">
        <f>IFERROR(IF($I20&gt;=1,(IF(DIFF!CH19&gt;=1,DIFF!CH19,DIFF!BI18)),0),0)</f>
        <v>0</v>
      </c>
      <c r="AH20" s="42">
        <f>IFERROR(IF($I20&gt;=1,(IF(DIFF!CI19&gt;=1,DIFF!CI19,DIFF!BJ18)),0),0)</f>
        <v>0</v>
      </c>
      <c r="AI20" s="43">
        <f t="shared" si="8"/>
        <v>0</v>
      </c>
      <c r="AJ20" s="33">
        <f t="shared" si="9"/>
        <v>0</v>
      </c>
      <c r="AK20" s="44">
        <f t="shared" si="10"/>
        <v>0</v>
      </c>
      <c r="AL20" s="44">
        <f t="shared" si="11"/>
        <v>0</v>
      </c>
      <c r="AM20" s="45">
        <f>BILL!G16</f>
        <v>0</v>
      </c>
      <c r="AN20" s="46">
        <f>BILL!H16</f>
        <v>0</v>
      </c>
      <c r="AO20" s="47">
        <f>BILL!I16</f>
        <v>0</v>
      </c>
      <c r="AP20" s="46">
        <f>BILL!J16</f>
        <v>0</v>
      </c>
    </row>
    <row r="21" spans="8:42" ht="20.100000000000001" customHeight="1">
      <c r="H21" s="1">
        <f t="shared" si="1"/>
        <v>0</v>
      </c>
      <c r="I21" s="38">
        <f>BILL!D17</f>
        <v>0</v>
      </c>
      <c r="J21" s="39" t="str">
        <f>BILL!E17</f>
        <v/>
      </c>
      <c r="K21" s="40">
        <f>BILL!F17</f>
        <v>0</v>
      </c>
      <c r="L21" s="41">
        <f>IFERROR(IF($I21&gt;=1,(IF(DIFF!BV20&gt;=1,DIFF!BV20,DIFF!AL19)),0),0)</f>
        <v>0</v>
      </c>
      <c r="M21" s="42">
        <f>IFERROR(IF($I21&gt;=1,(IF(DIFF!BW20&gt;=1,DIFF!BW20,DIFF!AM19)),0),0)</f>
        <v>0</v>
      </c>
      <c r="N21" s="42">
        <f>IFERROR(IF($I21&gt;=1,(IF(DIFF!BX20&gt;=1,DIFF!BX20,DIFF!AN19)),0),0)</f>
        <v>0</v>
      </c>
      <c r="O21" s="42">
        <f>IFERROR(IF($I21&gt;=1,(IF(DIFF!BY20&gt;=1,DIFF!BY20,0)),0),0)</f>
        <v>0</v>
      </c>
      <c r="P21" s="43">
        <f t="shared" si="2"/>
        <v>0</v>
      </c>
      <c r="Q21" s="41">
        <f>IFERROR(IF($I21&gt;=1,(IF(DIFF!BZ20&gt;=1,DIFF!BZ20,DIFF!AG19)),0),0)</f>
        <v>0</v>
      </c>
      <c r="R21" s="42">
        <f>IFERROR(IF($I21&gt;=1,(IF(DIFF!CA20&gt;=1,DIFF!CA20,DIFF!AH19)),0),0)</f>
        <v>0</v>
      </c>
      <c r="S21" s="42">
        <f>IFERROR(IF($I21&gt;=1,(IF(DIFF!CB20&gt;=1,DIFF!CB20,DIFF!AI19)),0),0)</f>
        <v>0</v>
      </c>
      <c r="T21" s="42">
        <f>IFERROR(IF($I21&gt;=1,(IF(DIFF!CC20&gt;=1,DIFF!CC20,0)),0),0)</f>
        <v>0</v>
      </c>
      <c r="U21" s="43">
        <f t="shared" si="3"/>
        <v>0</v>
      </c>
      <c r="V21" s="41">
        <f t="shared" si="4"/>
        <v>0</v>
      </c>
      <c r="W21" s="42">
        <f t="shared" si="0"/>
        <v>0</v>
      </c>
      <c r="X21" s="42">
        <f t="shared" si="0"/>
        <v>0</v>
      </c>
      <c r="Y21" s="42">
        <f t="shared" si="0"/>
        <v>0</v>
      </c>
      <c r="Z21" s="43">
        <f t="shared" si="5"/>
        <v>0</v>
      </c>
      <c r="AA21" s="41">
        <f>IFERROR(IF($I21&gt;=1,(IF(DIFF!CD20&gt;=1,DIFF!CD20,DIFF!AO19)),0),0)</f>
        <v>0</v>
      </c>
      <c r="AB21" s="42">
        <f>IFERROR(IF($I21&gt;=1,(IF(DIFF!CE20&gt;=1,DIFF!CE20,DIFF!AP19)),0),0)</f>
        <v>0</v>
      </c>
      <c r="AC21" s="43">
        <f t="shared" si="6"/>
        <v>0</v>
      </c>
      <c r="AD21" s="41">
        <f>IFERROR(IF($I21&gt;=1,(IF(DIFF!CF20&gt;=1,DIFF!CF20,0)),0),0)</f>
        <v>0</v>
      </c>
      <c r="AE21" s="42">
        <f>IFERROR(IF($I21&gt;=1,(IF(DIFF!CG20&gt;=1,DIFF!CG20,0)),0),0)</f>
        <v>0</v>
      </c>
      <c r="AF21" s="43">
        <f t="shared" si="7"/>
        <v>0</v>
      </c>
      <c r="AG21" s="41">
        <f>IFERROR(IF($I21&gt;=1,(IF(DIFF!CH20&gt;=1,DIFF!CH20,DIFF!BI19)),0),0)</f>
        <v>0</v>
      </c>
      <c r="AH21" s="42">
        <f>IFERROR(IF($I21&gt;=1,(IF(DIFF!CI20&gt;=1,DIFF!CI20,DIFF!BJ19)),0),0)</f>
        <v>0</v>
      </c>
      <c r="AI21" s="43">
        <f t="shared" si="8"/>
        <v>0</v>
      </c>
      <c r="AJ21" s="33">
        <f t="shared" si="9"/>
        <v>0</v>
      </c>
      <c r="AK21" s="44">
        <f t="shared" si="10"/>
        <v>0</v>
      </c>
      <c r="AL21" s="44">
        <f t="shared" si="11"/>
        <v>0</v>
      </c>
      <c r="AM21" s="45">
        <f>BILL!G17</f>
        <v>0</v>
      </c>
      <c r="AN21" s="46">
        <f>BILL!H17</f>
        <v>0</v>
      </c>
      <c r="AO21" s="47">
        <f>BILL!I17</f>
        <v>0</v>
      </c>
      <c r="AP21" s="46">
        <f>BILL!J17</f>
        <v>0</v>
      </c>
    </row>
    <row r="22" spans="8:42" ht="20.100000000000001" customHeight="1">
      <c r="H22" s="1">
        <f t="shared" si="1"/>
        <v>0</v>
      </c>
      <c r="I22" s="38">
        <f>BILL!D18</f>
        <v>0</v>
      </c>
      <c r="J22" s="39" t="str">
        <f>BILL!E18</f>
        <v/>
      </c>
      <c r="K22" s="40">
        <f>BILL!F18</f>
        <v>0</v>
      </c>
      <c r="L22" s="41">
        <f>IFERROR(IF($I22&gt;=1,(IF(DIFF!BV21&gt;=1,DIFF!BV21,DIFF!AL20)),0),0)</f>
        <v>0</v>
      </c>
      <c r="M22" s="42">
        <f>IFERROR(IF($I22&gt;=1,(IF(DIFF!BW21&gt;=1,DIFF!BW21,DIFF!AM20)),0),0)</f>
        <v>0</v>
      </c>
      <c r="N22" s="42">
        <f>IFERROR(IF($I22&gt;=1,(IF(DIFF!BX21&gt;=1,DIFF!BX21,DIFF!AN20)),0),0)</f>
        <v>0</v>
      </c>
      <c r="O22" s="42">
        <f>IFERROR(IF($I22&gt;=1,(IF(DIFF!BY21&gt;=1,DIFF!BY21,0)),0),0)</f>
        <v>0</v>
      </c>
      <c r="P22" s="43">
        <f t="shared" si="2"/>
        <v>0</v>
      </c>
      <c r="Q22" s="41">
        <f>IFERROR(IF($I22&gt;=1,(IF(DIFF!BZ21&gt;=1,DIFF!BZ21,DIFF!AG20)),0),0)</f>
        <v>0</v>
      </c>
      <c r="R22" s="42">
        <f>IFERROR(IF($I22&gt;=1,(IF(DIFF!CA21&gt;=1,DIFF!CA21,DIFF!AH20)),0),0)</f>
        <v>0</v>
      </c>
      <c r="S22" s="42">
        <f>IFERROR(IF($I22&gt;=1,(IF(DIFF!CB21&gt;=1,DIFF!CB21,DIFF!AI20)),0),0)</f>
        <v>0</v>
      </c>
      <c r="T22" s="42">
        <f>IFERROR(IF($I22&gt;=1,(IF(DIFF!CC21&gt;=1,DIFF!CC21,0)),0),0)</f>
        <v>0</v>
      </c>
      <c r="U22" s="43">
        <f t="shared" si="3"/>
        <v>0</v>
      </c>
      <c r="V22" s="41">
        <f t="shared" si="4"/>
        <v>0</v>
      </c>
      <c r="W22" s="42">
        <f t="shared" si="0"/>
        <v>0</v>
      </c>
      <c r="X22" s="42">
        <f t="shared" si="0"/>
        <v>0</v>
      </c>
      <c r="Y22" s="42">
        <f t="shared" si="0"/>
        <v>0</v>
      </c>
      <c r="Z22" s="43">
        <f t="shared" si="5"/>
        <v>0</v>
      </c>
      <c r="AA22" s="41">
        <f>IFERROR(IF($I22&gt;=1,(IF(DIFF!CD21&gt;=1,DIFF!CD21,DIFF!AO20)),0),0)</f>
        <v>0</v>
      </c>
      <c r="AB22" s="42">
        <f>IFERROR(IF($I22&gt;=1,(IF(DIFF!CE21&gt;=1,DIFF!CE21,DIFF!AP20)),0),0)</f>
        <v>0</v>
      </c>
      <c r="AC22" s="43">
        <f t="shared" si="6"/>
        <v>0</v>
      </c>
      <c r="AD22" s="41">
        <f>IFERROR(IF($I22&gt;=1,(IF(DIFF!CF21&gt;=1,DIFF!CF21,0)),0),0)</f>
        <v>0</v>
      </c>
      <c r="AE22" s="42">
        <f>IFERROR(IF($I22&gt;=1,(IF(DIFF!CG21&gt;=1,DIFF!CG21,0)),0),0)</f>
        <v>0</v>
      </c>
      <c r="AF22" s="43">
        <f t="shared" si="7"/>
        <v>0</v>
      </c>
      <c r="AG22" s="41">
        <f>IFERROR(IF($I22&gt;=1,(IF(DIFF!CH21&gt;=1,DIFF!CH21,DIFF!BI20)),0),0)</f>
        <v>0</v>
      </c>
      <c r="AH22" s="42">
        <f>IFERROR(IF($I22&gt;=1,(IF(DIFF!CI21&gt;=1,DIFF!CI21,DIFF!BJ20)),0),0)</f>
        <v>0</v>
      </c>
      <c r="AI22" s="43">
        <f t="shared" si="8"/>
        <v>0</v>
      </c>
      <c r="AJ22" s="33">
        <f t="shared" si="9"/>
        <v>0</v>
      </c>
      <c r="AK22" s="44">
        <f t="shared" si="10"/>
        <v>0</v>
      </c>
      <c r="AL22" s="44">
        <f t="shared" si="11"/>
        <v>0</v>
      </c>
      <c r="AM22" s="45">
        <f>BILL!G18</f>
        <v>0</v>
      </c>
      <c r="AN22" s="46">
        <f>BILL!H18</f>
        <v>0</v>
      </c>
      <c r="AO22" s="47">
        <f>BILL!I18</f>
        <v>0</v>
      </c>
      <c r="AP22" s="46">
        <f>BILL!J18</f>
        <v>0</v>
      </c>
    </row>
    <row r="23" spans="8:42" ht="20.100000000000001" customHeight="1">
      <c r="H23" s="1">
        <f t="shared" si="1"/>
        <v>0</v>
      </c>
      <c r="I23" s="38">
        <f>BILL!D19</f>
        <v>0</v>
      </c>
      <c r="J23" s="39" t="str">
        <f>BILL!E19</f>
        <v/>
      </c>
      <c r="K23" s="40">
        <f>BILL!F19</f>
        <v>0</v>
      </c>
      <c r="L23" s="41">
        <f>IFERROR(IF($I23&gt;=1,(IF(DIFF!BV22&gt;=1,DIFF!BV22,DIFF!AL21)),0),0)</f>
        <v>0</v>
      </c>
      <c r="M23" s="42">
        <f>IFERROR(IF($I23&gt;=1,(IF(DIFF!BW22&gt;=1,DIFF!BW22,DIFF!AM21)),0),0)</f>
        <v>0</v>
      </c>
      <c r="N23" s="42">
        <f>IFERROR(IF($I23&gt;=1,(IF(DIFF!BX22&gt;=1,DIFF!BX22,DIFF!AN21)),0),0)</f>
        <v>0</v>
      </c>
      <c r="O23" s="42">
        <f>IFERROR(IF($I23&gt;=1,(IF(DIFF!BY22&gt;=1,DIFF!BY22,0)),0),0)</f>
        <v>0</v>
      </c>
      <c r="P23" s="43">
        <f t="shared" si="2"/>
        <v>0</v>
      </c>
      <c r="Q23" s="41">
        <f>IFERROR(IF($I23&gt;=1,(IF(DIFF!BZ22&gt;=1,DIFF!BZ22,DIFF!AG21)),0),0)</f>
        <v>0</v>
      </c>
      <c r="R23" s="42">
        <f>IFERROR(IF($I23&gt;=1,(IF(DIFF!CA22&gt;=1,DIFF!CA22,DIFF!AH21)),0),0)</f>
        <v>0</v>
      </c>
      <c r="S23" s="42">
        <f>IFERROR(IF($I23&gt;=1,(IF(DIFF!CB22&gt;=1,DIFF!CB22,DIFF!AI21)),0),0)</f>
        <v>0</v>
      </c>
      <c r="T23" s="42">
        <f>IFERROR(IF($I23&gt;=1,(IF(DIFF!CC22&gt;=1,DIFF!CC22,0)),0),0)</f>
        <v>0</v>
      </c>
      <c r="U23" s="43">
        <f t="shared" si="3"/>
        <v>0</v>
      </c>
      <c r="V23" s="41">
        <f t="shared" si="4"/>
        <v>0</v>
      </c>
      <c r="W23" s="42">
        <f t="shared" si="0"/>
        <v>0</v>
      </c>
      <c r="X23" s="42">
        <f t="shared" si="0"/>
        <v>0</v>
      </c>
      <c r="Y23" s="42">
        <f t="shared" si="0"/>
        <v>0</v>
      </c>
      <c r="Z23" s="43">
        <f t="shared" si="5"/>
        <v>0</v>
      </c>
      <c r="AA23" s="41">
        <f>IFERROR(IF($I23&gt;=1,(IF(DIFF!CD22&gt;=1,DIFF!CD22,DIFF!AO21)),0),0)</f>
        <v>0</v>
      </c>
      <c r="AB23" s="42">
        <f>IFERROR(IF($I23&gt;=1,(IF(DIFF!CE22&gt;=1,DIFF!CE22,DIFF!AP21)),0),0)</f>
        <v>0</v>
      </c>
      <c r="AC23" s="43">
        <f t="shared" si="6"/>
        <v>0</v>
      </c>
      <c r="AD23" s="41">
        <f>IFERROR(IF($I23&gt;=1,(IF(DIFF!CF22&gt;=1,DIFF!CF22,0)),0),0)</f>
        <v>0</v>
      </c>
      <c r="AE23" s="42">
        <f>IFERROR(IF($I23&gt;=1,(IF(DIFF!CG22&gt;=1,DIFF!CG22,0)),0),0)</f>
        <v>0</v>
      </c>
      <c r="AF23" s="43">
        <f t="shared" si="7"/>
        <v>0</v>
      </c>
      <c r="AG23" s="41">
        <f>IFERROR(IF($I23&gt;=1,(IF(DIFF!CH22&gt;=1,DIFF!CH22,DIFF!BI21)),0),0)</f>
        <v>0</v>
      </c>
      <c r="AH23" s="42">
        <f>IFERROR(IF($I23&gt;=1,(IF(DIFF!CI22&gt;=1,DIFF!CI22,DIFF!BJ21)),0),0)</f>
        <v>0</v>
      </c>
      <c r="AI23" s="43">
        <f t="shared" si="8"/>
        <v>0</v>
      </c>
      <c r="AJ23" s="33">
        <f t="shared" si="9"/>
        <v>0</v>
      </c>
      <c r="AK23" s="44">
        <f t="shared" si="10"/>
        <v>0</v>
      </c>
      <c r="AL23" s="44">
        <f t="shared" si="11"/>
        <v>0</v>
      </c>
      <c r="AM23" s="45">
        <f>BILL!G19</f>
        <v>0</v>
      </c>
      <c r="AN23" s="46">
        <f>BILL!H19</f>
        <v>0</v>
      </c>
      <c r="AO23" s="47">
        <f>BILL!I19</f>
        <v>0</v>
      </c>
      <c r="AP23" s="46">
        <f>BILL!J19</f>
        <v>0</v>
      </c>
    </row>
    <row r="24" spans="8:42" ht="20.100000000000001" customHeight="1">
      <c r="H24" s="1">
        <f t="shared" si="1"/>
        <v>0</v>
      </c>
      <c r="I24" s="38">
        <f>BILL!D20</f>
        <v>0</v>
      </c>
      <c r="J24" s="39" t="str">
        <f>BILL!E20</f>
        <v/>
      </c>
      <c r="K24" s="40">
        <f>BILL!F20</f>
        <v>0</v>
      </c>
      <c r="L24" s="41">
        <f>IFERROR(IF($I24&gt;=1,(IF(DIFF!BV23&gt;=1,DIFF!BV23,DIFF!AL22)),0),0)</f>
        <v>0</v>
      </c>
      <c r="M24" s="42">
        <f>IFERROR(IF($I24&gt;=1,(IF(DIFF!BW23&gt;=1,DIFF!BW23,DIFF!AM22)),0),0)</f>
        <v>0</v>
      </c>
      <c r="N24" s="42">
        <f>IFERROR(IF($I24&gt;=1,(IF(DIFF!BX23&gt;=1,DIFF!BX23,DIFF!AN22)),0),0)</f>
        <v>0</v>
      </c>
      <c r="O24" s="42">
        <f>IFERROR(IF($I24&gt;=1,(IF(DIFF!BY23&gt;=1,DIFF!BY23,0)),0),0)</f>
        <v>0</v>
      </c>
      <c r="P24" s="43">
        <f t="shared" si="2"/>
        <v>0</v>
      </c>
      <c r="Q24" s="41">
        <f>IFERROR(IF($I24&gt;=1,(IF(DIFF!BZ23&gt;=1,DIFF!BZ23,DIFF!AG22)),0),0)</f>
        <v>0</v>
      </c>
      <c r="R24" s="42">
        <f>IFERROR(IF($I24&gt;=1,(IF(DIFF!CA23&gt;=1,DIFF!CA23,DIFF!AH22)),0),0)</f>
        <v>0</v>
      </c>
      <c r="S24" s="42">
        <f>IFERROR(IF($I24&gt;=1,(IF(DIFF!CB23&gt;=1,DIFF!CB23,DIFF!AI22)),0),0)</f>
        <v>0</v>
      </c>
      <c r="T24" s="42">
        <f>IFERROR(IF($I24&gt;=1,(IF(DIFF!CC23&gt;=1,DIFF!CC23,0)),0),0)</f>
        <v>0</v>
      </c>
      <c r="U24" s="43">
        <f t="shared" si="3"/>
        <v>0</v>
      </c>
      <c r="V24" s="41">
        <f t="shared" si="4"/>
        <v>0</v>
      </c>
      <c r="W24" s="42">
        <f t="shared" ref="W24:W67" si="12">M24-R24</f>
        <v>0</v>
      </c>
      <c r="X24" s="42">
        <f t="shared" ref="X24:X67" si="13">N24-S24</f>
        <v>0</v>
      </c>
      <c r="Y24" s="42">
        <f t="shared" ref="Y24:Y67" si="14">O24-T24</f>
        <v>0</v>
      </c>
      <c r="Z24" s="43">
        <f t="shared" si="5"/>
        <v>0</v>
      </c>
      <c r="AA24" s="41">
        <f>IFERROR(IF($I24&gt;=1,(IF(DIFF!CD23&gt;=1,DIFF!CD23,DIFF!AO22)),0),0)</f>
        <v>0</v>
      </c>
      <c r="AB24" s="42">
        <f>IFERROR(IF($I24&gt;=1,(IF(DIFF!CE23&gt;=1,DIFF!CE23,DIFF!AP22)),0),0)</f>
        <v>0</v>
      </c>
      <c r="AC24" s="43">
        <f t="shared" si="6"/>
        <v>0</v>
      </c>
      <c r="AD24" s="41">
        <f>IFERROR(IF($I24&gt;=1,(IF(DIFF!CF23&gt;=1,DIFF!CF23,0)),0),0)</f>
        <v>0</v>
      </c>
      <c r="AE24" s="42">
        <f>IFERROR(IF($I24&gt;=1,(IF(DIFF!CG23&gt;=1,DIFF!CG23,0)),0),0)</f>
        <v>0</v>
      </c>
      <c r="AF24" s="43">
        <f t="shared" si="7"/>
        <v>0</v>
      </c>
      <c r="AG24" s="41">
        <f>IFERROR(IF($I24&gt;=1,(IF(DIFF!CH23&gt;=1,DIFF!CH23,DIFF!BI22)),0),0)</f>
        <v>0</v>
      </c>
      <c r="AH24" s="42">
        <f>IFERROR(IF($I24&gt;=1,(IF(DIFF!CI23&gt;=1,DIFF!CI23,DIFF!BJ22)),0),0)</f>
        <v>0</v>
      </c>
      <c r="AI24" s="43">
        <f t="shared" si="8"/>
        <v>0</v>
      </c>
      <c r="AJ24" s="33">
        <f t="shared" si="9"/>
        <v>0</v>
      </c>
      <c r="AK24" s="44">
        <f t="shared" si="10"/>
        <v>0</v>
      </c>
      <c r="AL24" s="44">
        <f t="shared" si="11"/>
        <v>0</v>
      </c>
      <c r="AM24" s="45">
        <f>BILL!G20</f>
        <v>0</v>
      </c>
      <c r="AN24" s="46">
        <f>BILL!H20</f>
        <v>0</v>
      </c>
      <c r="AO24" s="47">
        <f>BILL!I20</f>
        <v>0</v>
      </c>
      <c r="AP24" s="46">
        <f>BILL!J20</f>
        <v>0</v>
      </c>
    </row>
    <row r="25" spans="8:42" ht="20.100000000000001" customHeight="1">
      <c r="H25" s="1">
        <f t="shared" si="1"/>
        <v>0</v>
      </c>
      <c r="I25" s="38">
        <f>BILL!D21</f>
        <v>0</v>
      </c>
      <c r="J25" s="39" t="str">
        <f>BILL!E21</f>
        <v/>
      </c>
      <c r="K25" s="40">
        <f>BILL!F21</f>
        <v>0</v>
      </c>
      <c r="L25" s="41">
        <f>IFERROR(IF($I25&gt;=1,(IF(DIFF!BV24&gt;=1,DIFF!BV24,DIFF!AL23)),0),0)</f>
        <v>0</v>
      </c>
      <c r="M25" s="42">
        <f>IFERROR(IF($I25&gt;=1,(IF(DIFF!BW24&gt;=1,DIFF!BW24,DIFF!AM23)),0),0)</f>
        <v>0</v>
      </c>
      <c r="N25" s="42">
        <f>IFERROR(IF($I25&gt;=1,(IF(DIFF!BX24&gt;=1,DIFF!BX24,DIFF!AN23)),0),0)</f>
        <v>0</v>
      </c>
      <c r="O25" s="42">
        <f>IFERROR(IF($I25&gt;=1,(IF(DIFF!BY24&gt;=1,DIFF!BY24,0)),0),0)</f>
        <v>0</v>
      </c>
      <c r="P25" s="43">
        <f t="shared" si="2"/>
        <v>0</v>
      </c>
      <c r="Q25" s="41">
        <f>IFERROR(IF($I25&gt;=1,(IF(DIFF!BZ24&gt;=1,DIFF!BZ24,DIFF!AG23)),0),0)</f>
        <v>0</v>
      </c>
      <c r="R25" s="42">
        <f>IFERROR(IF($I25&gt;=1,(IF(DIFF!CA24&gt;=1,DIFF!CA24,DIFF!AH23)),0),0)</f>
        <v>0</v>
      </c>
      <c r="S25" s="42">
        <f>IFERROR(IF($I25&gt;=1,(IF(DIFF!CB24&gt;=1,DIFF!CB24,DIFF!AI23)),0),0)</f>
        <v>0</v>
      </c>
      <c r="T25" s="42">
        <f>IFERROR(IF($I25&gt;=1,(IF(DIFF!CC24&gt;=1,DIFF!CC24,0)),0),0)</f>
        <v>0</v>
      </c>
      <c r="U25" s="43">
        <f t="shared" si="3"/>
        <v>0</v>
      </c>
      <c r="V25" s="41">
        <f t="shared" si="4"/>
        <v>0</v>
      </c>
      <c r="W25" s="42">
        <f t="shared" si="12"/>
        <v>0</v>
      </c>
      <c r="X25" s="42">
        <f t="shared" si="13"/>
        <v>0</v>
      </c>
      <c r="Y25" s="42">
        <f t="shared" si="14"/>
        <v>0</v>
      </c>
      <c r="Z25" s="43">
        <f t="shared" si="5"/>
        <v>0</v>
      </c>
      <c r="AA25" s="41">
        <f>IFERROR(IF($I25&gt;=1,(IF(DIFF!CD24&gt;=1,DIFF!CD24,DIFF!AO23)),0),0)</f>
        <v>0</v>
      </c>
      <c r="AB25" s="42">
        <f>IFERROR(IF($I25&gt;=1,(IF(DIFF!CE24&gt;=1,DIFF!CE24,DIFF!AP23)),0),0)</f>
        <v>0</v>
      </c>
      <c r="AC25" s="43">
        <f t="shared" si="6"/>
        <v>0</v>
      </c>
      <c r="AD25" s="41">
        <f>IFERROR(IF($I25&gt;=1,(IF(DIFF!CF24&gt;=1,DIFF!CF24,0)),0),0)</f>
        <v>0</v>
      </c>
      <c r="AE25" s="42">
        <f>IFERROR(IF($I25&gt;=1,(IF(DIFF!CG24&gt;=1,DIFF!CG24,0)),0),0)</f>
        <v>0</v>
      </c>
      <c r="AF25" s="43">
        <f t="shared" si="7"/>
        <v>0</v>
      </c>
      <c r="AG25" s="41">
        <f>IFERROR(IF($I25&gt;=1,(IF(DIFF!CH24&gt;=1,DIFF!CH24,DIFF!BI23)),0),0)</f>
        <v>0</v>
      </c>
      <c r="AH25" s="42">
        <f>IFERROR(IF($I25&gt;=1,(IF(DIFF!CI24&gt;=1,DIFF!CI24,DIFF!BJ23)),0),0)</f>
        <v>0</v>
      </c>
      <c r="AI25" s="43">
        <f t="shared" si="8"/>
        <v>0</v>
      </c>
      <c r="AJ25" s="33">
        <f t="shared" si="9"/>
        <v>0</v>
      </c>
      <c r="AK25" s="44">
        <f t="shared" si="10"/>
        <v>0</v>
      </c>
      <c r="AL25" s="44">
        <f t="shared" si="11"/>
        <v>0</v>
      </c>
      <c r="AM25" s="45">
        <f>BILL!G21</f>
        <v>0</v>
      </c>
      <c r="AN25" s="46">
        <f>BILL!H21</f>
        <v>0</v>
      </c>
      <c r="AO25" s="47">
        <f>BILL!I21</f>
        <v>0</v>
      </c>
      <c r="AP25" s="46">
        <f>BILL!J21</f>
        <v>0</v>
      </c>
    </row>
    <row r="26" spans="8:42" ht="20.100000000000001" customHeight="1">
      <c r="H26" s="1">
        <f t="shared" si="1"/>
        <v>0</v>
      </c>
      <c r="I26" s="38">
        <f>BILL!D22</f>
        <v>0</v>
      </c>
      <c r="J26" s="39" t="str">
        <f>BILL!E22</f>
        <v/>
      </c>
      <c r="K26" s="40">
        <f>BILL!F22</f>
        <v>0</v>
      </c>
      <c r="L26" s="41">
        <f>IFERROR(IF($I26&gt;=1,(IF(DIFF!BV25&gt;=1,DIFF!BV25,DIFF!AL24)),0),0)</f>
        <v>0</v>
      </c>
      <c r="M26" s="42">
        <f>IFERROR(IF($I26&gt;=1,(IF(DIFF!BW25&gt;=1,DIFF!BW25,DIFF!AM24)),0),0)</f>
        <v>0</v>
      </c>
      <c r="N26" s="42">
        <f>IFERROR(IF($I26&gt;=1,(IF(DIFF!BX25&gt;=1,DIFF!BX25,DIFF!AN24)),0),0)</f>
        <v>0</v>
      </c>
      <c r="O26" s="42">
        <f>IFERROR(IF($I26&gt;=1,(IF(DIFF!BY25&gt;=1,DIFF!BY25,0)),0),0)</f>
        <v>0</v>
      </c>
      <c r="P26" s="43">
        <f t="shared" si="2"/>
        <v>0</v>
      </c>
      <c r="Q26" s="41">
        <f>IFERROR(IF($I26&gt;=1,(IF(DIFF!BZ25&gt;=1,DIFF!BZ25,DIFF!AG24)),0),0)</f>
        <v>0</v>
      </c>
      <c r="R26" s="42">
        <f>IFERROR(IF($I26&gt;=1,(IF(DIFF!CA25&gt;=1,DIFF!CA25,DIFF!AH24)),0),0)</f>
        <v>0</v>
      </c>
      <c r="S26" s="42">
        <f>IFERROR(IF($I26&gt;=1,(IF(DIFF!CB25&gt;=1,DIFF!CB25,DIFF!AI24)),0),0)</f>
        <v>0</v>
      </c>
      <c r="T26" s="42">
        <f>IFERROR(IF($I26&gt;=1,(IF(DIFF!CC25&gt;=1,DIFF!CC25,0)),0),0)</f>
        <v>0</v>
      </c>
      <c r="U26" s="43">
        <f t="shared" si="3"/>
        <v>0</v>
      </c>
      <c r="V26" s="41">
        <f t="shared" si="4"/>
        <v>0</v>
      </c>
      <c r="W26" s="42">
        <f t="shared" si="12"/>
        <v>0</v>
      </c>
      <c r="X26" s="42">
        <f t="shared" si="13"/>
        <v>0</v>
      </c>
      <c r="Y26" s="42">
        <f t="shared" si="14"/>
        <v>0</v>
      </c>
      <c r="Z26" s="43">
        <f t="shared" si="5"/>
        <v>0</v>
      </c>
      <c r="AA26" s="41">
        <f>IFERROR(IF($I26&gt;=1,(IF(DIFF!CD25&gt;=1,DIFF!CD25,DIFF!AO24)),0),0)</f>
        <v>0</v>
      </c>
      <c r="AB26" s="42">
        <f>IFERROR(IF($I26&gt;=1,(IF(DIFF!CE25&gt;=1,DIFF!CE25,DIFF!AP24)),0),0)</f>
        <v>0</v>
      </c>
      <c r="AC26" s="43">
        <f t="shared" si="6"/>
        <v>0</v>
      </c>
      <c r="AD26" s="41">
        <f>IFERROR(IF($I26&gt;=1,(IF(DIFF!CF25&gt;=1,DIFF!CF25,0)),0),0)</f>
        <v>0</v>
      </c>
      <c r="AE26" s="42">
        <f>IFERROR(IF($I26&gt;=1,(IF(DIFF!CG25&gt;=1,DIFF!CG25,0)),0),0)</f>
        <v>0</v>
      </c>
      <c r="AF26" s="43">
        <f t="shared" si="7"/>
        <v>0</v>
      </c>
      <c r="AG26" s="41">
        <f>IFERROR(IF($I26&gt;=1,(IF(DIFF!CH25&gt;=1,DIFF!CH25,DIFF!BI24)),0),0)</f>
        <v>0</v>
      </c>
      <c r="AH26" s="42">
        <f>IFERROR(IF($I26&gt;=1,(IF(DIFF!CI25&gt;=1,DIFF!CI25,DIFF!BJ24)),0),0)</f>
        <v>0</v>
      </c>
      <c r="AI26" s="43">
        <f t="shared" si="8"/>
        <v>0</v>
      </c>
      <c r="AJ26" s="33">
        <f t="shared" si="9"/>
        <v>0</v>
      </c>
      <c r="AK26" s="44">
        <f t="shared" si="10"/>
        <v>0</v>
      </c>
      <c r="AL26" s="44">
        <f t="shared" si="11"/>
        <v>0</v>
      </c>
      <c r="AM26" s="45">
        <f>BILL!G22</f>
        <v>0</v>
      </c>
      <c r="AN26" s="46">
        <f>BILL!H22</f>
        <v>0</v>
      </c>
      <c r="AO26" s="47">
        <f>BILL!I22</f>
        <v>0</v>
      </c>
      <c r="AP26" s="46">
        <f>BILL!J22</f>
        <v>0</v>
      </c>
    </row>
    <row r="27" spans="8:42" ht="20.100000000000001" customHeight="1">
      <c r="H27" s="1">
        <f t="shared" si="1"/>
        <v>0</v>
      </c>
      <c r="I27" s="38">
        <f>BILL!D23</f>
        <v>0</v>
      </c>
      <c r="J27" s="39" t="str">
        <f>BILL!E23</f>
        <v/>
      </c>
      <c r="K27" s="40">
        <f>BILL!F23</f>
        <v>0</v>
      </c>
      <c r="L27" s="41">
        <f>IFERROR(IF($I27&gt;=1,(IF(DIFF!BV26&gt;=1,DIFF!BV26,DIFF!AL25)),0),0)</f>
        <v>0</v>
      </c>
      <c r="M27" s="42">
        <f>IFERROR(IF($I27&gt;=1,(IF(DIFF!BW26&gt;=1,DIFF!BW26,DIFF!AM25)),0),0)</f>
        <v>0</v>
      </c>
      <c r="N27" s="42">
        <f>IFERROR(IF($I27&gt;=1,(IF(DIFF!BX26&gt;=1,DIFF!BX26,DIFF!AN25)),0),0)</f>
        <v>0</v>
      </c>
      <c r="O27" s="42">
        <f>IFERROR(IF($I27&gt;=1,(IF(DIFF!BY26&gt;=1,DIFF!BY26,0)),0),0)</f>
        <v>0</v>
      </c>
      <c r="P27" s="43">
        <f t="shared" si="2"/>
        <v>0</v>
      </c>
      <c r="Q27" s="41">
        <f>IFERROR(IF($I27&gt;=1,(IF(DIFF!BZ26&gt;=1,DIFF!BZ26,DIFF!AG25)),0),0)</f>
        <v>0</v>
      </c>
      <c r="R27" s="42">
        <f>IFERROR(IF($I27&gt;=1,(IF(DIFF!CA26&gt;=1,DIFF!CA26,DIFF!AH25)),0),0)</f>
        <v>0</v>
      </c>
      <c r="S27" s="42">
        <f>IFERROR(IF($I27&gt;=1,(IF(DIFF!CB26&gt;=1,DIFF!CB26,DIFF!AI25)),0),0)</f>
        <v>0</v>
      </c>
      <c r="T27" s="42">
        <f>IFERROR(IF($I27&gt;=1,(IF(DIFF!CC26&gt;=1,DIFF!CC26,0)),0),0)</f>
        <v>0</v>
      </c>
      <c r="U27" s="43">
        <f t="shared" si="3"/>
        <v>0</v>
      </c>
      <c r="V27" s="41">
        <f t="shared" si="4"/>
        <v>0</v>
      </c>
      <c r="W27" s="42">
        <f t="shared" si="12"/>
        <v>0</v>
      </c>
      <c r="X27" s="42">
        <f t="shared" si="13"/>
        <v>0</v>
      </c>
      <c r="Y27" s="42">
        <f t="shared" si="14"/>
        <v>0</v>
      </c>
      <c r="Z27" s="43">
        <f t="shared" si="5"/>
        <v>0</v>
      </c>
      <c r="AA27" s="41">
        <f>IFERROR(IF($I27&gt;=1,(IF(DIFF!CD26&gt;=1,DIFF!CD26,DIFF!AO25)),0),0)</f>
        <v>0</v>
      </c>
      <c r="AB27" s="42">
        <f>IFERROR(IF($I27&gt;=1,(IF(DIFF!CE26&gt;=1,DIFF!CE26,DIFF!AP25)),0),0)</f>
        <v>0</v>
      </c>
      <c r="AC27" s="43">
        <f t="shared" si="6"/>
        <v>0</v>
      </c>
      <c r="AD27" s="41">
        <f>IFERROR(IF($I27&gt;=1,(IF(DIFF!CF26&gt;=1,DIFF!CF26,0)),0),0)</f>
        <v>0</v>
      </c>
      <c r="AE27" s="42">
        <f>IFERROR(IF($I27&gt;=1,(IF(DIFF!CG26&gt;=1,DIFF!CG26,0)),0),0)</f>
        <v>0</v>
      </c>
      <c r="AF27" s="43">
        <f t="shared" si="7"/>
        <v>0</v>
      </c>
      <c r="AG27" s="41">
        <f>IFERROR(IF($I27&gt;=1,(IF(DIFF!CH26&gt;=1,DIFF!CH26,DIFF!BI25)),0),0)</f>
        <v>0</v>
      </c>
      <c r="AH27" s="42">
        <f>IFERROR(IF($I27&gt;=1,(IF(DIFF!CI26&gt;=1,DIFF!CI26,DIFF!BJ25)),0),0)</f>
        <v>0</v>
      </c>
      <c r="AI27" s="43">
        <f t="shared" si="8"/>
        <v>0</v>
      </c>
      <c r="AJ27" s="33">
        <f t="shared" si="9"/>
        <v>0</v>
      </c>
      <c r="AK27" s="44">
        <f t="shared" si="10"/>
        <v>0</v>
      </c>
      <c r="AL27" s="44">
        <f t="shared" si="11"/>
        <v>0</v>
      </c>
      <c r="AM27" s="45">
        <f>BILL!G23</f>
        <v>0</v>
      </c>
      <c r="AN27" s="46">
        <f>BILL!H23</f>
        <v>0</v>
      </c>
      <c r="AO27" s="47">
        <f>BILL!I23</f>
        <v>0</v>
      </c>
      <c r="AP27" s="46">
        <f>BILL!J23</f>
        <v>0</v>
      </c>
    </row>
    <row r="28" spans="8:42" ht="20.100000000000001" customHeight="1">
      <c r="H28" s="1">
        <f t="shared" si="1"/>
        <v>0</v>
      </c>
      <c r="I28" s="38">
        <f>BILL!D24</f>
        <v>0</v>
      </c>
      <c r="J28" s="39" t="str">
        <f>BILL!E24</f>
        <v/>
      </c>
      <c r="K28" s="40">
        <f>BILL!F24</f>
        <v>0</v>
      </c>
      <c r="L28" s="41">
        <f>IFERROR(IF($I28&gt;=1,(IF(DIFF!BV27&gt;=1,DIFF!BV27,DIFF!AL26)),0),0)</f>
        <v>0</v>
      </c>
      <c r="M28" s="42">
        <f>IFERROR(IF($I28&gt;=1,(IF(DIFF!BW27&gt;=1,DIFF!BW27,DIFF!AM26)),0),0)</f>
        <v>0</v>
      </c>
      <c r="N28" s="42">
        <f>IFERROR(IF($I28&gt;=1,(IF(DIFF!BX27&gt;=1,DIFF!BX27,DIFF!AN26)),0),0)</f>
        <v>0</v>
      </c>
      <c r="O28" s="42">
        <f>IFERROR(IF($I28&gt;=1,(IF(DIFF!BY27&gt;=1,DIFF!BY27,0)),0),0)</f>
        <v>0</v>
      </c>
      <c r="P28" s="43">
        <f t="shared" si="2"/>
        <v>0</v>
      </c>
      <c r="Q28" s="41">
        <f>IFERROR(IF($I28&gt;=1,(IF(DIFF!BZ27&gt;=1,DIFF!BZ27,DIFF!AG26)),0),0)</f>
        <v>0</v>
      </c>
      <c r="R28" s="42">
        <f>IFERROR(IF($I28&gt;=1,(IF(DIFF!CA27&gt;=1,DIFF!CA27,DIFF!AH26)),0),0)</f>
        <v>0</v>
      </c>
      <c r="S28" s="42">
        <f>IFERROR(IF($I28&gt;=1,(IF(DIFF!CB27&gt;=1,DIFF!CB27,DIFF!AI26)),0),0)</f>
        <v>0</v>
      </c>
      <c r="T28" s="42">
        <f>IFERROR(IF($I28&gt;=1,(IF(DIFF!CC27&gt;=1,DIFF!CC27,0)),0),0)</f>
        <v>0</v>
      </c>
      <c r="U28" s="43">
        <f t="shared" si="3"/>
        <v>0</v>
      </c>
      <c r="V28" s="41">
        <f t="shared" si="4"/>
        <v>0</v>
      </c>
      <c r="W28" s="42">
        <f t="shared" si="12"/>
        <v>0</v>
      </c>
      <c r="X28" s="42">
        <f t="shared" si="13"/>
        <v>0</v>
      </c>
      <c r="Y28" s="42">
        <f t="shared" si="14"/>
        <v>0</v>
      </c>
      <c r="Z28" s="43">
        <f t="shared" si="5"/>
        <v>0</v>
      </c>
      <c r="AA28" s="41">
        <f>IFERROR(IF($I28&gt;=1,(IF(DIFF!CD27&gt;=1,DIFF!CD27,DIFF!AO26)),0),0)</f>
        <v>0</v>
      </c>
      <c r="AB28" s="42">
        <f>IFERROR(IF($I28&gt;=1,(IF(DIFF!CE27&gt;=1,DIFF!CE27,DIFF!AP26)),0),0)</f>
        <v>0</v>
      </c>
      <c r="AC28" s="43">
        <f t="shared" si="6"/>
        <v>0</v>
      </c>
      <c r="AD28" s="41">
        <f>IFERROR(IF($I28&gt;=1,(IF(DIFF!CF27&gt;=1,DIFF!CF27,0)),0),0)</f>
        <v>0</v>
      </c>
      <c r="AE28" s="42">
        <f>IFERROR(IF($I28&gt;=1,(IF(DIFF!CG27&gt;=1,DIFF!CG27,0)),0),0)</f>
        <v>0</v>
      </c>
      <c r="AF28" s="43">
        <f t="shared" si="7"/>
        <v>0</v>
      </c>
      <c r="AG28" s="41">
        <f>IFERROR(IF($I28&gt;=1,(IF(DIFF!CH27&gt;=1,DIFF!CH27,DIFF!BI26)),0),0)</f>
        <v>0</v>
      </c>
      <c r="AH28" s="42">
        <f>IFERROR(IF($I28&gt;=1,(IF(DIFF!CI27&gt;=1,DIFF!CI27,DIFF!BJ26)),0),0)</f>
        <v>0</v>
      </c>
      <c r="AI28" s="43">
        <f t="shared" si="8"/>
        <v>0</v>
      </c>
      <c r="AJ28" s="33">
        <f t="shared" si="9"/>
        <v>0</v>
      </c>
      <c r="AK28" s="44">
        <f t="shared" si="10"/>
        <v>0</v>
      </c>
      <c r="AL28" s="44">
        <f t="shared" si="11"/>
        <v>0</v>
      </c>
      <c r="AM28" s="45">
        <f>BILL!G24</f>
        <v>0</v>
      </c>
      <c r="AN28" s="46">
        <f>BILL!H24</f>
        <v>0</v>
      </c>
      <c r="AO28" s="47">
        <f>BILL!I24</f>
        <v>0</v>
      </c>
      <c r="AP28" s="46">
        <f>BILL!J24</f>
        <v>0</v>
      </c>
    </row>
    <row r="29" spans="8:42" ht="20.100000000000001" customHeight="1">
      <c r="H29" s="1">
        <f t="shared" si="1"/>
        <v>0</v>
      </c>
      <c r="I29" s="38">
        <f>BILL!D25</f>
        <v>0</v>
      </c>
      <c r="J29" s="39" t="str">
        <f>BILL!E25</f>
        <v/>
      </c>
      <c r="K29" s="40">
        <f>BILL!F25</f>
        <v>0</v>
      </c>
      <c r="L29" s="41">
        <f>IFERROR(IF($I29&gt;=1,(IF(DIFF!BV28&gt;=1,DIFF!BV28,DIFF!AL27)),0),0)</f>
        <v>0</v>
      </c>
      <c r="M29" s="42">
        <f>IFERROR(IF($I29&gt;=1,(IF(DIFF!BW28&gt;=1,DIFF!BW28,DIFF!AM27)),0),0)</f>
        <v>0</v>
      </c>
      <c r="N29" s="42">
        <f>IFERROR(IF($I29&gt;=1,(IF(DIFF!BX28&gt;=1,DIFF!BX28,DIFF!AN27)),0),0)</f>
        <v>0</v>
      </c>
      <c r="O29" s="42">
        <f>IFERROR(IF($I29&gt;=1,(IF(DIFF!BY28&gt;=1,DIFF!BY28,0)),0),0)</f>
        <v>0</v>
      </c>
      <c r="P29" s="43">
        <f t="shared" si="2"/>
        <v>0</v>
      </c>
      <c r="Q29" s="41">
        <f>IFERROR(IF($I29&gt;=1,(IF(DIFF!BZ28&gt;=1,DIFF!BZ28,DIFF!AG27)),0),0)</f>
        <v>0</v>
      </c>
      <c r="R29" s="42">
        <f>IFERROR(IF($I29&gt;=1,(IF(DIFF!CA28&gt;=1,DIFF!CA28,DIFF!AH27)),0),0)</f>
        <v>0</v>
      </c>
      <c r="S29" s="42">
        <f>IFERROR(IF($I29&gt;=1,(IF(DIFF!CB28&gt;=1,DIFF!CB28,DIFF!AI27)),0),0)</f>
        <v>0</v>
      </c>
      <c r="T29" s="42">
        <f>IFERROR(IF($I29&gt;=1,(IF(DIFF!CC28&gt;=1,DIFF!CC28,0)),0),0)</f>
        <v>0</v>
      </c>
      <c r="U29" s="43">
        <f t="shared" si="3"/>
        <v>0</v>
      </c>
      <c r="V29" s="41">
        <f t="shared" si="4"/>
        <v>0</v>
      </c>
      <c r="W29" s="42">
        <f t="shared" si="12"/>
        <v>0</v>
      </c>
      <c r="X29" s="42">
        <f t="shared" si="13"/>
        <v>0</v>
      </c>
      <c r="Y29" s="42">
        <f t="shared" si="14"/>
        <v>0</v>
      </c>
      <c r="Z29" s="43">
        <f t="shared" si="5"/>
        <v>0</v>
      </c>
      <c r="AA29" s="41">
        <f>IFERROR(IF($I29&gt;=1,(IF(DIFF!CD28&gt;=1,DIFF!CD28,DIFF!AO27)),0),0)</f>
        <v>0</v>
      </c>
      <c r="AB29" s="42">
        <f>IFERROR(IF($I29&gt;=1,(IF(DIFF!CE28&gt;=1,DIFF!CE28,DIFF!AP27)),0),0)</f>
        <v>0</v>
      </c>
      <c r="AC29" s="43">
        <f t="shared" si="6"/>
        <v>0</v>
      </c>
      <c r="AD29" s="41">
        <f>IFERROR(IF($I29&gt;=1,(IF(DIFF!CF28&gt;=1,DIFF!CF28,0)),0),0)</f>
        <v>0</v>
      </c>
      <c r="AE29" s="42">
        <f>IFERROR(IF($I29&gt;=1,(IF(DIFF!CG28&gt;=1,DIFF!CG28,0)),0),0)</f>
        <v>0</v>
      </c>
      <c r="AF29" s="43">
        <f t="shared" si="7"/>
        <v>0</v>
      </c>
      <c r="AG29" s="41">
        <f>IFERROR(IF($I29&gt;=1,(IF(DIFF!CH28&gt;=1,DIFF!CH28,DIFF!BI27)),0),0)</f>
        <v>0</v>
      </c>
      <c r="AH29" s="42">
        <f>IFERROR(IF($I29&gt;=1,(IF(DIFF!CI28&gt;=1,DIFF!CI28,DIFF!BJ27)),0),0)</f>
        <v>0</v>
      </c>
      <c r="AI29" s="43">
        <f t="shared" si="8"/>
        <v>0</v>
      </c>
      <c r="AJ29" s="33">
        <f t="shared" si="9"/>
        <v>0</v>
      </c>
      <c r="AK29" s="44">
        <f t="shared" si="10"/>
        <v>0</v>
      </c>
      <c r="AL29" s="44">
        <f t="shared" si="11"/>
        <v>0</v>
      </c>
      <c r="AM29" s="45">
        <f>BILL!G25</f>
        <v>0</v>
      </c>
      <c r="AN29" s="46">
        <f>BILL!H25</f>
        <v>0</v>
      </c>
      <c r="AO29" s="47">
        <f>BILL!I25</f>
        <v>0</v>
      </c>
      <c r="AP29" s="46">
        <f>BILL!J25</f>
        <v>0</v>
      </c>
    </row>
    <row r="30" spans="8:42" ht="20.100000000000001" customHeight="1">
      <c r="H30" s="1">
        <f t="shared" si="1"/>
        <v>0</v>
      </c>
      <c r="I30" s="38">
        <f>BILL!D26</f>
        <v>0</v>
      </c>
      <c r="J30" s="39" t="str">
        <f>BILL!E26</f>
        <v/>
      </c>
      <c r="K30" s="40">
        <f>BILL!F26</f>
        <v>0</v>
      </c>
      <c r="L30" s="41">
        <f>IFERROR(IF($I30&gt;=1,(IF(DIFF!BV29&gt;=1,DIFF!BV29,DIFF!AL28)),0),0)</f>
        <v>0</v>
      </c>
      <c r="M30" s="42">
        <f>IFERROR(IF($I30&gt;=1,(IF(DIFF!BW29&gt;=1,DIFF!BW29,DIFF!AM28)),0),0)</f>
        <v>0</v>
      </c>
      <c r="N30" s="42">
        <f>IFERROR(IF($I30&gt;=1,(IF(DIFF!BX29&gt;=1,DIFF!BX29,DIFF!AN28)),0),0)</f>
        <v>0</v>
      </c>
      <c r="O30" s="42">
        <f>IFERROR(IF($I30&gt;=1,(IF(DIFF!BY29&gt;=1,DIFF!BY29,0)),0),0)</f>
        <v>0</v>
      </c>
      <c r="P30" s="43">
        <f t="shared" si="2"/>
        <v>0</v>
      </c>
      <c r="Q30" s="41">
        <f>IFERROR(IF($I30&gt;=1,(IF(DIFF!BZ29&gt;=1,DIFF!BZ29,DIFF!AG28)),0),0)</f>
        <v>0</v>
      </c>
      <c r="R30" s="42">
        <f>IFERROR(IF($I30&gt;=1,(IF(DIFF!CA29&gt;=1,DIFF!CA29,DIFF!AH28)),0),0)</f>
        <v>0</v>
      </c>
      <c r="S30" s="42">
        <f>IFERROR(IF($I30&gt;=1,(IF(DIFF!CB29&gt;=1,DIFF!CB29,DIFF!AI28)),0),0)</f>
        <v>0</v>
      </c>
      <c r="T30" s="42">
        <f>IFERROR(IF($I30&gt;=1,(IF(DIFF!CC29&gt;=1,DIFF!CC29,0)),0),0)</f>
        <v>0</v>
      </c>
      <c r="U30" s="43">
        <f t="shared" si="3"/>
        <v>0</v>
      </c>
      <c r="V30" s="41">
        <f t="shared" si="4"/>
        <v>0</v>
      </c>
      <c r="W30" s="42">
        <f t="shared" si="12"/>
        <v>0</v>
      </c>
      <c r="X30" s="42">
        <f t="shared" si="13"/>
        <v>0</v>
      </c>
      <c r="Y30" s="42">
        <f t="shared" si="14"/>
        <v>0</v>
      </c>
      <c r="Z30" s="43">
        <f t="shared" si="5"/>
        <v>0</v>
      </c>
      <c r="AA30" s="41">
        <f>IFERROR(IF($I30&gt;=1,(IF(DIFF!CD29&gt;=1,DIFF!CD29,DIFF!AO28)),0),0)</f>
        <v>0</v>
      </c>
      <c r="AB30" s="42">
        <f>IFERROR(IF($I30&gt;=1,(IF(DIFF!CE29&gt;=1,DIFF!CE29,DIFF!AP28)),0),0)</f>
        <v>0</v>
      </c>
      <c r="AC30" s="43">
        <f t="shared" si="6"/>
        <v>0</v>
      </c>
      <c r="AD30" s="41">
        <f>IFERROR(IF($I30&gt;=1,(IF(DIFF!CF29&gt;=1,DIFF!CF29,0)),0),0)</f>
        <v>0</v>
      </c>
      <c r="AE30" s="42">
        <f>IFERROR(IF($I30&gt;=1,(IF(DIFF!CG29&gt;=1,DIFF!CG29,0)),0),0)</f>
        <v>0</v>
      </c>
      <c r="AF30" s="43">
        <f t="shared" si="7"/>
        <v>0</v>
      </c>
      <c r="AG30" s="41">
        <f>IFERROR(IF($I30&gt;=1,(IF(DIFF!CH29&gt;=1,DIFF!CH29,DIFF!BI28)),0),0)</f>
        <v>0</v>
      </c>
      <c r="AH30" s="42">
        <f>IFERROR(IF($I30&gt;=1,(IF(DIFF!CI29&gt;=1,DIFF!CI29,DIFF!BJ28)),0),0)</f>
        <v>0</v>
      </c>
      <c r="AI30" s="43">
        <f t="shared" si="8"/>
        <v>0</v>
      </c>
      <c r="AJ30" s="33">
        <f t="shared" si="9"/>
        <v>0</v>
      </c>
      <c r="AK30" s="44">
        <f t="shared" si="10"/>
        <v>0</v>
      </c>
      <c r="AL30" s="44">
        <f t="shared" si="11"/>
        <v>0</v>
      </c>
      <c r="AM30" s="45">
        <f>BILL!G26</f>
        <v>0</v>
      </c>
      <c r="AN30" s="46">
        <f>BILL!H26</f>
        <v>0</v>
      </c>
      <c r="AO30" s="47">
        <f>BILL!I26</f>
        <v>0</v>
      </c>
      <c r="AP30" s="46">
        <f>BILL!J26</f>
        <v>0</v>
      </c>
    </row>
    <row r="31" spans="8:42" ht="20.100000000000001" customHeight="1">
      <c r="H31" s="1">
        <f t="shared" si="1"/>
        <v>0</v>
      </c>
      <c r="I31" s="38">
        <f>BILL!D27</f>
        <v>0</v>
      </c>
      <c r="J31" s="39" t="str">
        <f>BILL!E27</f>
        <v/>
      </c>
      <c r="K31" s="40">
        <f>BILL!F27</f>
        <v>0</v>
      </c>
      <c r="L31" s="41">
        <f>IFERROR(IF($I31&gt;=1,(IF(DIFF!BV30&gt;=1,DIFF!BV30,DIFF!AL29)),0),0)</f>
        <v>0</v>
      </c>
      <c r="M31" s="42">
        <f>IFERROR(IF($I31&gt;=1,(IF(DIFF!BW30&gt;=1,DIFF!BW30,DIFF!AM29)),0),0)</f>
        <v>0</v>
      </c>
      <c r="N31" s="42">
        <f>IFERROR(IF($I31&gt;=1,(IF(DIFF!BX30&gt;=1,DIFF!BX30,DIFF!AN29)),0),0)</f>
        <v>0</v>
      </c>
      <c r="O31" s="42">
        <f>IFERROR(IF($I31&gt;=1,(IF(DIFF!BY30&gt;=1,DIFF!BY30,0)),0),0)</f>
        <v>0</v>
      </c>
      <c r="P31" s="43">
        <f t="shared" si="2"/>
        <v>0</v>
      </c>
      <c r="Q31" s="41">
        <f>IFERROR(IF($I31&gt;=1,(IF(DIFF!BZ30&gt;=1,DIFF!BZ30,DIFF!AG29)),0),0)</f>
        <v>0</v>
      </c>
      <c r="R31" s="42">
        <f>IFERROR(IF($I31&gt;=1,(IF(DIFF!CA30&gt;=1,DIFF!CA30,DIFF!AH29)),0),0)</f>
        <v>0</v>
      </c>
      <c r="S31" s="42">
        <f>IFERROR(IF($I31&gt;=1,(IF(DIFF!CB30&gt;=1,DIFF!CB30,DIFF!AI29)),0),0)</f>
        <v>0</v>
      </c>
      <c r="T31" s="42">
        <f>IFERROR(IF($I31&gt;=1,(IF(DIFF!CC30&gt;=1,DIFF!CC30,0)),0),0)</f>
        <v>0</v>
      </c>
      <c r="U31" s="43">
        <f t="shared" si="3"/>
        <v>0</v>
      </c>
      <c r="V31" s="41">
        <f t="shared" si="4"/>
        <v>0</v>
      </c>
      <c r="W31" s="42">
        <f t="shared" si="12"/>
        <v>0</v>
      </c>
      <c r="X31" s="42">
        <f t="shared" si="13"/>
        <v>0</v>
      </c>
      <c r="Y31" s="42">
        <f t="shared" si="14"/>
        <v>0</v>
      </c>
      <c r="Z31" s="43">
        <f t="shared" si="5"/>
        <v>0</v>
      </c>
      <c r="AA31" s="41">
        <f>IFERROR(IF($I31&gt;=1,(IF(DIFF!CD30&gt;=1,DIFF!CD30,DIFF!AO29)),0),0)</f>
        <v>0</v>
      </c>
      <c r="AB31" s="42">
        <f>IFERROR(IF($I31&gt;=1,(IF(DIFF!CE30&gt;=1,DIFF!CE30,DIFF!AP29)),0),0)</f>
        <v>0</v>
      </c>
      <c r="AC31" s="43">
        <f t="shared" si="6"/>
        <v>0</v>
      </c>
      <c r="AD31" s="41">
        <f>IFERROR(IF($I31&gt;=1,(IF(DIFF!CF30&gt;=1,DIFF!CF30,0)),0),0)</f>
        <v>0</v>
      </c>
      <c r="AE31" s="42">
        <f>IFERROR(IF($I31&gt;=1,(IF(DIFF!CG30&gt;=1,DIFF!CG30,0)),0),0)</f>
        <v>0</v>
      </c>
      <c r="AF31" s="43">
        <f t="shared" si="7"/>
        <v>0</v>
      </c>
      <c r="AG31" s="41">
        <f>IFERROR(IF($I31&gt;=1,(IF(DIFF!CH30&gt;=1,DIFF!CH30,DIFF!BI29)),0),0)</f>
        <v>0</v>
      </c>
      <c r="AH31" s="42">
        <f>IFERROR(IF($I31&gt;=1,(IF(DIFF!CI30&gt;=1,DIFF!CI30,DIFF!BJ29)),0),0)</f>
        <v>0</v>
      </c>
      <c r="AI31" s="43">
        <f t="shared" si="8"/>
        <v>0</v>
      </c>
      <c r="AJ31" s="33">
        <f t="shared" si="9"/>
        <v>0</v>
      </c>
      <c r="AK31" s="44">
        <f t="shared" si="10"/>
        <v>0</v>
      </c>
      <c r="AL31" s="44">
        <f t="shared" si="11"/>
        <v>0</v>
      </c>
      <c r="AM31" s="45">
        <f>BILL!G27</f>
        <v>0</v>
      </c>
      <c r="AN31" s="46">
        <f>BILL!H27</f>
        <v>0</v>
      </c>
      <c r="AO31" s="47">
        <f>BILL!I27</f>
        <v>0</v>
      </c>
      <c r="AP31" s="46">
        <f>BILL!J27</f>
        <v>0</v>
      </c>
    </row>
    <row r="32" spans="8:42" ht="20.100000000000001" customHeight="1">
      <c r="H32" s="1">
        <f t="shared" si="1"/>
        <v>0</v>
      </c>
      <c r="I32" s="38">
        <f>BILL!D28</f>
        <v>0</v>
      </c>
      <c r="J32" s="39" t="str">
        <f>BILL!E28</f>
        <v/>
      </c>
      <c r="K32" s="40">
        <f>BILL!F28</f>
        <v>0</v>
      </c>
      <c r="L32" s="41">
        <f>IFERROR(IF($I32&gt;=1,(IF(DIFF!BV31&gt;=1,DIFF!BV31,DIFF!AL30)),0),0)</f>
        <v>0</v>
      </c>
      <c r="M32" s="42">
        <f>IFERROR(IF($I32&gt;=1,(IF(DIFF!BW31&gt;=1,DIFF!BW31,DIFF!AM30)),0),0)</f>
        <v>0</v>
      </c>
      <c r="N32" s="42">
        <f>IFERROR(IF($I32&gt;=1,(IF(DIFF!BX31&gt;=1,DIFF!BX31,DIFF!AN30)),0),0)</f>
        <v>0</v>
      </c>
      <c r="O32" s="42">
        <f>IFERROR(IF($I32&gt;=1,(IF(DIFF!BY31&gt;=1,DIFF!BY31,0)),0),0)</f>
        <v>0</v>
      </c>
      <c r="P32" s="43">
        <f t="shared" si="2"/>
        <v>0</v>
      </c>
      <c r="Q32" s="41">
        <f>IFERROR(IF($I32&gt;=1,(IF(DIFF!BZ31&gt;=1,DIFF!BZ31,DIFF!AG30)),0),0)</f>
        <v>0</v>
      </c>
      <c r="R32" s="42">
        <f>IFERROR(IF($I32&gt;=1,(IF(DIFF!CA31&gt;=1,DIFF!CA31,DIFF!AH30)),0),0)</f>
        <v>0</v>
      </c>
      <c r="S32" s="42">
        <f>IFERROR(IF($I32&gt;=1,(IF(DIFF!CB31&gt;=1,DIFF!CB31,DIFF!AI30)),0),0)</f>
        <v>0</v>
      </c>
      <c r="T32" s="42">
        <f>IFERROR(IF($I32&gt;=1,(IF(DIFF!CC31&gt;=1,DIFF!CC31,0)),0),0)</f>
        <v>0</v>
      </c>
      <c r="U32" s="43">
        <f t="shared" si="3"/>
        <v>0</v>
      </c>
      <c r="V32" s="41">
        <f t="shared" si="4"/>
        <v>0</v>
      </c>
      <c r="W32" s="42">
        <f t="shared" si="12"/>
        <v>0</v>
      </c>
      <c r="X32" s="42">
        <f t="shared" si="13"/>
        <v>0</v>
      </c>
      <c r="Y32" s="42">
        <f t="shared" si="14"/>
        <v>0</v>
      </c>
      <c r="Z32" s="43">
        <f t="shared" si="5"/>
        <v>0</v>
      </c>
      <c r="AA32" s="41">
        <f>IFERROR(IF($I32&gt;=1,(IF(DIFF!CD31&gt;=1,DIFF!CD31,DIFF!AO30)),0),0)</f>
        <v>0</v>
      </c>
      <c r="AB32" s="42">
        <f>IFERROR(IF($I32&gt;=1,(IF(DIFF!CE31&gt;=1,DIFF!CE31,DIFF!AP30)),0),0)</f>
        <v>0</v>
      </c>
      <c r="AC32" s="43">
        <f t="shared" si="6"/>
        <v>0</v>
      </c>
      <c r="AD32" s="41">
        <f>IFERROR(IF($I32&gt;=1,(IF(DIFF!CF31&gt;=1,DIFF!CF31,0)),0),0)</f>
        <v>0</v>
      </c>
      <c r="AE32" s="42">
        <f>IFERROR(IF($I32&gt;=1,(IF(DIFF!CG31&gt;=1,DIFF!CG31,0)),0),0)</f>
        <v>0</v>
      </c>
      <c r="AF32" s="43">
        <f t="shared" si="7"/>
        <v>0</v>
      </c>
      <c r="AG32" s="41">
        <f>IFERROR(IF($I32&gt;=1,(IF(DIFF!CH31&gt;=1,DIFF!CH31,DIFF!BI30)),0),0)</f>
        <v>0</v>
      </c>
      <c r="AH32" s="42">
        <f>IFERROR(IF($I32&gt;=1,(IF(DIFF!CI31&gt;=1,DIFF!CI31,DIFF!BJ30)),0),0)</f>
        <v>0</v>
      </c>
      <c r="AI32" s="43">
        <f t="shared" si="8"/>
        <v>0</v>
      </c>
      <c r="AJ32" s="33">
        <f t="shared" si="9"/>
        <v>0</v>
      </c>
      <c r="AK32" s="44">
        <f t="shared" si="10"/>
        <v>0</v>
      </c>
      <c r="AL32" s="44">
        <f t="shared" si="11"/>
        <v>0</v>
      </c>
      <c r="AM32" s="45">
        <f>BILL!G28</f>
        <v>0</v>
      </c>
      <c r="AN32" s="46">
        <f>BILL!H28</f>
        <v>0</v>
      </c>
      <c r="AO32" s="47">
        <f>BILL!I28</f>
        <v>0</v>
      </c>
      <c r="AP32" s="46">
        <f>BILL!J28</f>
        <v>0</v>
      </c>
    </row>
    <row r="33" spans="8:42" ht="20.100000000000001" customHeight="1">
      <c r="H33" s="1">
        <f t="shared" si="1"/>
        <v>0</v>
      </c>
      <c r="I33" s="38">
        <f>BILL!D29</f>
        <v>0</v>
      </c>
      <c r="J33" s="39" t="str">
        <f>BILL!E29</f>
        <v/>
      </c>
      <c r="K33" s="40">
        <f>BILL!F29</f>
        <v>0</v>
      </c>
      <c r="L33" s="41">
        <f>IFERROR(IF($I33&gt;=1,(IF(DIFF!BV32&gt;=1,DIFF!BV32,DIFF!AL31)),0),0)</f>
        <v>0</v>
      </c>
      <c r="M33" s="42">
        <f>IFERROR(IF($I33&gt;=1,(IF(DIFF!BW32&gt;=1,DIFF!BW32,DIFF!AM31)),0),0)</f>
        <v>0</v>
      </c>
      <c r="N33" s="42">
        <f>IFERROR(IF($I33&gt;=1,(IF(DIFF!BX32&gt;=1,DIFF!BX32,DIFF!AN31)),0),0)</f>
        <v>0</v>
      </c>
      <c r="O33" s="42">
        <f>IFERROR(IF($I33&gt;=1,(IF(DIFF!BY32&gt;=1,DIFF!BY32,0)),0),0)</f>
        <v>0</v>
      </c>
      <c r="P33" s="43">
        <f t="shared" si="2"/>
        <v>0</v>
      </c>
      <c r="Q33" s="41">
        <f>IFERROR(IF($I33&gt;=1,(IF(DIFF!BZ32&gt;=1,DIFF!BZ32,DIFF!AG31)),0),0)</f>
        <v>0</v>
      </c>
      <c r="R33" s="42">
        <f>IFERROR(IF($I33&gt;=1,(IF(DIFF!CA32&gt;=1,DIFF!CA32,DIFF!AH31)),0),0)</f>
        <v>0</v>
      </c>
      <c r="S33" s="42">
        <f>IFERROR(IF($I33&gt;=1,(IF(DIFF!CB32&gt;=1,DIFF!CB32,DIFF!AI31)),0),0)</f>
        <v>0</v>
      </c>
      <c r="T33" s="42">
        <f>IFERROR(IF($I33&gt;=1,(IF(DIFF!CC32&gt;=1,DIFF!CC32,0)),0),0)</f>
        <v>0</v>
      </c>
      <c r="U33" s="43">
        <f t="shared" si="3"/>
        <v>0</v>
      </c>
      <c r="V33" s="41">
        <f t="shared" si="4"/>
        <v>0</v>
      </c>
      <c r="W33" s="42">
        <f t="shared" si="12"/>
        <v>0</v>
      </c>
      <c r="X33" s="42">
        <f t="shared" si="13"/>
        <v>0</v>
      </c>
      <c r="Y33" s="42">
        <f t="shared" si="14"/>
        <v>0</v>
      </c>
      <c r="Z33" s="43">
        <f t="shared" si="5"/>
        <v>0</v>
      </c>
      <c r="AA33" s="41">
        <f>IFERROR(IF($I33&gt;=1,(IF(DIFF!CD32&gt;=1,DIFF!CD32,DIFF!AO31)),0),0)</f>
        <v>0</v>
      </c>
      <c r="AB33" s="42">
        <f>IFERROR(IF($I33&gt;=1,(IF(DIFF!CE32&gt;=1,DIFF!CE32,DIFF!AP31)),0),0)</f>
        <v>0</v>
      </c>
      <c r="AC33" s="43">
        <f t="shared" si="6"/>
        <v>0</v>
      </c>
      <c r="AD33" s="41">
        <f>IFERROR(IF($I33&gt;=1,(IF(DIFF!CF32&gt;=1,DIFF!CF32,0)),0),0)</f>
        <v>0</v>
      </c>
      <c r="AE33" s="42">
        <f>IFERROR(IF($I33&gt;=1,(IF(DIFF!CG32&gt;=1,DIFF!CG32,0)),0),0)</f>
        <v>0</v>
      </c>
      <c r="AF33" s="43">
        <f t="shared" si="7"/>
        <v>0</v>
      </c>
      <c r="AG33" s="41">
        <f>IFERROR(IF($I33&gt;=1,(IF(DIFF!CH32&gt;=1,DIFF!CH32,DIFF!BI31)),0),0)</f>
        <v>0</v>
      </c>
      <c r="AH33" s="42">
        <f>IFERROR(IF($I33&gt;=1,(IF(DIFF!CI32&gt;=1,DIFF!CI32,DIFF!BJ31)),0),0)</f>
        <v>0</v>
      </c>
      <c r="AI33" s="43">
        <f t="shared" si="8"/>
        <v>0</v>
      </c>
      <c r="AJ33" s="33">
        <f t="shared" si="9"/>
        <v>0</v>
      </c>
      <c r="AK33" s="44">
        <f t="shared" si="10"/>
        <v>0</v>
      </c>
      <c r="AL33" s="44">
        <f t="shared" si="11"/>
        <v>0</v>
      </c>
      <c r="AM33" s="45">
        <f>BILL!G29</f>
        <v>0</v>
      </c>
      <c r="AN33" s="46">
        <f>BILL!H29</f>
        <v>0</v>
      </c>
      <c r="AO33" s="47">
        <f>BILL!I29</f>
        <v>0</v>
      </c>
      <c r="AP33" s="46">
        <f>BILL!J29</f>
        <v>0</v>
      </c>
    </row>
    <row r="34" spans="8:42" ht="20.100000000000001" customHeight="1">
      <c r="H34" s="1">
        <f t="shared" si="1"/>
        <v>0</v>
      </c>
      <c r="I34" s="38">
        <f>BILL!D30</f>
        <v>0</v>
      </c>
      <c r="J34" s="39" t="str">
        <f>BILL!E30</f>
        <v/>
      </c>
      <c r="K34" s="40">
        <f>BILL!F30</f>
        <v>0</v>
      </c>
      <c r="L34" s="41">
        <f>IFERROR(IF($I34&gt;=1,(IF(DIFF!BV33&gt;=1,DIFF!BV33,DIFF!AL32)),0),0)</f>
        <v>0</v>
      </c>
      <c r="M34" s="42">
        <f>IFERROR(IF($I34&gt;=1,(IF(DIFF!BW33&gt;=1,DIFF!BW33,DIFF!AM32)),0),0)</f>
        <v>0</v>
      </c>
      <c r="N34" s="42">
        <f>IFERROR(IF($I34&gt;=1,(IF(DIFF!BX33&gt;=1,DIFF!BX33,DIFF!AN32)),0),0)</f>
        <v>0</v>
      </c>
      <c r="O34" s="42">
        <f>IFERROR(IF($I34&gt;=1,(IF(DIFF!BY33&gt;=1,DIFF!BY33,0)),0),0)</f>
        <v>0</v>
      </c>
      <c r="P34" s="43">
        <f t="shared" si="2"/>
        <v>0</v>
      </c>
      <c r="Q34" s="41">
        <f>IFERROR(IF($I34&gt;=1,(IF(DIFF!BZ33&gt;=1,DIFF!BZ33,DIFF!AG32)),0),0)</f>
        <v>0</v>
      </c>
      <c r="R34" s="42">
        <f>IFERROR(IF($I34&gt;=1,(IF(DIFF!CA33&gt;=1,DIFF!CA33,DIFF!AH32)),0),0)</f>
        <v>0</v>
      </c>
      <c r="S34" s="42">
        <f>IFERROR(IF($I34&gt;=1,(IF(DIFF!CB33&gt;=1,DIFF!CB33,DIFF!AI32)),0),0)</f>
        <v>0</v>
      </c>
      <c r="T34" s="42">
        <f>IFERROR(IF($I34&gt;=1,(IF(DIFF!CC33&gt;=1,DIFF!CC33,0)),0),0)</f>
        <v>0</v>
      </c>
      <c r="U34" s="43">
        <f t="shared" si="3"/>
        <v>0</v>
      </c>
      <c r="V34" s="41">
        <f t="shared" si="4"/>
        <v>0</v>
      </c>
      <c r="W34" s="42">
        <f t="shared" si="12"/>
        <v>0</v>
      </c>
      <c r="X34" s="42">
        <f t="shared" si="13"/>
        <v>0</v>
      </c>
      <c r="Y34" s="42">
        <f t="shared" si="14"/>
        <v>0</v>
      </c>
      <c r="Z34" s="43">
        <f t="shared" si="5"/>
        <v>0</v>
      </c>
      <c r="AA34" s="41">
        <f>IFERROR(IF($I34&gt;=1,(IF(DIFF!CD33&gt;=1,DIFF!CD33,DIFF!AO32)),0),0)</f>
        <v>0</v>
      </c>
      <c r="AB34" s="42">
        <f>IFERROR(IF($I34&gt;=1,(IF(DIFF!CE33&gt;=1,DIFF!CE33,DIFF!AP32)),0),0)</f>
        <v>0</v>
      </c>
      <c r="AC34" s="43">
        <f t="shared" si="6"/>
        <v>0</v>
      </c>
      <c r="AD34" s="41">
        <f>IFERROR(IF($I34&gt;=1,(IF(DIFF!CF33&gt;=1,DIFF!CF33,0)),0),0)</f>
        <v>0</v>
      </c>
      <c r="AE34" s="42">
        <f>IFERROR(IF($I34&gt;=1,(IF(DIFF!CG33&gt;=1,DIFF!CG33,0)),0),0)</f>
        <v>0</v>
      </c>
      <c r="AF34" s="43">
        <f t="shared" si="7"/>
        <v>0</v>
      </c>
      <c r="AG34" s="41">
        <f>IFERROR(IF($I34&gt;=1,(IF(DIFF!CH33&gt;=1,DIFF!CH33,DIFF!BI32)),0),0)</f>
        <v>0</v>
      </c>
      <c r="AH34" s="42">
        <f>IFERROR(IF($I34&gt;=1,(IF(DIFF!CI33&gt;=1,DIFF!CI33,DIFF!BJ32)),0),0)</f>
        <v>0</v>
      </c>
      <c r="AI34" s="43">
        <f t="shared" si="8"/>
        <v>0</v>
      </c>
      <c r="AJ34" s="33">
        <f t="shared" si="9"/>
        <v>0</v>
      </c>
      <c r="AK34" s="44">
        <f t="shared" si="10"/>
        <v>0</v>
      </c>
      <c r="AL34" s="44">
        <f t="shared" si="11"/>
        <v>0</v>
      </c>
      <c r="AM34" s="45">
        <f>BILL!G30</f>
        <v>0</v>
      </c>
      <c r="AN34" s="46">
        <f>BILL!H30</f>
        <v>0</v>
      </c>
      <c r="AO34" s="47">
        <f>BILL!I30</f>
        <v>0</v>
      </c>
      <c r="AP34" s="46">
        <f>BILL!J30</f>
        <v>0</v>
      </c>
    </row>
    <row r="35" spans="8:42" ht="20.100000000000001" customHeight="1">
      <c r="H35" s="1">
        <f t="shared" si="1"/>
        <v>0</v>
      </c>
      <c r="I35" s="38">
        <f>BILL!D31</f>
        <v>0</v>
      </c>
      <c r="J35" s="39" t="str">
        <f>BILL!E31</f>
        <v/>
      </c>
      <c r="K35" s="40">
        <f>BILL!F31</f>
        <v>0</v>
      </c>
      <c r="L35" s="41">
        <f>IFERROR(IF($I35&gt;=1,(IF(DIFF!BV34&gt;=1,DIFF!BV34,DIFF!AL33)),0),0)</f>
        <v>0</v>
      </c>
      <c r="M35" s="42">
        <f>IFERROR(IF($I35&gt;=1,(IF(DIFF!BW34&gt;=1,DIFF!BW34,DIFF!AM33)),0),0)</f>
        <v>0</v>
      </c>
      <c r="N35" s="42">
        <f>IFERROR(IF($I35&gt;=1,(IF(DIFF!BX34&gt;=1,DIFF!BX34,DIFF!AN33)),0),0)</f>
        <v>0</v>
      </c>
      <c r="O35" s="42">
        <f>IFERROR(IF($I35&gt;=1,(IF(DIFF!BY34&gt;=1,DIFF!BY34,0)),0),0)</f>
        <v>0</v>
      </c>
      <c r="P35" s="43">
        <f t="shared" si="2"/>
        <v>0</v>
      </c>
      <c r="Q35" s="41">
        <f>IFERROR(IF($I35&gt;=1,(IF(DIFF!BZ34&gt;=1,DIFF!BZ34,DIFF!AG33)),0),0)</f>
        <v>0</v>
      </c>
      <c r="R35" s="42">
        <f>IFERROR(IF($I35&gt;=1,(IF(DIFF!CA34&gt;=1,DIFF!CA34,DIFF!AH33)),0),0)</f>
        <v>0</v>
      </c>
      <c r="S35" s="42">
        <f>IFERROR(IF($I35&gt;=1,(IF(DIFF!CB34&gt;=1,DIFF!CB34,DIFF!AI33)),0),0)</f>
        <v>0</v>
      </c>
      <c r="T35" s="42">
        <f>IFERROR(IF($I35&gt;=1,(IF(DIFF!CC34&gt;=1,DIFF!CC34,0)),0),0)</f>
        <v>0</v>
      </c>
      <c r="U35" s="43">
        <f t="shared" si="3"/>
        <v>0</v>
      </c>
      <c r="V35" s="41">
        <f t="shared" si="4"/>
        <v>0</v>
      </c>
      <c r="W35" s="42">
        <f t="shared" si="12"/>
        <v>0</v>
      </c>
      <c r="X35" s="42">
        <f t="shared" si="13"/>
        <v>0</v>
      </c>
      <c r="Y35" s="42">
        <f t="shared" si="14"/>
        <v>0</v>
      </c>
      <c r="Z35" s="43">
        <f t="shared" si="5"/>
        <v>0</v>
      </c>
      <c r="AA35" s="41">
        <f>IFERROR(IF($I35&gt;=1,(IF(DIFF!CD34&gt;=1,DIFF!CD34,DIFF!AO33)),0),0)</f>
        <v>0</v>
      </c>
      <c r="AB35" s="42">
        <f>IFERROR(IF($I35&gt;=1,(IF(DIFF!CE34&gt;=1,DIFF!CE34,DIFF!AP33)),0),0)</f>
        <v>0</v>
      </c>
      <c r="AC35" s="43">
        <f t="shared" si="6"/>
        <v>0</v>
      </c>
      <c r="AD35" s="41">
        <f>IFERROR(IF($I35&gt;=1,(IF(DIFF!CF34&gt;=1,DIFF!CF34,0)),0),0)</f>
        <v>0</v>
      </c>
      <c r="AE35" s="42">
        <f>IFERROR(IF($I35&gt;=1,(IF(DIFF!CG34&gt;=1,DIFF!CG34,0)),0),0)</f>
        <v>0</v>
      </c>
      <c r="AF35" s="43">
        <f t="shared" si="7"/>
        <v>0</v>
      </c>
      <c r="AG35" s="41">
        <f>IFERROR(IF($I35&gt;=1,(IF(DIFF!CH34&gt;=1,DIFF!CH34,DIFF!BI33)),0),0)</f>
        <v>0</v>
      </c>
      <c r="AH35" s="42">
        <f>IFERROR(IF($I35&gt;=1,(IF(DIFF!CI34&gt;=1,DIFF!CI34,DIFF!BJ33)),0),0)</f>
        <v>0</v>
      </c>
      <c r="AI35" s="43">
        <f t="shared" si="8"/>
        <v>0</v>
      </c>
      <c r="AJ35" s="33">
        <f t="shared" si="9"/>
        <v>0</v>
      </c>
      <c r="AK35" s="44">
        <f t="shared" si="10"/>
        <v>0</v>
      </c>
      <c r="AL35" s="44">
        <f t="shared" si="11"/>
        <v>0</v>
      </c>
      <c r="AM35" s="45">
        <f>BILL!G31</f>
        <v>0</v>
      </c>
      <c r="AN35" s="46">
        <f>BILL!H31</f>
        <v>0</v>
      </c>
      <c r="AO35" s="47">
        <f>BILL!I31</f>
        <v>0</v>
      </c>
      <c r="AP35" s="46">
        <f>BILL!J31</f>
        <v>0</v>
      </c>
    </row>
    <row r="36" spans="8:42" ht="20.100000000000001" customHeight="1">
      <c r="H36" s="1">
        <f t="shared" si="1"/>
        <v>0</v>
      </c>
      <c r="I36" s="38">
        <f>BILL!D32</f>
        <v>0</v>
      </c>
      <c r="J36" s="39" t="str">
        <f>BILL!E32</f>
        <v/>
      </c>
      <c r="K36" s="40">
        <f>BILL!F32</f>
        <v>0</v>
      </c>
      <c r="L36" s="41">
        <f>IFERROR(IF($I36&gt;=1,(IF(DIFF!BV35&gt;=1,DIFF!BV35,DIFF!AL34)),0),0)</f>
        <v>0</v>
      </c>
      <c r="M36" s="42">
        <f>IFERROR(IF($I36&gt;=1,(IF(DIFF!BW35&gt;=1,DIFF!BW35,DIFF!AM34)),0),0)</f>
        <v>0</v>
      </c>
      <c r="N36" s="42">
        <f>IFERROR(IF($I36&gt;=1,(IF(DIFF!BX35&gt;=1,DIFF!BX35,DIFF!AN34)),0),0)</f>
        <v>0</v>
      </c>
      <c r="O36" s="42">
        <f>IFERROR(IF($I36&gt;=1,(IF(DIFF!BY35&gt;=1,DIFF!BY35,0)),0),0)</f>
        <v>0</v>
      </c>
      <c r="P36" s="43">
        <f t="shared" si="2"/>
        <v>0</v>
      </c>
      <c r="Q36" s="41">
        <f>IFERROR(IF($I36&gt;=1,(IF(DIFF!BZ35&gt;=1,DIFF!BZ35,DIFF!AG34)),0),0)</f>
        <v>0</v>
      </c>
      <c r="R36" s="42">
        <f>IFERROR(IF($I36&gt;=1,(IF(DIFF!CA35&gt;=1,DIFF!CA35,DIFF!AH34)),0),0)</f>
        <v>0</v>
      </c>
      <c r="S36" s="42">
        <f>IFERROR(IF($I36&gt;=1,(IF(DIFF!CB35&gt;=1,DIFF!CB35,DIFF!AI34)),0),0)</f>
        <v>0</v>
      </c>
      <c r="T36" s="42">
        <f>IFERROR(IF($I36&gt;=1,(IF(DIFF!CC35&gt;=1,DIFF!CC35,0)),0),0)</f>
        <v>0</v>
      </c>
      <c r="U36" s="43">
        <f t="shared" si="3"/>
        <v>0</v>
      </c>
      <c r="V36" s="41">
        <f t="shared" si="4"/>
        <v>0</v>
      </c>
      <c r="W36" s="42">
        <f t="shared" si="12"/>
        <v>0</v>
      </c>
      <c r="X36" s="42">
        <f t="shared" si="13"/>
        <v>0</v>
      </c>
      <c r="Y36" s="42">
        <f t="shared" si="14"/>
        <v>0</v>
      </c>
      <c r="Z36" s="43">
        <f t="shared" si="5"/>
        <v>0</v>
      </c>
      <c r="AA36" s="41">
        <f>IFERROR(IF($I36&gt;=1,(IF(DIFF!CD35&gt;=1,DIFF!CD35,DIFF!AO34)),0),0)</f>
        <v>0</v>
      </c>
      <c r="AB36" s="42">
        <f>IFERROR(IF($I36&gt;=1,(IF(DIFF!CE35&gt;=1,DIFF!CE35,DIFF!AP34)),0),0)</f>
        <v>0</v>
      </c>
      <c r="AC36" s="43">
        <f t="shared" si="6"/>
        <v>0</v>
      </c>
      <c r="AD36" s="41">
        <f>IFERROR(IF($I36&gt;=1,(IF(DIFF!CF35&gt;=1,DIFF!CF35,0)),0),0)</f>
        <v>0</v>
      </c>
      <c r="AE36" s="42">
        <f>IFERROR(IF($I36&gt;=1,(IF(DIFF!CG35&gt;=1,DIFF!CG35,0)),0),0)</f>
        <v>0</v>
      </c>
      <c r="AF36" s="43">
        <f t="shared" si="7"/>
        <v>0</v>
      </c>
      <c r="AG36" s="41">
        <f>IFERROR(IF($I36&gt;=1,(IF(DIFF!CH35&gt;=1,DIFF!CH35,DIFF!BI34)),0),0)</f>
        <v>0</v>
      </c>
      <c r="AH36" s="42">
        <f>IFERROR(IF($I36&gt;=1,(IF(DIFF!CI35&gt;=1,DIFF!CI35,DIFF!BJ34)),0),0)</f>
        <v>0</v>
      </c>
      <c r="AI36" s="43">
        <f t="shared" si="8"/>
        <v>0</v>
      </c>
      <c r="AJ36" s="33">
        <f t="shared" si="9"/>
        <v>0</v>
      </c>
      <c r="AK36" s="44">
        <f t="shared" si="10"/>
        <v>0</v>
      </c>
      <c r="AL36" s="44">
        <f t="shared" si="11"/>
        <v>0</v>
      </c>
      <c r="AM36" s="45">
        <f>BILL!G32</f>
        <v>0</v>
      </c>
      <c r="AN36" s="46">
        <f>BILL!H32</f>
        <v>0</v>
      </c>
      <c r="AO36" s="47">
        <f>BILL!I32</f>
        <v>0</v>
      </c>
      <c r="AP36" s="46">
        <f>BILL!J32</f>
        <v>0</v>
      </c>
    </row>
    <row r="37" spans="8:42" ht="20.100000000000001" customHeight="1">
      <c r="H37" s="1">
        <f t="shared" si="1"/>
        <v>0</v>
      </c>
      <c r="I37" s="38">
        <f>BILL!D33</f>
        <v>0</v>
      </c>
      <c r="J37" s="39" t="str">
        <f>BILL!E33</f>
        <v/>
      </c>
      <c r="K37" s="40">
        <f>BILL!F33</f>
        <v>0</v>
      </c>
      <c r="L37" s="41">
        <f>IFERROR(IF($I37&gt;=1,(IF(DIFF!BV36&gt;=1,DIFF!BV36,DIFF!AL35)),0),0)</f>
        <v>0</v>
      </c>
      <c r="M37" s="42">
        <f>IFERROR(IF($I37&gt;=1,(IF(DIFF!BW36&gt;=1,DIFF!BW36,DIFF!AM35)),0),0)</f>
        <v>0</v>
      </c>
      <c r="N37" s="42">
        <f>IFERROR(IF($I37&gt;=1,(IF(DIFF!BX36&gt;=1,DIFF!BX36,DIFF!AN35)),0),0)</f>
        <v>0</v>
      </c>
      <c r="O37" s="42">
        <f>IFERROR(IF($I37&gt;=1,(IF(DIFF!BY36&gt;=1,DIFF!BY36,0)),0),0)</f>
        <v>0</v>
      </c>
      <c r="P37" s="43">
        <f t="shared" si="2"/>
        <v>0</v>
      </c>
      <c r="Q37" s="41">
        <f>IFERROR(IF($I37&gt;=1,(IF(DIFF!BZ36&gt;=1,DIFF!BZ36,DIFF!AG35)),0),0)</f>
        <v>0</v>
      </c>
      <c r="R37" s="42">
        <f>IFERROR(IF($I37&gt;=1,(IF(DIFF!CA36&gt;=1,DIFF!CA36,DIFF!AH35)),0),0)</f>
        <v>0</v>
      </c>
      <c r="S37" s="42">
        <f>IFERROR(IF($I37&gt;=1,(IF(DIFF!CB36&gt;=1,DIFF!CB36,DIFF!AI35)),0),0)</f>
        <v>0</v>
      </c>
      <c r="T37" s="42">
        <f>IFERROR(IF($I37&gt;=1,(IF(DIFF!CC36&gt;=1,DIFF!CC36,0)),0),0)</f>
        <v>0</v>
      </c>
      <c r="U37" s="43">
        <f t="shared" si="3"/>
        <v>0</v>
      </c>
      <c r="V37" s="41">
        <f t="shared" si="4"/>
        <v>0</v>
      </c>
      <c r="W37" s="42">
        <f t="shared" si="12"/>
        <v>0</v>
      </c>
      <c r="X37" s="42">
        <f t="shared" si="13"/>
        <v>0</v>
      </c>
      <c r="Y37" s="42">
        <f t="shared" si="14"/>
        <v>0</v>
      </c>
      <c r="Z37" s="43">
        <f t="shared" si="5"/>
        <v>0</v>
      </c>
      <c r="AA37" s="41">
        <f>IFERROR(IF($I37&gt;=1,(IF(DIFF!CD36&gt;=1,DIFF!CD36,DIFF!AO35)),0),0)</f>
        <v>0</v>
      </c>
      <c r="AB37" s="42">
        <f>IFERROR(IF($I37&gt;=1,(IF(DIFF!CE36&gt;=1,DIFF!CE36,DIFF!AP35)),0),0)</f>
        <v>0</v>
      </c>
      <c r="AC37" s="43">
        <f t="shared" si="6"/>
        <v>0</v>
      </c>
      <c r="AD37" s="41">
        <f>IFERROR(IF($I37&gt;=1,(IF(DIFF!CF36&gt;=1,DIFF!CF36,0)),0),0)</f>
        <v>0</v>
      </c>
      <c r="AE37" s="42">
        <f>IFERROR(IF($I37&gt;=1,(IF(DIFF!CG36&gt;=1,DIFF!CG36,0)),0),0)</f>
        <v>0</v>
      </c>
      <c r="AF37" s="43">
        <f t="shared" si="7"/>
        <v>0</v>
      </c>
      <c r="AG37" s="41">
        <f>IFERROR(IF($I37&gt;=1,(IF(DIFF!CH36&gt;=1,DIFF!CH36,DIFF!BI35)),0),0)</f>
        <v>0</v>
      </c>
      <c r="AH37" s="42">
        <f>IFERROR(IF($I37&gt;=1,(IF(DIFF!CI36&gt;=1,DIFF!CI36,DIFF!BJ35)),0),0)</f>
        <v>0</v>
      </c>
      <c r="AI37" s="43">
        <f t="shared" si="8"/>
        <v>0</v>
      </c>
      <c r="AJ37" s="33">
        <f t="shared" si="9"/>
        <v>0</v>
      </c>
      <c r="AK37" s="44">
        <f t="shared" si="10"/>
        <v>0</v>
      </c>
      <c r="AL37" s="44">
        <f t="shared" si="11"/>
        <v>0</v>
      </c>
      <c r="AM37" s="45">
        <f>BILL!G33</f>
        <v>0</v>
      </c>
      <c r="AN37" s="46">
        <f>BILL!H33</f>
        <v>0</v>
      </c>
      <c r="AO37" s="47">
        <f>BILL!I33</f>
        <v>0</v>
      </c>
      <c r="AP37" s="46">
        <f>BILL!J33</f>
        <v>0</v>
      </c>
    </row>
    <row r="38" spans="8:42" ht="20.100000000000001" customHeight="1">
      <c r="H38" s="1">
        <f t="shared" si="1"/>
        <v>0</v>
      </c>
      <c r="I38" s="38">
        <f>BILL!D34</f>
        <v>0</v>
      </c>
      <c r="J38" s="39" t="str">
        <f>BILL!E34</f>
        <v/>
      </c>
      <c r="K38" s="40">
        <f>BILL!F34</f>
        <v>0</v>
      </c>
      <c r="L38" s="41">
        <f>IFERROR(IF($I38&gt;=1,(IF(DIFF!BV37&gt;=1,DIFF!BV37,DIFF!AL36)),0),0)</f>
        <v>0</v>
      </c>
      <c r="M38" s="42">
        <f>IFERROR(IF($I38&gt;=1,(IF(DIFF!BW37&gt;=1,DIFF!BW37,DIFF!AM36)),0),0)</f>
        <v>0</v>
      </c>
      <c r="N38" s="42">
        <f>IFERROR(IF($I38&gt;=1,(IF(DIFF!BX37&gt;=1,DIFF!BX37,DIFF!AN36)),0),0)</f>
        <v>0</v>
      </c>
      <c r="O38" s="42">
        <f>IFERROR(IF($I38&gt;=1,(IF(DIFF!BY37&gt;=1,DIFF!BY37,0)),0),0)</f>
        <v>0</v>
      </c>
      <c r="P38" s="43">
        <f t="shared" si="2"/>
        <v>0</v>
      </c>
      <c r="Q38" s="41">
        <f>IFERROR(IF($I38&gt;=1,(IF(DIFF!BZ37&gt;=1,DIFF!BZ37,DIFF!AG36)),0),0)</f>
        <v>0</v>
      </c>
      <c r="R38" s="42">
        <f>IFERROR(IF($I38&gt;=1,(IF(DIFF!CA37&gt;=1,DIFF!CA37,DIFF!AH36)),0),0)</f>
        <v>0</v>
      </c>
      <c r="S38" s="42">
        <f>IFERROR(IF($I38&gt;=1,(IF(DIFF!CB37&gt;=1,DIFF!CB37,DIFF!AI36)),0),0)</f>
        <v>0</v>
      </c>
      <c r="T38" s="42">
        <f>IFERROR(IF($I38&gt;=1,(IF(DIFF!CC37&gt;=1,DIFF!CC37,0)),0),0)</f>
        <v>0</v>
      </c>
      <c r="U38" s="43">
        <f t="shared" si="3"/>
        <v>0</v>
      </c>
      <c r="V38" s="41">
        <f t="shared" si="4"/>
        <v>0</v>
      </c>
      <c r="W38" s="42">
        <f t="shared" si="12"/>
        <v>0</v>
      </c>
      <c r="X38" s="42">
        <f t="shared" si="13"/>
        <v>0</v>
      </c>
      <c r="Y38" s="42">
        <f t="shared" si="14"/>
        <v>0</v>
      </c>
      <c r="Z38" s="43">
        <f t="shared" si="5"/>
        <v>0</v>
      </c>
      <c r="AA38" s="41">
        <f>IFERROR(IF($I38&gt;=1,(IF(DIFF!CD37&gt;=1,DIFF!CD37,DIFF!AO36)),0),0)</f>
        <v>0</v>
      </c>
      <c r="AB38" s="42">
        <f>IFERROR(IF($I38&gt;=1,(IF(DIFF!CE37&gt;=1,DIFF!CE37,DIFF!AP36)),0),0)</f>
        <v>0</v>
      </c>
      <c r="AC38" s="43">
        <f t="shared" si="6"/>
        <v>0</v>
      </c>
      <c r="AD38" s="41">
        <f>IFERROR(IF($I38&gt;=1,(IF(DIFF!CF37&gt;=1,DIFF!CF37,0)),0),0)</f>
        <v>0</v>
      </c>
      <c r="AE38" s="42">
        <f>IFERROR(IF($I38&gt;=1,(IF(DIFF!CG37&gt;=1,DIFF!CG37,0)),0),0)</f>
        <v>0</v>
      </c>
      <c r="AF38" s="43">
        <f t="shared" si="7"/>
        <v>0</v>
      </c>
      <c r="AG38" s="41">
        <f>IFERROR(IF($I38&gt;=1,(IF(DIFF!CH37&gt;=1,DIFF!CH37,DIFF!BI36)),0),0)</f>
        <v>0</v>
      </c>
      <c r="AH38" s="42">
        <f>IFERROR(IF($I38&gt;=1,(IF(DIFF!CI37&gt;=1,DIFF!CI37,DIFF!BJ36)),0),0)</f>
        <v>0</v>
      </c>
      <c r="AI38" s="43">
        <f t="shared" si="8"/>
        <v>0</v>
      </c>
      <c r="AJ38" s="33">
        <f t="shared" si="9"/>
        <v>0</v>
      </c>
      <c r="AK38" s="44">
        <f t="shared" si="10"/>
        <v>0</v>
      </c>
      <c r="AL38" s="44">
        <f t="shared" si="11"/>
        <v>0</v>
      </c>
      <c r="AM38" s="45">
        <f>BILL!G34</f>
        <v>0</v>
      </c>
      <c r="AN38" s="46">
        <f>BILL!H34</f>
        <v>0</v>
      </c>
      <c r="AO38" s="47">
        <f>BILL!I34</f>
        <v>0</v>
      </c>
      <c r="AP38" s="46">
        <f>BILL!J34</f>
        <v>0</v>
      </c>
    </row>
    <row r="39" spans="8:42" ht="20.100000000000001" customHeight="1">
      <c r="H39" s="1">
        <f t="shared" si="1"/>
        <v>0</v>
      </c>
      <c r="I39" s="38">
        <f>BILL!D35</f>
        <v>0</v>
      </c>
      <c r="J39" s="39" t="str">
        <f>BILL!E35</f>
        <v/>
      </c>
      <c r="K39" s="40">
        <f>BILL!F35</f>
        <v>0</v>
      </c>
      <c r="L39" s="41">
        <f>IFERROR(IF($I39&gt;=1,(IF(DIFF!BV38&gt;=1,DIFF!BV38,DIFF!AL37)),0),0)</f>
        <v>0</v>
      </c>
      <c r="M39" s="42">
        <f>IFERROR(IF($I39&gt;=1,(IF(DIFF!BW38&gt;=1,DIFF!BW38,DIFF!AM37)),0),0)</f>
        <v>0</v>
      </c>
      <c r="N39" s="42">
        <f>IFERROR(IF($I39&gt;=1,(IF(DIFF!BX38&gt;=1,DIFF!BX38,DIFF!AN37)),0),0)</f>
        <v>0</v>
      </c>
      <c r="O39" s="42">
        <f>IFERROR(IF($I39&gt;=1,(IF(DIFF!BY38&gt;=1,DIFF!BY38,0)),0),0)</f>
        <v>0</v>
      </c>
      <c r="P39" s="43">
        <f t="shared" si="2"/>
        <v>0</v>
      </c>
      <c r="Q39" s="41">
        <f>IFERROR(IF($I39&gt;=1,(IF(DIFF!BZ38&gt;=1,DIFF!BZ38,DIFF!AG37)),0),0)</f>
        <v>0</v>
      </c>
      <c r="R39" s="42">
        <f>IFERROR(IF($I39&gt;=1,(IF(DIFF!CA38&gt;=1,DIFF!CA38,DIFF!AH37)),0),0)</f>
        <v>0</v>
      </c>
      <c r="S39" s="42">
        <f>IFERROR(IF($I39&gt;=1,(IF(DIFF!CB38&gt;=1,DIFF!CB38,DIFF!AI37)),0),0)</f>
        <v>0</v>
      </c>
      <c r="T39" s="42">
        <f>IFERROR(IF($I39&gt;=1,(IF(DIFF!CC38&gt;=1,DIFF!CC38,0)),0),0)</f>
        <v>0</v>
      </c>
      <c r="U39" s="43">
        <f t="shared" si="3"/>
        <v>0</v>
      </c>
      <c r="V39" s="41">
        <f t="shared" si="4"/>
        <v>0</v>
      </c>
      <c r="W39" s="42">
        <f t="shared" si="12"/>
        <v>0</v>
      </c>
      <c r="X39" s="42">
        <f t="shared" si="13"/>
        <v>0</v>
      </c>
      <c r="Y39" s="42">
        <f t="shared" si="14"/>
        <v>0</v>
      </c>
      <c r="Z39" s="43">
        <f t="shared" si="5"/>
        <v>0</v>
      </c>
      <c r="AA39" s="41">
        <f>IFERROR(IF($I39&gt;=1,(IF(DIFF!CD38&gt;=1,DIFF!CD38,DIFF!AO37)),0),0)</f>
        <v>0</v>
      </c>
      <c r="AB39" s="42">
        <f>IFERROR(IF($I39&gt;=1,(IF(DIFF!CE38&gt;=1,DIFF!CE38,DIFF!AP37)),0),0)</f>
        <v>0</v>
      </c>
      <c r="AC39" s="43">
        <f t="shared" si="6"/>
        <v>0</v>
      </c>
      <c r="AD39" s="41">
        <f>IFERROR(IF($I39&gt;=1,(IF(DIFF!CF38&gt;=1,DIFF!CF38,0)),0),0)</f>
        <v>0</v>
      </c>
      <c r="AE39" s="42">
        <f>IFERROR(IF($I39&gt;=1,(IF(DIFF!CG38&gt;=1,DIFF!CG38,0)),0),0)</f>
        <v>0</v>
      </c>
      <c r="AF39" s="43">
        <f t="shared" si="7"/>
        <v>0</v>
      </c>
      <c r="AG39" s="41">
        <f>IFERROR(IF($I39&gt;=1,(IF(DIFF!CH38&gt;=1,DIFF!CH38,DIFF!BI37)),0),0)</f>
        <v>0</v>
      </c>
      <c r="AH39" s="42">
        <f>IFERROR(IF($I39&gt;=1,(IF(DIFF!CI38&gt;=1,DIFF!CI38,DIFF!BJ37)),0),0)</f>
        <v>0</v>
      </c>
      <c r="AI39" s="43">
        <f t="shared" si="8"/>
        <v>0</v>
      </c>
      <c r="AJ39" s="33">
        <f t="shared" si="9"/>
        <v>0</v>
      </c>
      <c r="AK39" s="44">
        <f t="shared" si="10"/>
        <v>0</v>
      </c>
      <c r="AL39" s="44">
        <f t="shared" si="11"/>
        <v>0</v>
      </c>
      <c r="AM39" s="45">
        <f>BILL!G35</f>
        <v>0</v>
      </c>
      <c r="AN39" s="46">
        <f>BILL!H35</f>
        <v>0</v>
      </c>
      <c r="AO39" s="47">
        <f>BILL!I35</f>
        <v>0</v>
      </c>
      <c r="AP39" s="46">
        <f>BILL!J35</f>
        <v>0</v>
      </c>
    </row>
    <row r="40" spans="8:42" ht="20.100000000000001" customHeight="1">
      <c r="H40" s="1">
        <f t="shared" si="1"/>
        <v>0</v>
      </c>
      <c r="I40" s="38">
        <f>BILL!D36</f>
        <v>0</v>
      </c>
      <c r="J40" s="39" t="str">
        <f>BILL!E36</f>
        <v/>
      </c>
      <c r="K40" s="40">
        <f>BILL!F36</f>
        <v>0</v>
      </c>
      <c r="L40" s="41">
        <f>IFERROR(IF($I40&gt;=1,(IF(DIFF!BV39&gt;=1,DIFF!BV39,DIFF!AL38)),0),0)</f>
        <v>0</v>
      </c>
      <c r="M40" s="42">
        <f>IFERROR(IF($I40&gt;=1,(IF(DIFF!BW39&gt;=1,DIFF!BW39,DIFF!AM38)),0),0)</f>
        <v>0</v>
      </c>
      <c r="N40" s="42">
        <f>IFERROR(IF($I40&gt;=1,(IF(DIFF!BX39&gt;=1,DIFF!BX39,DIFF!AN38)),0),0)</f>
        <v>0</v>
      </c>
      <c r="O40" s="42">
        <f>IFERROR(IF($I40&gt;=1,(IF(DIFF!BY39&gt;=1,DIFF!BY39,0)),0),0)</f>
        <v>0</v>
      </c>
      <c r="P40" s="43">
        <f t="shared" si="2"/>
        <v>0</v>
      </c>
      <c r="Q40" s="41">
        <f>IFERROR(IF($I40&gt;=1,(IF(DIFF!BZ39&gt;=1,DIFF!BZ39,DIFF!AG38)),0),0)</f>
        <v>0</v>
      </c>
      <c r="R40" s="42">
        <f>IFERROR(IF($I40&gt;=1,(IF(DIFF!CA39&gt;=1,DIFF!CA39,DIFF!AH38)),0),0)</f>
        <v>0</v>
      </c>
      <c r="S40" s="42">
        <f>IFERROR(IF($I40&gt;=1,(IF(DIFF!CB39&gt;=1,DIFF!CB39,DIFF!AI38)),0),0)</f>
        <v>0</v>
      </c>
      <c r="T40" s="42">
        <f>IFERROR(IF($I40&gt;=1,(IF(DIFF!CC39&gt;=1,DIFF!CC39,0)),0),0)</f>
        <v>0</v>
      </c>
      <c r="U40" s="43">
        <f t="shared" si="3"/>
        <v>0</v>
      </c>
      <c r="V40" s="41">
        <f t="shared" si="4"/>
        <v>0</v>
      </c>
      <c r="W40" s="42">
        <f t="shared" si="12"/>
        <v>0</v>
      </c>
      <c r="X40" s="42">
        <f t="shared" si="13"/>
        <v>0</v>
      </c>
      <c r="Y40" s="42">
        <f t="shared" si="14"/>
        <v>0</v>
      </c>
      <c r="Z40" s="43">
        <f t="shared" si="5"/>
        <v>0</v>
      </c>
      <c r="AA40" s="41">
        <f>IFERROR(IF($I40&gt;=1,(IF(DIFF!CD39&gt;=1,DIFF!CD39,DIFF!AO38)),0),0)</f>
        <v>0</v>
      </c>
      <c r="AB40" s="42">
        <f>IFERROR(IF($I40&gt;=1,(IF(DIFF!CE39&gt;=1,DIFF!CE39,DIFF!AP38)),0),0)</f>
        <v>0</v>
      </c>
      <c r="AC40" s="43">
        <f t="shared" si="6"/>
        <v>0</v>
      </c>
      <c r="AD40" s="41">
        <f>IFERROR(IF($I40&gt;=1,(IF(DIFF!CF39&gt;=1,DIFF!CF39,0)),0),0)</f>
        <v>0</v>
      </c>
      <c r="AE40" s="42">
        <f>IFERROR(IF($I40&gt;=1,(IF(DIFF!CG39&gt;=1,DIFF!CG39,0)),0),0)</f>
        <v>0</v>
      </c>
      <c r="AF40" s="43">
        <f t="shared" si="7"/>
        <v>0</v>
      </c>
      <c r="AG40" s="41">
        <f>IFERROR(IF($I40&gt;=1,(IF(DIFF!CH39&gt;=1,DIFF!CH39,DIFF!BI38)),0),0)</f>
        <v>0</v>
      </c>
      <c r="AH40" s="42">
        <f>IFERROR(IF($I40&gt;=1,(IF(DIFF!CI39&gt;=1,DIFF!CI39,DIFF!BJ38)),0),0)</f>
        <v>0</v>
      </c>
      <c r="AI40" s="43">
        <f t="shared" si="8"/>
        <v>0</v>
      </c>
      <c r="AJ40" s="33">
        <f t="shared" si="9"/>
        <v>0</v>
      </c>
      <c r="AK40" s="44">
        <f t="shared" si="10"/>
        <v>0</v>
      </c>
      <c r="AL40" s="44">
        <f t="shared" si="11"/>
        <v>0</v>
      </c>
      <c r="AM40" s="45">
        <f>BILL!G36</f>
        <v>0</v>
      </c>
      <c r="AN40" s="46">
        <f>BILL!H36</f>
        <v>0</v>
      </c>
      <c r="AO40" s="47">
        <f>BILL!I36</f>
        <v>0</v>
      </c>
      <c r="AP40" s="46">
        <f>BILL!J36</f>
        <v>0</v>
      </c>
    </row>
    <row r="41" spans="8:42" ht="20.100000000000001" customHeight="1">
      <c r="H41" s="1">
        <f t="shared" si="1"/>
        <v>0</v>
      </c>
      <c r="I41" s="38">
        <f>BILL!D37</f>
        <v>0</v>
      </c>
      <c r="J41" s="39" t="str">
        <f>BILL!E37</f>
        <v/>
      </c>
      <c r="K41" s="40">
        <f>BILL!F37</f>
        <v>0</v>
      </c>
      <c r="L41" s="41">
        <f>IFERROR(IF($I41&gt;=1,(IF(DIFF!BV40&gt;=1,DIFF!BV40,DIFF!AL39)),0),0)</f>
        <v>0</v>
      </c>
      <c r="M41" s="42">
        <f>IFERROR(IF($I41&gt;=1,(IF(DIFF!BW40&gt;=1,DIFF!BW40,DIFF!AM39)),0),0)</f>
        <v>0</v>
      </c>
      <c r="N41" s="42">
        <f>IFERROR(IF($I41&gt;=1,(IF(DIFF!BX40&gt;=1,DIFF!BX40,DIFF!AN39)),0),0)</f>
        <v>0</v>
      </c>
      <c r="O41" s="42">
        <f>IFERROR(IF($I41&gt;=1,(IF(DIFF!BY40&gt;=1,DIFF!BY40,0)),0),0)</f>
        <v>0</v>
      </c>
      <c r="P41" s="43">
        <f t="shared" si="2"/>
        <v>0</v>
      </c>
      <c r="Q41" s="41">
        <f>IFERROR(IF($I41&gt;=1,(IF(DIFF!BZ40&gt;=1,DIFF!BZ40,DIFF!AG39)),0),0)</f>
        <v>0</v>
      </c>
      <c r="R41" s="42">
        <f>IFERROR(IF($I41&gt;=1,(IF(DIFF!CA40&gt;=1,DIFF!CA40,DIFF!AH39)),0),0)</f>
        <v>0</v>
      </c>
      <c r="S41" s="42">
        <f>IFERROR(IF($I41&gt;=1,(IF(DIFF!CB40&gt;=1,DIFF!CB40,DIFF!AI39)),0),0)</f>
        <v>0</v>
      </c>
      <c r="T41" s="42">
        <f>IFERROR(IF($I41&gt;=1,(IF(DIFF!CC40&gt;=1,DIFF!CC40,0)),0),0)</f>
        <v>0</v>
      </c>
      <c r="U41" s="43">
        <f t="shared" si="3"/>
        <v>0</v>
      </c>
      <c r="V41" s="41">
        <f t="shared" si="4"/>
        <v>0</v>
      </c>
      <c r="W41" s="42">
        <f t="shared" si="12"/>
        <v>0</v>
      </c>
      <c r="X41" s="42">
        <f t="shared" si="13"/>
        <v>0</v>
      </c>
      <c r="Y41" s="42">
        <f t="shared" si="14"/>
        <v>0</v>
      </c>
      <c r="Z41" s="43">
        <f t="shared" si="5"/>
        <v>0</v>
      </c>
      <c r="AA41" s="41">
        <f>IFERROR(IF($I41&gt;=1,(IF(DIFF!CD40&gt;=1,DIFF!CD40,DIFF!AO39)),0),0)</f>
        <v>0</v>
      </c>
      <c r="AB41" s="42">
        <f>IFERROR(IF($I41&gt;=1,(IF(DIFF!CE40&gt;=1,DIFF!CE40,DIFF!AP39)),0),0)</f>
        <v>0</v>
      </c>
      <c r="AC41" s="43">
        <f t="shared" si="6"/>
        <v>0</v>
      </c>
      <c r="AD41" s="41">
        <f>IFERROR(IF($I41&gt;=1,(IF(DIFF!CF40&gt;=1,DIFF!CF40,0)),0),0)</f>
        <v>0</v>
      </c>
      <c r="AE41" s="42">
        <f>IFERROR(IF($I41&gt;=1,(IF(DIFF!CG40&gt;=1,DIFF!CG40,0)),0),0)</f>
        <v>0</v>
      </c>
      <c r="AF41" s="43">
        <f t="shared" si="7"/>
        <v>0</v>
      </c>
      <c r="AG41" s="41">
        <f>IFERROR(IF($I41&gt;=1,(IF(DIFF!CH40&gt;=1,DIFF!CH40,DIFF!BI39)),0),0)</f>
        <v>0</v>
      </c>
      <c r="AH41" s="42">
        <f>IFERROR(IF($I41&gt;=1,(IF(DIFF!CI40&gt;=1,DIFF!CI40,DIFF!BJ39)),0),0)</f>
        <v>0</v>
      </c>
      <c r="AI41" s="43">
        <f t="shared" si="8"/>
        <v>0</v>
      </c>
      <c r="AJ41" s="33">
        <f t="shared" si="9"/>
        <v>0</v>
      </c>
      <c r="AK41" s="44">
        <f t="shared" si="10"/>
        <v>0</v>
      </c>
      <c r="AL41" s="44">
        <f t="shared" si="11"/>
        <v>0</v>
      </c>
      <c r="AM41" s="45">
        <f>BILL!G37</f>
        <v>0</v>
      </c>
      <c r="AN41" s="46">
        <f>BILL!H37</f>
        <v>0</v>
      </c>
      <c r="AO41" s="47">
        <f>BILL!I37</f>
        <v>0</v>
      </c>
      <c r="AP41" s="46">
        <f>BILL!J37</f>
        <v>0</v>
      </c>
    </row>
    <row r="42" spans="8:42" ht="20.100000000000001" customHeight="1">
      <c r="H42" s="1">
        <f t="shared" si="1"/>
        <v>0</v>
      </c>
      <c r="I42" s="38">
        <f>BILL!D38</f>
        <v>0</v>
      </c>
      <c r="J42" s="39" t="str">
        <f>BILL!E38</f>
        <v/>
      </c>
      <c r="K42" s="40">
        <f>BILL!F38</f>
        <v>0</v>
      </c>
      <c r="L42" s="41">
        <f>IFERROR(IF($I42&gt;=1,(IF(DIFF!BV41&gt;=1,DIFF!BV41,DIFF!AL40)),0),0)</f>
        <v>0</v>
      </c>
      <c r="M42" s="42">
        <f>IFERROR(IF($I42&gt;=1,(IF(DIFF!BW41&gt;=1,DIFF!BW41,DIFF!AM40)),0),0)</f>
        <v>0</v>
      </c>
      <c r="N42" s="42">
        <f>IFERROR(IF($I42&gt;=1,(IF(DIFF!BX41&gt;=1,DIFF!BX41,DIFF!AN40)),0),0)</f>
        <v>0</v>
      </c>
      <c r="O42" s="42">
        <f>IFERROR(IF($I42&gt;=1,(IF(DIFF!BY41&gt;=1,DIFF!BY41,0)),0),0)</f>
        <v>0</v>
      </c>
      <c r="P42" s="43">
        <f t="shared" si="2"/>
        <v>0</v>
      </c>
      <c r="Q42" s="41">
        <f>IFERROR(IF($I42&gt;=1,(IF(DIFF!BZ41&gt;=1,DIFF!BZ41,DIFF!AG40)),0),0)</f>
        <v>0</v>
      </c>
      <c r="R42" s="42">
        <f>IFERROR(IF($I42&gt;=1,(IF(DIFF!CA41&gt;=1,DIFF!CA41,DIFF!AH40)),0),0)</f>
        <v>0</v>
      </c>
      <c r="S42" s="42">
        <f>IFERROR(IF($I42&gt;=1,(IF(DIFF!CB41&gt;=1,DIFF!CB41,DIFF!AI40)),0),0)</f>
        <v>0</v>
      </c>
      <c r="T42" s="42">
        <f>IFERROR(IF($I42&gt;=1,(IF(DIFF!CC41&gt;=1,DIFF!CC41,0)),0),0)</f>
        <v>0</v>
      </c>
      <c r="U42" s="43">
        <f t="shared" si="3"/>
        <v>0</v>
      </c>
      <c r="V42" s="41">
        <f t="shared" si="4"/>
        <v>0</v>
      </c>
      <c r="W42" s="42">
        <f t="shared" si="12"/>
        <v>0</v>
      </c>
      <c r="X42" s="42">
        <f t="shared" si="13"/>
        <v>0</v>
      </c>
      <c r="Y42" s="42">
        <f t="shared" si="14"/>
        <v>0</v>
      </c>
      <c r="Z42" s="43">
        <f t="shared" si="5"/>
        <v>0</v>
      </c>
      <c r="AA42" s="41">
        <f>IFERROR(IF($I42&gt;=1,(IF(DIFF!CD41&gt;=1,DIFF!CD41,DIFF!AO40)),0),0)</f>
        <v>0</v>
      </c>
      <c r="AB42" s="42">
        <f>IFERROR(IF($I42&gt;=1,(IF(DIFF!CE41&gt;=1,DIFF!CE41,DIFF!AP40)),0),0)</f>
        <v>0</v>
      </c>
      <c r="AC42" s="43">
        <f t="shared" si="6"/>
        <v>0</v>
      </c>
      <c r="AD42" s="41">
        <f>IFERROR(IF($I42&gt;=1,(IF(DIFF!CF41&gt;=1,DIFF!CF41,0)),0),0)</f>
        <v>0</v>
      </c>
      <c r="AE42" s="42">
        <f>IFERROR(IF($I42&gt;=1,(IF(DIFF!CG41&gt;=1,DIFF!CG41,0)),0),0)</f>
        <v>0</v>
      </c>
      <c r="AF42" s="43">
        <f t="shared" si="7"/>
        <v>0</v>
      </c>
      <c r="AG42" s="41">
        <f>IFERROR(IF($I42&gt;=1,(IF(DIFF!CH41&gt;=1,DIFF!CH41,DIFF!BI40)),0),0)</f>
        <v>0</v>
      </c>
      <c r="AH42" s="42">
        <f>IFERROR(IF($I42&gt;=1,(IF(DIFF!CI41&gt;=1,DIFF!CI41,DIFF!BJ40)),0),0)</f>
        <v>0</v>
      </c>
      <c r="AI42" s="43">
        <f t="shared" si="8"/>
        <v>0</v>
      </c>
      <c r="AJ42" s="33">
        <f t="shared" si="9"/>
        <v>0</v>
      </c>
      <c r="AK42" s="44">
        <f t="shared" si="10"/>
        <v>0</v>
      </c>
      <c r="AL42" s="44">
        <f t="shared" si="11"/>
        <v>0</v>
      </c>
      <c r="AM42" s="45">
        <f>BILL!G38</f>
        <v>0</v>
      </c>
      <c r="AN42" s="46">
        <f>BILL!H38</f>
        <v>0</v>
      </c>
      <c r="AO42" s="47">
        <f>BILL!I38</f>
        <v>0</v>
      </c>
      <c r="AP42" s="46">
        <f>BILL!J38</f>
        <v>0</v>
      </c>
    </row>
    <row r="43" spans="8:42" ht="20.100000000000001" customHeight="1">
      <c r="H43" s="1">
        <f t="shared" si="1"/>
        <v>0</v>
      </c>
      <c r="I43" s="38">
        <f>BILL!D39</f>
        <v>0</v>
      </c>
      <c r="J43" s="39" t="str">
        <f>BILL!E39</f>
        <v/>
      </c>
      <c r="K43" s="40">
        <f>BILL!F39</f>
        <v>0</v>
      </c>
      <c r="L43" s="41">
        <f>IFERROR(IF($I43&gt;=1,(IF(DIFF!BV42&gt;=1,DIFF!BV42,DIFF!AL41)),0),0)</f>
        <v>0</v>
      </c>
      <c r="M43" s="42">
        <f>IFERROR(IF($I43&gt;=1,(IF(DIFF!BW42&gt;=1,DIFF!BW42,DIFF!AM41)),0),0)</f>
        <v>0</v>
      </c>
      <c r="N43" s="42">
        <f>IFERROR(IF($I43&gt;=1,(IF(DIFF!BX42&gt;=1,DIFF!BX42,DIFF!AN41)),0),0)</f>
        <v>0</v>
      </c>
      <c r="O43" s="42">
        <f>IFERROR(IF($I43&gt;=1,(IF(DIFF!BY42&gt;=1,DIFF!BY42,0)),0),0)</f>
        <v>0</v>
      </c>
      <c r="P43" s="43">
        <f t="shared" si="2"/>
        <v>0</v>
      </c>
      <c r="Q43" s="41">
        <f>IFERROR(IF($I43&gt;=1,(IF(DIFF!BZ42&gt;=1,DIFF!BZ42,DIFF!AG41)),0),0)</f>
        <v>0</v>
      </c>
      <c r="R43" s="42">
        <f>IFERROR(IF($I43&gt;=1,(IF(DIFF!CA42&gt;=1,DIFF!CA42,DIFF!AH41)),0),0)</f>
        <v>0</v>
      </c>
      <c r="S43" s="42">
        <f>IFERROR(IF($I43&gt;=1,(IF(DIFF!CB42&gt;=1,DIFF!CB42,DIFF!AI41)),0),0)</f>
        <v>0</v>
      </c>
      <c r="T43" s="42">
        <f>IFERROR(IF($I43&gt;=1,(IF(DIFF!CC42&gt;=1,DIFF!CC42,0)),0),0)</f>
        <v>0</v>
      </c>
      <c r="U43" s="43">
        <f t="shared" si="3"/>
        <v>0</v>
      </c>
      <c r="V43" s="41">
        <f t="shared" si="4"/>
        <v>0</v>
      </c>
      <c r="W43" s="42">
        <f t="shared" si="12"/>
        <v>0</v>
      </c>
      <c r="X43" s="42">
        <f t="shared" si="13"/>
        <v>0</v>
      </c>
      <c r="Y43" s="42">
        <f t="shared" si="14"/>
        <v>0</v>
      </c>
      <c r="Z43" s="43">
        <f t="shared" si="5"/>
        <v>0</v>
      </c>
      <c r="AA43" s="41">
        <f>IFERROR(IF($I43&gt;=1,(IF(DIFF!CD42&gt;=1,DIFF!CD42,DIFF!AO41)),0),0)</f>
        <v>0</v>
      </c>
      <c r="AB43" s="42">
        <f>IFERROR(IF($I43&gt;=1,(IF(DIFF!CE42&gt;=1,DIFF!CE42,DIFF!AP41)),0),0)</f>
        <v>0</v>
      </c>
      <c r="AC43" s="43">
        <f t="shared" si="6"/>
        <v>0</v>
      </c>
      <c r="AD43" s="41">
        <f>IFERROR(IF($I43&gt;=1,(IF(DIFF!CF42&gt;=1,DIFF!CF42,0)),0),0)</f>
        <v>0</v>
      </c>
      <c r="AE43" s="42">
        <f>IFERROR(IF($I43&gt;=1,(IF(DIFF!CG42&gt;=1,DIFF!CG42,0)),0),0)</f>
        <v>0</v>
      </c>
      <c r="AF43" s="43">
        <f t="shared" si="7"/>
        <v>0</v>
      </c>
      <c r="AG43" s="41">
        <f>IFERROR(IF($I43&gt;=1,(IF(DIFF!CH42&gt;=1,DIFF!CH42,DIFF!BI41)),0),0)</f>
        <v>0</v>
      </c>
      <c r="AH43" s="42">
        <f>IFERROR(IF($I43&gt;=1,(IF(DIFF!CI42&gt;=1,DIFF!CI42,DIFF!BJ41)),0),0)</f>
        <v>0</v>
      </c>
      <c r="AI43" s="43">
        <f t="shared" si="8"/>
        <v>0</v>
      </c>
      <c r="AJ43" s="33">
        <f t="shared" si="9"/>
        <v>0</v>
      </c>
      <c r="AK43" s="44">
        <f t="shared" si="10"/>
        <v>0</v>
      </c>
      <c r="AL43" s="44">
        <f t="shared" si="11"/>
        <v>0</v>
      </c>
      <c r="AM43" s="45">
        <f>BILL!G39</f>
        <v>0</v>
      </c>
      <c r="AN43" s="46">
        <f>BILL!H39</f>
        <v>0</v>
      </c>
      <c r="AO43" s="47">
        <f>BILL!I39</f>
        <v>0</v>
      </c>
      <c r="AP43" s="46">
        <f>BILL!J39</f>
        <v>0</v>
      </c>
    </row>
    <row r="44" spans="8:42" ht="20.100000000000001" customHeight="1">
      <c r="H44" s="1">
        <f t="shared" si="1"/>
        <v>0</v>
      </c>
      <c r="I44" s="38">
        <f>BILL!D40</f>
        <v>0</v>
      </c>
      <c r="J44" s="39" t="str">
        <f>BILL!E40</f>
        <v/>
      </c>
      <c r="K44" s="40">
        <f>BILL!F40</f>
        <v>0</v>
      </c>
      <c r="L44" s="41">
        <f>IFERROR(IF($I44&gt;=1,(IF(DIFF!BV43&gt;=1,DIFF!BV43,DIFF!AL42)),0),0)</f>
        <v>0</v>
      </c>
      <c r="M44" s="42">
        <f>IFERROR(IF($I44&gt;=1,(IF(DIFF!BW43&gt;=1,DIFF!BW43,DIFF!AM42)),0),0)</f>
        <v>0</v>
      </c>
      <c r="N44" s="42">
        <f>IFERROR(IF($I44&gt;=1,(IF(DIFF!BX43&gt;=1,DIFF!BX43,DIFF!AN42)),0),0)</f>
        <v>0</v>
      </c>
      <c r="O44" s="42">
        <f>IFERROR(IF($I44&gt;=1,(IF(DIFF!BY43&gt;=1,DIFF!BY43,0)),0),0)</f>
        <v>0</v>
      </c>
      <c r="P44" s="43">
        <f t="shared" si="2"/>
        <v>0</v>
      </c>
      <c r="Q44" s="41">
        <f>IFERROR(IF($I44&gt;=1,(IF(DIFF!BZ43&gt;=1,DIFF!BZ43,DIFF!AG42)),0),0)</f>
        <v>0</v>
      </c>
      <c r="R44" s="42">
        <f>IFERROR(IF($I44&gt;=1,(IF(DIFF!CA43&gt;=1,DIFF!CA43,DIFF!AH42)),0),0)</f>
        <v>0</v>
      </c>
      <c r="S44" s="42">
        <f>IFERROR(IF($I44&gt;=1,(IF(DIFF!CB43&gt;=1,DIFF!CB43,DIFF!AI42)),0),0)</f>
        <v>0</v>
      </c>
      <c r="T44" s="42">
        <f>IFERROR(IF($I44&gt;=1,(IF(DIFF!CC43&gt;=1,DIFF!CC43,0)),0),0)</f>
        <v>0</v>
      </c>
      <c r="U44" s="43">
        <f t="shared" si="3"/>
        <v>0</v>
      </c>
      <c r="V44" s="41">
        <f t="shared" si="4"/>
        <v>0</v>
      </c>
      <c r="W44" s="42">
        <f t="shared" si="12"/>
        <v>0</v>
      </c>
      <c r="X44" s="42">
        <f t="shared" si="13"/>
        <v>0</v>
      </c>
      <c r="Y44" s="42">
        <f t="shared" si="14"/>
        <v>0</v>
      </c>
      <c r="Z44" s="43">
        <f t="shared" si="5"/>
        <v>0</v>
      </c>
      <c r="AA44" s="41">
        <f>IFERROR(IF($I44&gt;=1,(IF(DIFF!CD43&gt;=1,DIFF!CD43,DIFF!AO42)),0),0)</f>
        <v>0</v>
      </c>
      <c r="AB44" s="42">
        <f>IFERROR(IF($I44&gt;=1,(IF(DIFF!CE43&gt;=1,DIFF!CE43,DIFF!AP42)),0),0)</f>
        <v>0</v>
      </c>
      <c r="AC44" s="43">
        <f t="shared" si="6"/>
        <v>0</v>
      </c>
      <c r="AD44" s="41">
        <f>IFERROR(IF($I44&gt;=1,(IF(DIFF!CF43&gt;=1,DIFF!CF43,0)),0),0)</f>
        <v>0</v>
      </c>
      <c r="AE44" s="42">
        <f>IFERROR(IF($I44&gt;=1,(IF(DIFF!CG43&gt;=1,DIFF!CG43,0)),0),0)</f>
        <v>0</v>
      </c>
      <c r="AF44" s="43">
        <f t="shared" si="7"/>
        <v>0</v>
      </c>
      <c r="AG44" s="41">
        <f>IFERROR(IF($I44&gt;=1,(IF(DIFF!CH43&gt;=1,DIFF!CH43,DIFF!BI42)),0),0)</f>
        <v>0</v>
      </c>
      <c r="AH44" s="42">
        <f>IFERROR(IF($I44&gt;=1,(IF(DIFF!CI43&gt;=1,DIFF!CI43,DIFF!BJ42)),0),0)</f>
        <v>0</v>
      </c>
      <c r="AI44" s="43">
        <f t="shared" si="8"/>
        <v>0</v>
      </c>
      <c r="AJ44" s="33">
        <f t="shared" si="9"/>
        <v>0</v>
      </c>
      <c r="AK44" s="44">
        <f t="shared" si="10"/>
        <v>0</v>
      </c>
      <c r="AL44" s="44">
        <f t="shared" si="11"/>
        <v>0</v>
      </c>
      <c r="AM44" s="45">
        <f>BILL!G40</f>
        <v>0</v>
      </c>
      <c r="AN44" s="46">
        <f>BILL!H40</f>
        <v>0</v>
      </c>
      <c r="AO44" s="47">
        <f>BILL!I40</f>
        <v>0</v>
      </c>
      <c r="AP44" s="46">
        <f>BILL!J40</f>
        <v>0</v>
      </c>
    </row>
    <row r="45" spans="8:42" ht="20.100000000000001" customHeight="1">
      <c r="H45" s="1">
        <f t="shared" si="1"/>
        <v>0</v>
      </c>
      <c r="I45" s="38">
        <f>BILL!D41</f>
        <v>0</v>
      </c>
      <c r="J45" s="39" t="str">
        <f>BILL!E41</f>
        <v/>
      </c>
      <c r="K45" s="40">
        <f>BILL!F41</f>
        <v>0</v>
      </c>
      <c r="L45" s="41">
        <f>IFERROR(IF($I45&gt;=1,(IF(DIFF!BV44&gt;=1,DIFF!BV44,DIFF!AL43)),0),0)</f>
        <v>0</v>
      </c>
      <c r="M45" s="42">
        <f>IFERROR(IF($I45&gt;=1,(IF(DIFF!BW44&gt;=1,DIFF!BW44,DIFF!AM43)),0),0)</f>
        <v>0</v>
      </c>
      <c r="N45" s="42">
        <f>IFERROR(IF($I45&gt;=1,(IF(DIFF!BX44&gt;=1,DIFF!BX44,DIFF!AN43)),0),0)</f>
        <v>0</v>
      </c>
      <c r="O45" s="42">
        <f>IFERROR(IF($I45&gt;=1,(IF(DIFF!BY44&gt;=1,DIFF!BY44,0)),0),0)</f>
        <v>0</v>
      </c>
      <c r="P45" s="43">
        <f t="shared" si="2"/>
        <v>0</v>
      </c>
      <c r="Q45" s="41">
        <f>IFERROR(IF($I45&gt;=1,(IF(DIFF!BZ44&gt;=1,DIFF!BZ44,DIFF!AG43)),0),0)</f>
        <v>0</v>
      </c>
      <c r="R45" s="42">
        <f>IFERROR(IF($I45&gt;=1,(IF(DIFF!CA44&gt;=1,DIFF!CA44,DIFF!AH43)),0),0)</f>
        <v>0</v>
      </c>
      <c r="S45" s="42">
        <f>IFERROR(IF($I45&gt;=1,(IF(DIFF!CB44&gt;=1,DIFF!CB44,DIFF!AI43)),0),0)</f>
        <v>0</v>
      </c>
      <c r="T45" s="42">
        <f>IFERROR(IF($I45&gt;=1,(IF(DIFF!CC44&gt;=1,DIFF!CC44,0)),0),0)</f>
        <v>0</v>
      </c>
      <c r="U45" s="43">
        <f t="shared" si="3"/>
        <v>0</v>
      </c>
      <c r="V45" s="41">
        <f t="shared" si="4"/>
        <v>0</v>
      </c>
      <c r="W45" s="42">
        <f t="shared" si="12"/>
        <v>0</v>
      </c>
      <c r="X45" s="42">
        <f t="shared" si="13"/>
        <v>0</v>
      </c>
      <c r="Y45" s="42">
        <f t="shared" si="14"/>
        <v>0</v>
      </c>
      <c r="Z45" s="43">
        <f t="shared" si="5"/>
        <v>0</v>
      </c>
      <c r="AA45" s="41">
        <f>IFERROR(IF($I45&gt;=1,(IF(DIFF!CD44&gt;=1,DIFF!CD44,DIFF!AO43)),0),0)</f>
        <v>0</v>
      </c>
      <c r="AB45" s="42">
        <f>IFERROR(IF($I45&gt;=1,(IF(DIFF!CE44&gt;=1,DIFF!CE44,DIFF!AP43)),0),0)</f>
        <v>0</v>
      </c>
      <c r="AC45" s="43">
        <f t="shared" si="6"/>
        <v>0</v>
      </c>
      <c r="AD45" s="41">
        <f>IFERROR(IF($I45&gt;=1,(IF(DIFF!CF44&gt;=1,DIFF!CF44,0)),0),0)</f>
        <v>0</v>
      </c>
      <c r="AE45" s="42">
        <f>IFERROR(IF($I45&gt;=1,(IF(DIFF!CG44&gt;=1,DIFF!CG44,0)),0),0)</f>
        <v>0</v>
      </c>
      <c r="AF45" s="43">
        <f t="shared" si="7"/>
        <v>0</v>
      </c>
      <c r="AG45" s="41">
        <f>IFERROR(IF($I45&gt;=1,(IF(DIFF!CH44&gt;=1,DIFF!CH44,DIFF!BI43)),0),0)</f>
        <v>0</v>
      </c>
      <c r="AH45" s="42">
        <f>IFERROR(IF($I45&gt;=1,(IF(DIFF!CI44&gt;=1,DIFF!CI44,DIFF!BJ43)),0),0)</f>
        <v>0</v>
      </c>
      <c r="AI45" s="43">
        <f t="shared" si="8"/>
        <v>0</v>
      </c>
      <c r="AJ45" s="33">
        <f t="shared" si="9"/>
        <v>0</v>
      </c>
      <c r="AK45" s="44">
        <f t="shared" si="10"/>
        <v>0</v>
      </c>
      <c r="AL45" s="44">
        <f t="shared" si="11"/>
        <v>0</v>
      </c>
      <c r="AM45" s="45">
        <f>BILL!G41</f>
        <v>0</v>
      </c>
      <c r="AN45" s="46">
        <f>BILL!H41</f>
        <v>0</v>
      </c>
      <c r="AO45" s="47">
        <f>BILL!I41</f>
        <v>0</v>
      </c>
      <c r="AP45" s="46">
        <f>BILL!J41</f>
        <v>0</v>
      </c>
    </row>
    <row r="46" spans="8:42" ht="20.100000000000001" customHeight="1">
      <c r="H46" s="1">
        <f t="shared" si="1"/>
        <v>0</v>
      </c>
      <c r="I46" s="38">
        <f>BILL!D42</f>
        <v>0</v>
      </c>
      <c r="J46" s="39" t="str">
        <f>BILL!E42</f>
        <v/>
      </c>
      <c r="K46" s="40">
        <f>BILL!F42</f>
        <v>0</v>
      </c>
      <c r="L46" s="41">
        <f>IFERROR(IF($I46&gt;=1,(IF(DIFF!BV45&gt;=1,DIFF!BV45,DIFF!AL44)),0),0)</f>
        <v>0</v>
      </c>
      <c r="M46" s="42">
        <f>IFERROR(IF($I46&gt;=1,(IF(DIFF!BW45&gt;=1,DIFF!BW45,DIFF!AM44)),0),0)</f>
        <v>0</v>
      </c>
      <c r="N46" s="42">
        <f>IFERROR(IF($I46&gt;=1,(IF(DIFF!BX45&gt;=1,DIFF!BX45,DIFF!AN44)),0),0)</f>
        <v>0</v>
      </c>
      <c r="O46" s="42">
        <f>IFERROR(IF($I46&gt;=1,(IF(DIFF!BY45&gt;=1,DIFF!BY45,0)),0),0)</f>
        <v>0</v>
      </c>
      <c r="P46" s="43">
        <f t="shared" si="2"/>
        <v>0</v>
      </c>
      <c r="Q46" s="41">
        <f>IFERROR(IF($I46&gt;=1,(IF(DIFF!BZ45&gt;=1,DIFF!BZ45,DIFF!AG44)),0),0)</f>
        <v>0</v>
      </c>
      <c r="R46" s="42">
        <f>IFERROR(IF($I46&gt;=1,(IF(DIFF!CA45&gt;=1,DIFF!CA45,DIFF!AH44)),0),0)</f>
        <v>0</v>
      </c>
      <c r="S46" s="42">
        <f>IFERROR(IF($I46&gt;=1,(IF(DIFF!CB45&gt;=1,DIFF!CB45,DIFF!AI44)),0),0)</f>
        <v>0</v>
      </c>
      <c r="T46" s="42">
        <f>IFERROR(IF($I46&gt;=1,(IF(DIFF!CC45&gt;=1,DIFF!CC45,0)),0),0)</f>
        <v>0</v>
      </c>
      <c r="U46" s="43">
        <f t="shared" si="3"/>
        <v>0</v>
      </c>
      <c r="V46" s="41">
        <f t="shared" si="4"/>
        <v>0</v>
      </c>
      <c r="W46" s="42">
        <f t="shared" si="12"/>
        <v>0</v>
      </c>
      <c r="X46" s="42">
        <f t="shared" si="13"/>
        <v>0</v>
      </c>
      <c r="Y46" s="42">
        <f t="shared" si="14"/>
        <v>0</v>
      </c>
      <c r="Z46" s="43">
        <f t="shared" si="5"/>
        <v>0</v>
      </c>
      <c r="AA46" s="41">
        <f>IFERROR(IF($I46&gt;=1,(IF(DIFF!CD45&gt;=1,DIFF!CD45,DIFF!AO44)),0),0)</f>
        <v>0</v>
      </c>
      <c r="AB46" s="42">
        <f>IFERROR(IF($I46&gt;=1,(IF(DIFF!CE45&gt;=1,DIFF!CE45,DIFF!AP44)),0),0)</f>
        <v>0</v>
      </c>
      <c r="AC46" s="43">
        <f t="shared" si="6"/>
        <v>0</v>
      </c>
      <c r="AD46" s="41">
        <f>IFERROR(IF($I46&gt;=1,(IF(DIFF!CF45&gt;=1,DIFF!CF45,0)),0),0)</f>
        <v>0</v>
      </c>
      <c r="AE46" s="42">
        <f>IFERROR(IF($I46&gt;=1,(IF(DIFF!CG45&gt;=1,DIFF!CG45,0)),0),0)</f>
        <v>0</v>
      </c>
      <c r="AF46" s="43">
        <f t="shared" si="7"/>
        <v>0</v>
      </c>
      <c r="AG46" s="41">
        <f>IFERROR(IF($I46&gt;=1,(IF(DIFF!CH45&gt;=1,DIFF!CH45,DIFF!BI44)),0),0)</f>
        <v>0</v>
      </c>
      <c r="AH46" s="42">
        <f>IFERROR(IF($I46&gt;=1,(IF(DIFF!CI45&gt;=1,DIFF!CI45,DIFF!BJ44)),0),0)</f>
        <v>0</v>
      </c>
      <c r="AI46" s="43">
        <f t="shared" si="8"/>
        <v>0</v>
      </c>
      <c r="AJ46" s="33">
        <f t="shared" si="9"/>
        <v>0</v>
      </c>
      <c r="AK46" s="44">
        <f t="shared" si="10"/>
        <v>0</v>
      </c>
      <c r="AL46" s="44">
        <f t="shared" si="11"/>
        <v>0</v>
      </c>
      <c r="AM46" s="45">
        <f>BILL!G42</f>
        <v>0</v>
      </c>
      <c r="AN46" s="46">
        <f>BILL!H42</f>
        <v>0</v>
      </c>
      <c r="AO46" s="47">
        <f>BILL!I42</f>
        <v>0</v>
      </c>
      <c r="AP46" s="46">
        <f>BILL!J42</f>
        <v>0</v>
      </c>
    </row>
    <row r="47" spans="8:42" ht="20.100000000000001" customHeight="1">
      <c r="H47" s="1">
        <f t="shared" si="1"/>
        <v>0</v>
      </c>
      <c r="I47" s="38">
        <f>BILL!D43</f>
        <v>0</v>
      </c>
      <c r="J47" s="39" t="str">
        <f>BILL!E43</f>
        <v/>
      </c>
      <c r="K47" s="40">
        <f>BILL!F43</f>
        <v>0</v>
      </c>
      <c r="L47" s="41">
        <f>IFERROR(IF($I47&gt;=1,(IF(DIFF!BV46&gt;=1,DIFF!BV46,DIFF!AL45)),0),0)</f>
        <v>0</v>
      </c>
      <c r="M47" s="42">
        <f>IFERROR(IF($I47&gt;=1,(IF(DIFF!BW46&gt;=1,DIFF!BW46,DIFF!AM45)),0),0)</f>
        <v>0</v>
      </c>
      <c r="N47" s="42">
        <f>IFERROR(IF($I47&gt;=1,(IF(DIFF!BX46&gt;=1,DIFF!BX46,DIFF!AN45)),0),0)</f>
        <v>0</v>
      </c>
      <c r="O47" s="42">
        <f>IFERROR(IF($I47&gt;=1,(IF(DIFF!BY46&gt;=1,DIFF!BY46,0)),0),0)</f>
        <v>0</v>
      </c>
      <c r="P47" s="43">
        <f t="shared" si="2"/>
        <v>0</v>
      </c>
      <c r="Q47" s="41">
        <f>IFERROR(IF($I47&gt;=1,(IF(DIFF!BZ46&gt;=1,DIFF!BZ46,DIFF!AG45)),0),0)</f>
        <v>0</v>
      </c>
      <c r="R47" s="42">
        <f>IFERROR(IF($I47&gt;=1,(IF(DIFF!CA46&gt;=1,DIFF!CA46,DIFF!AH45)),0),0)</f>
        <v>0</v>
      </c>
      <c r="S47" s="42">
        <f>IFERROR(IF($I47&gt;=1,(IF(DIFF!CB46&gt;=1,DIFF!CB46,DIFF!AI45)),0),0)</f>
        <v>0</v>
      </c>
      <c r="T47" s="42">
        <f>IFERROR(IF($I47&gt;=1,(IF(DIFF!CC46&gt;=1,DIFF!CC46,0)),0),0)</f>
        <v>0</v>
      </c>
      <c r="U47" s="43">
        <f t="shared" si="3"/>
        <v>0</v>
      </c>
      <c r="V47" s="41">
        <f t="shared" si="4"/>
        <v>0</v>
      </c>
      <c r="W47" s="42">
        <f t="shared" si="12"/>
        <v>0</v>
      </c>
      <c r="X47" s="42">
        <f t="shared" si="13"/>
        <v>0</v>
      </c>
      <c r="Y47" s="42">
        <f t="shared" si="14"/>
        <v>0</v>
      </c>
      <c r="Z47" s="43">
        <f t="shared" si="5"/>
        <v>0</v>
      </c>
      <c r="AA47" s="41">
        <f>IFERROR(IF($I47&gt;=1,(IF(DIFF!CD46&gt;=1,DIFF!CD46,DIFF!AO45)),0),0)</f>
        <v>0</v>
      </c>
      <c r="AB47" s="42">
        <f>IFERROR(IF($I47&gt;=1,(IF(DIFF!CE46&gt;=1,DIFF!CE46,DIFF!AP45)),0),0)</f>
        <v>0</v>
      </c>
      <c r="AC47" s="43">
        <f t="shared" si="6"/>
        <v>0</v>
      </c>
      <c r="AD47" s="41">
        <f>IFERROR(IF($I47&gt;=1,(IF(DIFF!CF46&gt;=1,DIFF!CF46,0)),0),0)</f>
        <v>0</v>
      </c>
      <c r="AE47" s="42">
        <f>IFERROR(IF($I47&gt;=1,(IF(DIFF!CG46&gt;=1,DIFF!CG46,0)),0),0)</f>
        <v>0</v>
      </c>
      <c r="AF47" s="43">
        <f t="shared" si="7"/>
        <v>0</v>
      </c>
      <c r="AG47" s="41">
        <f>IFERROR(IF($I47&gt;=1,(IF(DIFF!CH46&gt;=1,DIFF!CH46,DIFF!BI45)),0),0)</f>
        <v>0</v>
      </c>
      <c r="AH47" s="42">
        <f>IFERROR(IF($I47&gt;=1,(IF(DIFF!CI46&gt;=1,DIFF!CI46,DIFF!BJ45)),0),0)</f>
        <v>0</v>
      </c>
      <c r="AI47" s="43">
        <f t="shared" si="8"/>
        <v>0</v>
      </c>
      <c r="AJ47" s="33">
        <f t="shared" si="9"/>
        <v>0</v>
      </c>
      <c r="AK47" s="44">
        <f t="shared" si="10"/>
        <v>0</v>
      </c>
      <c r="AL47" s="44">
        <f t="shared" si="11"/>
        <v>0</v>
      </c>
      <c r="AM47" s="45">
        <f>BILL!G43</f>
        <v>0</v>
      </c>
      <c r="AN47" s="46">
        <f>BILL!H43</f>
        <v>0</v>
      </c>
      <c r="AO47" s="47">
        <f>BILL!I43</f>
        <v>0</v>
      </c>
      <c r="AP47" s="46">
        <f>BILL!J43</f>
        <v>0</v>
      </c>
    </row>
    <row r="48" spans="8:42" ht="20.100000000000001" customHeight="1">
      <c r="H48" s="1">
        <f t="shared" si="1"/>
        <v>0</v>
      </c>
      <c r="I48" s="38">
        <f>BILL!D44</f>
        <v>0</v>
      </c>
      <c r="J48" s="39" t="str">
        <f>BILL!E44</f>
        <v/>
      </c>
      <c r="K48" s="40">
        <f>BILL!F44</f>
        <v>0</v>
      </c>
      <c r="L48" s="41">
        <f>IFERROR(IF($I48&gt;=1,(IF(DIFF!BV47&gt;=1,DIFF!BV47,DIFF!AL46)),0),0)</f>
        <v>0</v>
      </c>
      <c r="M48" s="42">
        <f>IFERROR(IF($I48&gt;=1,(IF(DIFF!BW47&gt;=1,DIFF!BW47,DIFF!AM46)),0),0)</f>
        <v>0</v>
      </c>
      <c r="N48" s="42">
        <f>IFERROR(IF($I48&gt;=1,(IF(DIFF!BX47&gt;=1,DIFF!BX47,DIFF!AN46)),0),0)</f>
        <v>0</v>
      </c>
      <c r="O48" s="42">
        <f>IFERROR(IF($I48&gt;=1,(IF(DIFF!BY47&gt;=1,DIFF!BY47,0)),0),0)</f>
        <v>0</v>
      </c>
      <c r="P48" s="43">
        <f t="shared" si="2"/>
        <v>0</v>
      </c>
      <c r="Q48" s="41">
        <f>IFERROR(IF($I48&gt;=1,(IF(DIFF!BZ47&gt;=1,DIFF!BZ47,DIFF!AG46)),0),0)</f>
        <v>0</v>
      </c>
      <c r="R48" s="42">
        <f>IFERROR(IF($I48&gt;=1,(IF(DIFF!CA47&gt;=1,DIFF!CA47,DIFF!AH46)),0),0)</f>
        <v>0</v>
      </c>
      <c r="S48" s="42">
        <f>IFERROR(IF($I48&gt;=1,(IF(DIFF!CB47&gt;=1,DIFF!CB47,DIFF!AI46)),0),0)</f>
        <v>0</v>
      </c>
      <c r="T48" s="42">
        <f>IFERROR(IF($I48&gt;=1,(IF(DIFF!CC47&gt;=1,DIFF!CC47,0)),0),0)</f>
        <v>0</v>
      </c>
      <c r="U48" s="43">
        <f t="shared" si="3"/>
        <v>0</v>
      </c>
      <c r="V48" s="41">
        <f t="shared" si="4"/>
        <v>0</v>
      </c>
      <c r="W48" s="42">
        <f t="shared" si="12"/>
        <v>0</v>
      </c>
      <c r="X48" s="42">
        <f t="shared" si="13"/>
        <v>0</v>
      </c>
      <c r="Y48" s="42">
        <f t="shared" si="14"/>
        <v>0</v>
      </c>
      <c r="Z48" s="43">
        <f t="shared" si="5"/>
        <v>0</v>
      </c>
      <c r="AA48" s="41">
        <f>IFERROR(IF($I48&gt;=1,(IF(DIFF!CD47&gt;=1,DIFF!CD47,DIFF!AO46)),0),0)</f>
        <v>0</v>
      </c>
      <c r="AB48" s="42">
        <f>IFERROR(IF($I48&gt;=1,(IF(DIFF!CE47&gt;=1,DIFF!CE47,DIFF!AP46)),0),0)</f>
        <v>0</v>
      </c>
      <c r="AC48" s="43">
        <f t="shared" si="6"/>
        <v>0</v>
      </c>
      <c r="AD48" s="41">
        <f>IFERROR(IF($I48&gt;=1,(IF(DIFF!CF47&gt;=1,DIFF!CF47,0)),0),0)</f>
        <v>0</v>
      </c>
      <c r="AE48" s="42">
        <f>IFERROR(IF($I48&gt;=1,(IF(DIFF!CG47&gt;=1,DIFF!CG47,0)),0),0)</f>
        <v>0</v>
      </c>
      <c r="AF48" s="43">
        <f t="shared" si="7"/>
        <v>0</v>
      </c>
      <c r="AG48" s="41">
        <f>IFERROR(IF($I48&gt;=1,(IF(DIFF!CH47&gt;=1,DIFF!CH47,DIFF!BI46)),0),0)</f>
        <v>0</v>
      </c>
      <c r="AH48" s="42">
        <f>IFERROR(IF($I48&gt;=1,(IF(DIFF!CI47&gt;=1,DIFF!CI47,DIFF!BJ46)),0),0)</f>
        <v>0</v>
      </c>
      <c r="AI48" s="43">
        <f t="shared" si="8"/>
        <v>0</v>
      </c>
      <c r="AJ48" s="33">
        <f t="shared" si="9"/>
        <v>0</v>
      </c>
      <c r="AK48" s="44">
        <f t="shared" si="10"/>
        <v>0</v>
      </c>
      <c r="AL48" s="44">
        <f t="shared" si="11"/>
        <v>0</v>
      </c>
      <c r="AM48" s="45">
        <f>BILL!G44</f>
        <v>0</v>
      </c>
      <c r="AN48" s="46">
        <f>BILL!H44</f>
        <v>0</v>
      </c>
      <c r="AO48" s="47">
        <f>BILL!I44</f>
        <v>0</v>
      </c>
      <c r="AP48" s="46">
        <f>BILL!J44</f>
        <v>0</v>
      </c>
    </row>
    <row r="49" spans="8:42" ht="20.100000000000001" customHeight="1">
      <c r="H49" s="1">
        <f t="shared" si="1"/>
        <v>0</v>
      </c>
      <c r="I49" s="38">
        <f>BILL!D45</f>
        <v>0</v>
      </c>
      <c r="J49" s="39" t="str">
        <f>BILL!E45</f>
        <v/>
      </c>
      <c r="K49" s="40">
        <f>BILL!F45</f>
        <v>0</v>
      </c>
      <c r="L49" s="41">
        <f>IFERROR(IF($I49&gt;=1,(IF(DIFF!BV48&gt;=1,DIFF!BV48,DIFF!AL47)),0),0)</f>
        <v>0</v>
      </c>
      <c r="M49" s="42">
        <f>IFERROR(IF($I49&gt;=1,(IF(DIFF!BW48&gt;=1,DIFF!BW48,DIFF!AM47)),0),0)</f>
        <v>0</v>
      </c>
      <c r="N49" s="42">
        <f>IFERROR(IF($I49&gt;=1,(IF(DIFF!BX48&gt;=1,DIFF!BX48,DIFF!AN47)),0),0)</f>
        <v>0</v>
      </c>
      <c r="O49" s="42">
        <f>IFERROR(IF($I49&gt;=1,(IF(DIFF!BY48&gt;=1,DIFF!BY48,0)),0),0)</f>
        <v>0</v>
      </c>
      <c r="P49" s="43">
        <f t="shared" si="2"/>
        <v>0</v>
      </c>
      <c r="Q49" s="41">
        <f>IFERROR(IF($I49&gt;=1,(IF(DIFF!BZ48&gt;=1,DIFF!BZ48,DIFF!AG47)),0),0)</f>
        <v>0</v>
      </c>
      <c r="R49" s="42">
        <f>IFERROR(IF($I49&gt;=1,(IF(DIFF!CA48&gt;=1,DIFF!CA48,DIFF!AH47)),0),0)</f>
        <v>0</v>
      </c>
      <c r="S49" s="42">
        <f>IFERROR(IF($I49&gt;=1,(IF(DIFF!CB48&gt;=1,DIFF!CB48,DIFF!AI47)),0),0)</f>
        <v>0</v>
      </c>
      <c r="T49" s="42">
        <f>IFERROR(IF($I49&gt;=1,(IF(DIFF!CC48&gt;=1,DIFF!CC48,0)),0),0)</f>
        <v>0</v>
      </c>
      <c r="U49" s="43">
        <f t="shared" si="3"/>
        <v>0</v>
      </c>
      <c r="V49" s="41">
        <f t="shared" si="4"/>
        <v>0</v>
      </c>
      <c r="W49" s="42">
        <f t="shared" si="12"/>
        <v>0</v>
      </c>
      <c r="X49" s="42">
        <f t="shared" si="13"/>
        <v>0</v>
      </c>
      <c r="Y49" s="42">
        <f t="shared" si="14"/>
        <v>0</v>
      </c>
      <c r="Z49" s="43">
        <f t="shared" si="5"/>
        <v>0</v>
      </c>
      <c r="AA49" s="41">
        <f>IFERROR(IF($I49&gt;=1,(IF(DIFF!CD48&gt;=1,DIFF!CD48,DIFF!AO47)),0),0)</f>
        <v>0</v>
      </c>
      <c r="AB49" s="42">
        <f>IFERROR(IF($I49&gt;=1,(IF(DIFF!CE48&gt;=1,DIFF!CE48,DIFF!AP47)),0),0)</f>
        <v>0</v>
      </c>
      <c r="AC49" s="43">
        <f t="shared" si="6"/>
        <v>0</v>
      </c>
      <c r="AD49" s="41">
        <f>IFERROR(IF($I49&gt;=1,(IF(DIFF!CF48&gt;=1,DIFF!CF48,0)),0),0)</f>
        <v>0</v>
      </c>
      <c r="AE49" s="42">
        <f>IFERROR(IF($I49&gt;=1,(IF(DIFF!CG48&gt;=1,DIFF!CG48,0)),0),0)</f>
        <v>0</v>
      </c>
      <c r="AF49" s="43">
        <f t="shared" si="7"/>
        <v>0</v>
      </c>
      <c r="AG49" s="41">
        <f>IFERROR(IF($I49&gt;=1,(IF(DIFF!CH48&gt;=1,DIFF!CH48,DIFF!BI47)),0),0)</f>
        <v>0</v>
      </c>
      <c r="AH49" s="42">
        <f>IFERROR(IF($I49&gt;=1,(IF(DIFF!CI48&gt;=1,DIFF!CI48,DIFF!BJ47)),0),0)</f>
        <v>0</v>
      </c>
      <c r="AI49" s="43">
        <f t="shared" si="8"/>
        <v>0</v>
      </c>
      <c r="AJ49" s="33">
        <f t="shared" si="9"/>
        <v>0</v>
      </c>
      <c r="AK49" s="44">
        <f t="shared" si="10"/>
        <v>0</v>
      </c>
      <c r="AL49" s="44">
        <f t="shared" si="11"/>
        <v>0</v>
      </c>
      <c r="AM49" s="45">
        <f>BILL!G45</f>
        <v>0</v>
      </c>
      <c r="AN49" s="46">
        <f>BILL!H45</f>
        <v>0</v>
      </c>
      <c r="AO49" s="47">
        <f>BILL!I45</f>
        <v>0</v>
      </c>
      <c r="AP49" s="46">
        <f>BILL!J45</f>
        <v>0</v>
      </c>
    </row>
    <row r="50" spans="8:42" ht="20.100000000000001" customHeight="1">
      <c r="H50" s="1">
        <f t="shared" si="1"/>
        <v>0</v>
      </c>
      <c r="I50" s="38">
        <f>BILL!D46</f>
        <v>0</v>
      </c>
      <c r="J50" s="39" t="str">
        <f>BILL!E46</f>
        <v/>
      </c>
      <c r="K50" s="40">
        <f>BILL!F46</f>
        <v>0</v>
      </c>
      <c r="L50" s="41">
        <f>IFERROR(IF($I50&gt;=1,(IF(DIFF!BV49&gt;=1,DIFF!BV49,DIFF!AL48)),0),0)</f>
        <v>0</v>
      </c>
      <c r="M50" s="42">
        <f>IFERROR(IF($I50&gt;=1,(IF(DIFF!BW49&gt;=1,DIFF!BW49,DIFF!AM48)),0),0)</f>
        <v>0</v>
      </c>
      <c r="N50" s="42">
        <f>IFERROR(IF($I50&gt;=1,(IF(DIFF!BX49&gt;=1,DIFF!BX49,DIFF!AN48)),0),0)</f>
        <v>0</v>
      </c>
      <c r="O50" s="42">
        <f>IFERROR(IF($I50&gt;=1,(IF(DIFF!BY49&gt;=1,DIFF!BY49,0)),0),0)</f>
        <v>0</v>
      </c>
      <c r="P50" s="43">
        <f t="shared" si="2"/>
        <v>0</v>
      </c>
      <c r="Q50" s="41">
        <f>IFERROR(IF($I50&gt;=1,(IF(DIFF!BZ49&gt;=1,DIFF!BZ49,DIFF!AG48)),0),0)</f>
        <v>0</v>
      </c>
      <c r="R50" s="42">
        <f>IFERROR(IF($I50&gt;=1,(IF(DIFF!CA49&gt;=1,DIFF!CA49,DIFF!AH48)),0),0)</f>
        <v>0</v>
      </c>
      <c r="S50" s="42">
        <f>IFERROR(IF($I50&gt;=1,(IF(DIFF!CB49&gt;=1,DIFF!CB49,DIFF!AI48)),0),0)</f>
        <v>0</v>
      </c>
      <c r="T50" s="42">
        <f>IFERROR(IF($I50&gt;=1,(IF(DIFF!CC49&gt;=1,DIFF!CC49,0)),0),0)</f>
        <v>0</v>
      </c>
      <c r="U50" s="43">
        <f t="shared" si="3"/>
        <v>0</v>
      </c>
      <c r="V50" s="41">
        <f t="shared" si="4"/>
        <v>0</v>
      </c>
      <c r="W50" s="42">
        <f t="shared" si="12"/>
        <v>0</v>
      </c>
      <c r="X50" s="42">
        <f t="shared" si="13"/>
        <v>0</v>
      </c>
      <c r="Y50" s="42">
        <f t="shared" si="14"/>
        <v>0</v>
      </c>
      <c r="Z50" s="43">
        <f t="shared" si="5"/>
        <v>0</v>
      </c>
      <c r="AA50" s="41">
        <f>IFERROR(IF($I50&gt;=1,(IF(DIFF!CD49&gt;=1,DIFF!CD49,DIFF!AO48)),0),0)</f>
        <v>0</v>
      </c>
      <c r="AB50" s="42">
        <f>IFERROR(IF($I50&gt;=1,(IF(DIFF!CE49&gt;=1,DIFF!CE49,DIFF!AP48)),0),0)</f>
        <v>0</v>
      </c>
      <c r="AC50" s="43">
        <f t="shared" si="6"/>
        <v>0</v>
      </c>
      <c r="AD50" s="41">
        <f>IFERROR(IF($I50&gt;=1,(IF(DIFF!CF49&gt;=1,DIFF!CF49,0)),0),0)</f>
        <v>0</v>
      </c>
      <c r="AE50" s="42">
        <f>IFERROR(IF($I50&gt;=1,(IF(DIFF!CG49&gt;=1,DIFF!CG49,0)),0),0)</f>
        <v>0</v>
      </c>
      <c r="AF50" s="43">
        <f t="shared" si="7"/>
        <v>0</v>
      </c>
      <c r="AG50" s="41">
        <f>IFERROR(IF($I50&gt;=1,(IF(DIFF!CH49&gt;=1,DIFF!CH49,DIFF!BI48)),0),0)</f>
        <v>0</v>
      </c>
      <c r="AH50" s="42">
        <f>IFERROR(IF($I50&gt;=1,(IF(DIFF!CI49&gt;=1,DIFF!CI49,DIFF!BJ48)),0),0)</f>
        <v>0</v>
      </c>
      <c r="AI50" s="43">
        <f t="shared" si="8"/>
        <v>0</v>
      </c>
      <c r="AJ50" s="33">
        <f t="shared" si="9"/>
        <v>0</v>
      </c>
      <c r="AK50" s="44">
        <f t="shared" si="10"/>
        <v>0</v>
      </c>
      <c r="AL50" s="44">
        <f t="shared" si="11"/>
        <v>0</v>
      </c>
      <c r="AM50" s="45">
        <f>BILL!G46</f>
        <v>0</v>
      </c>
      <c r="AN50" s="46">
        <f>BILL!H46</f>
        <v>0</v>
      </c>
      <c r="AO50" s="47">
        <f>BILL!I46</f>
        <v>0</v>
      </c>
      <c r="AP50" s="46">
        <f>BILL!J46</f>
        <v>0</v>
      </c>
    </row>
    <row r="51" spans="8:42" ht="20.100000000000001" customHeight="1">
      <c r="H51" s="1">
        <f t="shared" si="1"/>
        <v>0</v>
      </c>
      <c r="I51" s="38">
        <f>BILL!D47</f>
        <v>0</v>
      </c>
      <c r="J51" s="39" t="str">
        <f>BILL!E47</f>
        <v/>
      </c>
      <c r="K51" s="40">
        <f>BILL!F47</f>
        <v>0</v>
      </c>
      <c r="L51" s="41">
        <f>IFERROR(IF($I51&gt;=1,(IF(DIFF!BV50&gt;=1,DIFF!BV50,DIFF!AL49)),0),0)</f>
        <v>0</v>
      </c>
      <c r="M51" s="42">
        <f>IFERROR(IF($I51&gt;=1,(IF(DIFF!BW50&gt;=1,DIFF!BW50,DIFF!AM49)),0),0)</f>
        <v>0</v>
      </c>
      <c r="N51" s="42">
        <f>IFERROR(IF($I51&gt;=1,(IF(DIFF!BX50&gt;=1,DIFF!BX50,DIFF!AN49)),0),0)</f>
        <v>0</v>
      </c>
      <c r="O51" s="42">
        <f>IFERROR(IF($I51&gt;=1,(IF(DIFF!BY50&gt;=1,DIFF!BY50,0)),0),0)</f>
        <v>0</v>
      </c>
      <c r="P51" s="43">
        <f t="shared" si="2"/>
        <v>0</v>
      </c>
      <c r="Q51" s="41">
        <f>IFERROR(IF($I51&gt;=1,(IF(DIFF!BZ50&gt;=1,DIFF!BZ50,DIFF!AG49)),0),0)</f>
        <v>0</v>
      </c>
      <c r="R51" s="42">
        <f>IFERROR(IF($I51&gt;=1,(IF(DIFF!CA50&gt;=1,DIFF!CA50,DIFF!AH49)),0),0)</f>
        <v>0</v>
      </c>
      <c r="S51" s="42">
        <f>IFERROR(IF($I51&gt;=1,(IF(DIFF!CB50&gt;=1,DIFF!CB50,DIFF!AI49)),0),0)</f>
        <v>0</v>
      </c>
      <c r="T51" s="42">
        <f>IFERROR(IF($I51&gt;=1,(IF(DIFF!CC50&gt;=1,DIFF!CC50,0)),0),0)</f>
        <v>0</v>
      </c>
      <c r="U51" s="43">
        <f t="shared" si="3"/>
        <v>0</v>
      </c>
      <c r="V51" s="41">
        <f t="shared" si="4"/>
        <v>0</v>
      </c>
      <c r="W51" s="42">
        <f t="shared" si="12"/>
        <v>0</v>
      </c>
      <c r="X51" s="42">
        <f t="shared" si="13"/>
        <v>0</v>
      </c>
      <c r="Y51" s="42">
        <f t="shared" si="14"/>
        <v>0</v>
      </c>
      <c r="Z51" s="43">
        <f t="shared" si="5"/>
        <v>0</v>
      </c>
      <c r="AA51" s="41">
        <f>IFERROR(IF($I51&gt;=1,(IF(DIFF!CD50&gt;=1,DIFF!CD50,DIFF!AO49)),0),0)</f>
        <v>0</v>
      </c>
      <c r="AB51" s="42">
        <f>IFERROR(IF($I51&gt;=1,(IF(DIFF!CE50&gt;=1,DIFF!CE50,DIFF!AP49)),0),0)</f>
        <v>0</v>
      </c>
      <c r="AC51" s="43">
        <f t="shared" si="6"/>
        <v>0</v>
      </c>
      <c r="AD51" s="41">
        <f>IFERROR(IF($I51&gt;=1,(IF(DIFF!CF50&gt;=1,DIFF!CF50,0)),0),0)</f>
        <v>0</v>
      </c>
      <c r="AE51" s="42">
        <f>IFERROR(IF($I51&gt;=1,(IF(DIFF!CG50&gt;=1,DIFF!CG50,0)),0),0)</f>
        <v>0</v>
      </c>
      <c r="AF51" s="43">
        <f t="shared" si="7"/>
        <v>0</v>
      </c>
      <c r="AG51" s="41">
        <f>IFERROR(IF($I51&gt;=1,(IF(DIFF!CH50&gt;=1,DIFF!CH50,DIFF!BI49)),0),0)</f>
        <v>0</v>
      </c>
      <c r="AH51" s="42">
        <f>IFERROR(IF($I51&gt;=1,(IF(DIFF!CI50&gt;=1,DIFF!CI50,DIFF!BJ49)),0),0)</f>
        <v>0</v>
      </c>
      <c r="AI51" s="43">
        <f t="shared" si="8"/>
        <v>0</v>
      </c>
      <c r="AJ51" s="33">
        <f t="shared" si="9"/>
        <v>0</v>
      </c>
      <c r="AK51" s="44">
        <f t="shared" si="10"/>
        <v>0</v>
      </c>
      <c r="AL51" s="44">
        <f t="shared" si="11"/>
        <v>0</v>
      </c>
      <c r="AM51" s="45">
        <f>BILL!G47</f>
        <v>0</v>
      </c>
      <c r="AN51" s="46">
        <f>BILL!H47</f>
        <v>0</v>
      </c>
      <c r="AO51" s="47">
        <f>BILL!I47</f>
        <v>0</v>
      </c>
      <c r="AP51" s="46">
        <f>BILL!J47</f>
        <v>0</v>
      </c>
    </row>
    <row r="52" spans="8:42" ht="20.100000000000001" customHeight="1">
      <c r="H52" s="1">
        <f t="shared" si="1"/>
        <v>0</v>
      </c>
      <c r="I52" s="38">
        <f>BILL!D48</f>
        <v>0</v>
      </c>
      <c r="J52" s="39" t="str">
        <f>BILL!E48</f>
        <v/>
      </c>
      <c r="K52" s="40">
        <f>BILL!F48</f>
        <v>0</v>
      </c>
      <c r="L52" s="41">
        <f>IFERROR(IF($I52&gt;=1,(IF(DIFF!BV51&gt;=1,DIFF!BV51,DIFF!AL50)),0),0)</f>
        <v>0</v>
      </c>
      <c r="M52" s="42">
        <f>IFERROR(IF($I52&gt;=1,(IF(DIFF!BW51&gt;=1,DIFF!BW51,DIFF!AM50)),0),0)</f>
        <v>0</v>
      </c>
      <c r="N52" s="42">
        <f>IFERROR(IF($I52&gt;=1,(IF(DIFF!BX51&gt;=1,DIFF!BX51,DIFF!AN50)),0),0)</f>
        <v>0</v>
      </c>
      <c r="O52" s="42">
        <f>IFERROR(IF($I52&gt;=1,(IF(DIFF!BY51&gt;=1,DIFF!BY51,0)),0),0)</f>
        <v>0</v>
      </c>
      <c r="P52" s="43">
        <f t="shared" si="2"/>
        <v>0</v>
      </c>
      <c r="Q52" s="41">
        <f>IFERROR(IF($I52&gt;=1,(IF(DIFF!BZ51&gt;=1,DIFF!BZ51,DIFF!AG50)),0),0)</f>
        <v>0</v>
      </c>
      <c r="R52" s="42">
        <f>IFERROR(IF($I52&gt;=1,(IF(DIFF!CA51&gt;=1,DIFF!CA51,DIFF!AH50)),0),0)</f>
        <v>0</v>
      </c>
      <c r="S52" s="42">
        <f>IFERROR(IF($I52&gt;=1,(IF(DIFF!CB51&gt;=1,DIFF!CB51,DIFF!AI50)),0),0)</f>
        <v>0</v>
      </c>
      <c r="T52" s="42">
        <f>IFERROR(IF($I52&gt;=1,(IF(DIFF!CC51&gt;=1,DIFF!CC51,0)),0),0)</f>
        <v>0</v>
      </c>
      <c r="U52" s="43">
        <f t="shared" si="3"/>
        <v>0</v>
      </c>
      <c r="V52" s="41">
        <f t="shared" si="4"/>
        <v>0</v>
      </c>
      <c r="W52" s="42">
        <f t="shared" si="12"/>
        <v>0</v>
      </c>
      <c r="X52" s="42">
        <f t="shared" si="13"/>
        <v>0</v>
      </c>
      <c r="Y52" s="42">
        <f t="shared" si="14"/>
        <v>0</v>
      </c>
      <c r="Z52" s="43">
        <f t="shared" si="5"/>
        <v>0</v>
      </c>
      <c r="AA52" s="41">
        <f>IFERROR(IF($I52&gt;=1,(IF(DIFF!CD51&gt;=1,DIFF!CD51,DIFF!AO50)),0),0)</f>
        <v>0</v>
      </c>
      <c r="AB52" s="42">
        <f>IFERROR(IF($I52&gt;=1,(IF(DIFF!CE51&gt;=1,DIFF!CE51,DIFF!AP50)),0),0)</f>
        <v>0</v>
      </c>
      <c r="AC52" s="43">
        <f t="shared" si="6"/>
        <v>0</v>
      </c>
      <c r="AD52" s="41">
        <f>IFERROR(IF($I52&gt;=1,(IF(DIFF!CF51&gt;=1,DIFF!CF51,0)),0),0)</f>
        <v>0</v>
      </c>
      <c r="AE52" s="42">
        <f>IFERROR(IF($I52&gt;=1,(IF(DIFF!CG51&gt;=1,DIFF!CG51,0)),0),0)</f>
        <v>0</v>
      </c>
      <c r="AF52" s="43">
        <f t="shared" si="7"/>
        <v>0</v>
      </c>
      <c r="AG52" s="41">
        <f>IFERROR(IF($I52&gt;=1,(IF(DIFF!CH51&gt;=1,DIFF!CH51,DIFF!BI50)),0),0)</f>
        <v>0</v>
      </c>
      <c r="AH52" s="42">
        <f>IFERROR(IF($I52&gt;=1,(IF(DIFF!CI51&gt;=1,DIFF!CI51,DIFF!BJ50)),0),0)</f>
        <v>0</v>
      </c>
      <c r="AI52" s="43">
        <f t="shared" si="8"/>
        <v>0</v>
      </c>
      <c r="AJ52" s="33">
        <f t="shared" si="9"/>
        <v>0</v>
      </c>
      <c r="AK52" s="44">
        <f t="shared" si="10"/>
        <v>0</v>
      </c>
      <c r="AL52" s="44">
        <f t="shared" si="11"/>
        <v>0</v>
      </c>
      <c r="AM52" s="45">
        <f>BILL!G48</f>
        <v>0</v>
      </c>
      <c r="AN52" s="46">
        <f>BILL!H48</f>
        <v>0</v>
      </c>
      <c r="AO52" s="47">
        <f>BILL!I48</f>
        <v>0</v>
      </c>
      <c r="AP52" s="46">
        <f>BILL!J48</f>
        <v>0</v>
      </c>
    </row>
    <row r="53" spans="8:42" ht="20.100000000000001" customHeight="1">
      <c r="H53" s="1">
        <f t="shared" si="1"/>
        <v>0</v>
      </c>
      <c r="I53" s="38">
        <f>BILL!D49</f>
        <v>0</v>
      </c>
      <c r="J53" s="39" t="str">
        <f>BILL!E49</f>
        <v/>
      </c>
      <c r="K53" s="40">
        <f>BILL!F49</f>
        <v>0</v>
      </c>
      <c r="L53" s="41">
        <f>IFERROR(IF($I53&gt;=1,(IF(DIFF!BV52&gt;=1,DIFF!BV52,DIFF!AL51)),0),0)</f>
        <v>0</v>
      </c>
      <c r="M53" s="42">
        <f>IFERROR(IF($I53&gt;=1,(IF(DIFF!BW52&gt;=1,DIFF!BW52,DIFF!AM51)),0),0)</f>
        <v>0</v>
      </c>
      <c r="N53" s="42">
        <f>IFERROR(IF($I53&gt;=1,(IF(DIFF!BX52&gt;=1,DIFF!BX52,DIFF!AN51)),0),0)</f>
        <v>0</v>
      </c>
      <c r="O53" s="42">
        <f>IFERROR(IF($I53&gt;=1,(IF(DIFF!BY52&gt;=1,DIFF!BY52,0)),0),0)</f>
        <v>0</v>
      </c>
      <c r="P53" s="43">
        <f t="shared" si="2"/>
        <v>0</v>
      </c>
      <c r="Q53" s="41">
        <f>IFERROR(IF($I53&gt;=1,(IF(DIFF!BZ52&gt;=1,DIFF!BZ52,DIFF!AG51)),0),0)</f>
        <v>0</v>
      </c>
      <c r="R53" s="42">
        <f>IFERROR(IF($I53&gt;=1,(IF(DIFF!CA52&gt;=1,DIFF!CA52,DIFF!AH51)),0),0)</f>
        <v>0</v>
      </c>
      <c r="S53" s="42">
        <f>IFERROR(IF($I53&gt;=1,(IF(DIFF!CB52&gt;=1,DIFF!CB52,DIFF!AI51)),0),0)</f>
        <v>0</v>
      </c>
      <c r="T53" s="42">
        <f>IFERROR(IF($I53&gt;=1,(IF(DIFF!CC52&gt;=1,DIFF!CC52,0)),0),0)</f>
        <v>0</v>
      </c>
      <c r="U53" s="43">
        <f t="shared" si="3"/>
        <v>0</v>
      </c>
      <c r="V53" s="41">
        <f t="shared" si="4"/>
        <v>0</v>
      </c>
      <c r="W53" s="42">
        <f t="shared" si="12"/>
        <v>0</v>
      </c>
      <c r="X53" s="42">
        <f t="shared" si="13"/>
        <v>0</v>
      </c>
      <c r="Y53" s="42">
        <f t="shared" si="14"/>
        <v>0</v>
      </c>
      <c r="Z53" s="43">
        <f t="shared" si="5"/>
        <v>0</v>
      </c>
      <c r="AA53" s="41">
        <f>IFERROR(IF($I53&gt;=1,(IF(DIFF!CD52&gt;=1,DIFF!CD52,DIFF!AO51)),0),0)</f>
        <v>0</v>
      </c>
      <c r="AB53" s="42">
        <f>IFERROR(IF($I53&gt;=1,(IF(DIFF!CE52&gt;=1,DIFF!CE52,DIFF!AP51)),0),0)</f>
        <v>0</v>
      </c>
      <c r="AC53" s="43">
        <f t="shared" si="6"/>
        <v>0</v>
      </c>
      <c r="AD53" s="41">
        <f>IFERROR(IF($I53&gt;=1,(IF(DIFF!CF52&gt;=1,DIFF!CF52,0)),0),0)</f>
        <v>0</v>
      </c>
      <c r="AE53" s="42">
        <f>IFERROR(IF($I53&gt;=1,(IF(DIFF!CG52&gt;=1,DIFF!CG52,0)),0),0)</f>
        <v>0</v>
      </c>
      <c r="AF53" s="43">
        <f t="shared" si="7"/>
        <v>0</v>
      </c>
      <c r="AG53" s="41">
        <f>IFERROR(IF($I53&gt;=1,(IF(DIFF!CH52&gt;=1,DIFF!CH52,DIFF!BI51)),0),0)</f>
        <v>0</v>
      </c>
      <c r="AH53" s="42">
        <f>IFERROR(IF($I53&gt;=1,(IF(DIFF!CI52&gt;=1,DIFF!CI52,DIFF!BJ51)),0),0)</f>
        <v>0</v>
      </c>
      <c r="AI53" s="43">
        <f t="shared" si="8"/>
        <v>0</v>
      </c>
      <c r="AJ53" s="33">
        <f t="shared" si="9"/>
        <v>0</v>
      </c>
      <c r="AK53" s="44">
        <f t="shared" si="10"/>
        <v>0</v>
      </c>
      <c r="AL53" s="44">
        <f t="shared" si="11"/>
        <v>0</v>
      </c>
      <c r="AM53" s="45">
        <f>BILL!G49</f>
        <v>0</v>
      </c>
      <c r="AN53" s="46">
        <f>BILL!H49</f>
        <v>0</v>
      </c>
      <c r="AO53" s="47">
        <f>BILL!I49</f>
        <v>0</v>
      </c>
      <c r="AP53" s="46">
        <f>BILL!J49</f>
        <v>0</v>
      </c>
    </row>
    <row r="54" spans="8:42" ht="20.100000000000001" customHeight="1">
      <c r="H54" s="1">
        <f t="shared" si="1"/>
        <v>0</v>
      </c>
      <c r="I54" s="38">
        <f>BILL!D50</f>
        <v>0</v>
      </c>
      <c r="J54" s="39" t="str">
        <f>BILL!E50</f>
        <v/>
      </c>
      <c r="K54" s="40">
        <f>BILL!F50</f>
        <v>0</v>
      </c>
      <c r="L54" s="41">
        <f>IFERROR(IF($I54&gt;=1,(IF(DIFF!BV53&gt;=1,DIFF!BV53,DIFF!AL52)),0),0)</f>
        <v>0</v>
      </c>
      <c r="M54" s="42">
        <f>IFERROR(IF($I54&gt;=1,(IF(DIFF!BW53&gt;=1,DIFF!BW53,DIFF!AM52)),0),0)</f>
        <v>0</v>
      </c>
      <c r="N54" s="42">
        <f>IFERROR(IF($I54&gt;=1,(IF(DIFF!BX53&gt;=1,DIFF!BX53,DIFF!AN52)),0),0)</f>
        <v>0</v>
      </c>
      <c r="O54" s="42">
        <f>IFERROR(IF($I54&gt;=1,(IF(DIFF!BY53&gt;=1,DIFF!BY53,0)),0),0)</f>
        <v>0</v>
      </c>
      <c r="P54" s="43">
        <f t="shared" si="2"/>
        <v>0</v>
      </c>
      <c r="Q54" s="41">
        <f>IFERROR(IF($I54&gt;=1,(IF(DIFF!BZ53&gt;=1,DIFF!BZ53,DIFF!AG52)),0),0)</f>
        <v>0</v>
      </c>
      <c r="R54" s="42">
        <f>IFERROR(IF($I54&gt;=1,(IF(DIFF!CA53&gt;=1,DIFF!CA53,DIFF!AH52)),0),0)</f>
        <v>0</v>
      </c>
      <c r="S54" s="42">
        <f>IFERROR(IF($I54&gt;=1,(IF(DIFF!CB53&gt;=1,DIFF!CB53,DIFF!AI52)),0),0)</f>
        <v>0</v>
      </c>
      <c r="T54" s="42">
        <f>IFERROR(IF($I54&gt;=1,(IF(DIFF!CC53&gt;=1,DIFF!CC53,0)),0),0)</f>
        <v>0</v>
      </c>
      <c r="U54" s="43">
        <f t="shared" si="3"/>
        <v>0</v>
      </c>
      <c r="V54" s="41">
        <f t="shared" si="4"/>
        <v>0</v>
      </c>
      <c r="W54" s="42">
        <f t="shared" si="12"/>
        <v>0</v>
      </c>
      <c r="X54" s="42">
        <f t="shared" si="13"/>
        <v>0</v>
      </c>
      <c r="Y54" s="42">
        <f t="shared" si="14"/>
        <v>0</v>
      </c>
      <c r="Z54" s="43">
        <f t="shared" si="5"/>
        <v>0</v>
      </c>
      <c r="AA54" s="41">
        <f>IFERROR(IF($I54&gt;=1,(IF(DIFF!CD53&gt;=1,DIFF!CD53,DIFF!AO52)),0),0)</f>
        <v>0</v>
      </c>
      <c r="AB54" s="42">
        <f>IFERROR(IF($I54&gt;=1,(IF(DIFF!CE53&gt;=1,DIFF!CE53,DIFF!AP52)),0),0)</f>
        <v>0</v>
      </c>
      <c r="AC54" s="43">
        <f t="shared" si="6"/>
        <v>0</v>
      </c>
      <c r="AD54" s="41">
        <f>IFERROR(IF($I54&gt;=1,(IF(DIFF!CF53&gt;=1,DIFF!CF53,0)),0),0)</f>
        <v>0</v>
      </c>
      <c r="AE54" s="42">
        <f>IFERROR(IF($I54&gt;=1,(IF(DIFF!CG53&gt;=1,DIFF!CG53,0)),0),0)</f>
        <v>0</v>
      </c>
      <c r="AF54" s="43">
        <f t="shared" si="7"/>
        <v>0</v>
      </c>
      <c r="AG54" s="41">
        <f>IFERROR(IF($I54&gt;=1,(IF(DIFF!CH53&gt;=1,DIFF!CH53,DIFF!BI52)),0),0)</f>
        <v>0</v>
      </c>
      <c r="AH54" s="42">
        <f>IFERROR(IF($I54&gt;=1,(IF(DIFF!CI53&gt;=1,DIFF!CI53,DIFF!BJ52)),0),0)</f>
        <v>0</v>
      </c>
      <c r="AI54" s="43">
        <f t="shared" si="8"/>
        <v>0</v>
      </c>
      <c r="AJ54" s="33">
        <f t="shared" si="9"/>
        <v>0</v>
      </c>
      <c r="AK54" s="44">
        <f t="shared" si="10"/>
        <v>0</v>
      </c>
      <c r="AL54" s="44">
        <f t="shared" si="11"/>
        <v>0</v>
      </c>
      <c r="AM54" s="45">
        <f>BILL!G50</f>
        <v>0</v>
      </c>
      <c r="AN54" s="46">
        <f>BILL!H50</f>
        <v>0</v>
      </c>
      <c r="AO54" s="47">
        <f>BILL!I50</f>
        <v>0</v>
      </c>
      <c r="AP54" s="46">
        <f>BILL!J50</f>
        <v>0</v>
      </c>
    </row>
    <row r="55" spans="8:42" ht="20.100000000000001" customHeight="1">
      <c r="H55" s="1">
        <f t="shared" si="1"/>
        <v>0</v>
      </c>
      <c r="I55" s="38">
        <f>BILL!D51</f>
        <v>0</v>
      </c>
      <c r="J55" s="39" t="str">
        <f>BILL!E51</f>
        <v/>
      </c>
      <c r="K55" s="40">
        <f>BILL!F51</f>
        <v>0</v>
      </c>
      <c r="L55" s="41">
        <f>IFERROR(IF($I55&gt;=1,(IF(DIFF!BV54&gt;=1,DIFF!BV54,DIFF!AL53)),0),0)</f>
        <v>0</v>
      </c>
      <c r="M55" s="42">
        <f>IFERROR(IF($I55&gt;=1,(IF(DIFF!BW54&gt;=1,DIFF!BW54,DIFF!AM53)),0),0)</f>
        <v>0</v>
      </c>
      <c r="N55" s="42">
        <f>IFERROR(IF($I55&gt;=1,(IF(DIFF!BX54&gt;=1,DIFF!BX54,DIFF!AN53)),0),0)</f>
        <v>0</v>
      </c>
      <c r="O55" s="42">
        <f>IFERROR(IF($I55&gt;=1,(IF(DIFF!BY54&gt;=1,DIFF!BY54,0)),0),0)</f>
        <v>0</v>
      </c>
      <c r="P55" s="43">
        <f t="shared" si="2"/>
        <v>0</v>
      </c>
      <c r="Q55" s="41">
        <f>IFERROR(IF($I55&gt;=1,(IF(DIFF!BZ54&gt;=1,DIFF!BZ54,DIFF!AG53)),0),0)</f>
        <v>0</v>
      </c>
      <c r="R55" s="42">
        <f>IFERROR(IF($I55&gt;=1,(IF(DIFF!CA54&gt;=1,DIFF!CA54,DIFF!AH53)),0),0)</f>
        <v>0</v>
      </c>
      <c r="S55" s="42">
        <f>IFERROR(IF($I55&gt;=1,(IF(DIFF!CB54&gt;=1,DIFF!CB54,DIFF!AI53)),0),0)</f>
        <v>0</v>
      </c>
      <c r="T55" s="42">
        <f>IFERROR(IF($I55&gt;=1,(IF(DIFF!CC54&gt;=1,DIFF!CC54,0)),0),0)</f>
        <v>0</v>
      </c>
      <c r="U55" s="43">
        <f t="shared" si="3"/>
        <v>0</v>
      </c>
      <c r="V55" s="41">
        <f t="shared" si="4"/>
        <v>0</v>
      </c>
      <c r="W55" s="42">
        <f t="shared" si="12"/>
        <v>0</v>
      </c>
      <c r="X55" s="42">
        <f t="shared" si="13"/>
        <v>0</v>
      </c>
      <c r="Y55" s="42">
        <f t="shared" si="14"/>
        <v>0</v>
      </c>
      <c r="Z55" s="43">
        <f t="shared" si="5"/>
        <v>0</v>
      </c>
      <c r="AA55" s="41">
        <f>IFERROR(IF($I55&gt;=1,(IF(DIFF!CD54&gt;=1,DIFF!CD54,DIFF!AO53)),0),0)</f>
        <v>0</v>
      </c>
      <c r="AB55" s="42">
        <f>IFERROR(IF($I55&gt;=1,(IF(DIFF!CE54&gt;=1,DIFF!CE54,DIFF!AP53)),0),0)</f>
        <v>0</v>
      </c>
      <c r="AC55" s="43">
        <f t="shared" si="6"/>
        <v>0</v>
      </c>
      <c r="AD55" s="41">
        <f>IFERROR(IF($I55&gt;=1,(IF(DIFF!CF54&gt;=1,DIFF!CF54,0)),0),0)</f>
        <v>0</v>
      </c>
      <c r="AE55" s="42">
        <f>IFERROR(IF($I55&gt;=1,(IF(DIFF!CG54&gt;=1,DIFF!CG54,0)),0),0)</f>
        <v>0</v>
      </c>
      <c r="AF55" s="43">
        <f t="shared" si="7"/>
        <v>0</v>
      </c>
      <c r="AG55" s="41">
        <f>IFERROR(IF($I55&gt;=1,(IF(DIFF!CH54&gt;=1,DIFF!CH54,DIFF!BI53)),0),0)</f>
        <v>0</v>
      </c>
      <c r="AH55" s="42">
        <f>IFERROR(IF($I55&gt;=1,(IF(DIFF!CI54&gt;=1,DIFF!CI54,DIFF!BJ53)),0),0)</f>
        <v>0</v>
      </c>
      <c r="AI55" s="43">
        <f t="shared" si="8"/>
        <v>0</v>
      </c>
      <c r="AJ55" s="33">
        <f t="shared" si="9"/>
        <v>0</v>
      </c>
      <c r="AK55" s="44">
        <f t="shared" si="10"/>
        <v>0</v>
      </c>
      <c r="AL55" s="44">
        <f t="shared" si="11"/>
        <v>0</v>
      </c>
      <c r="AM55" s="45">
        <f>BILL!G51</f>
        <v>0</v>
      </c>
      <c r="AN55" s="46">
        <f>BILL!H51</f>
        <v>0</v>
      </c>
      <c r="AO55" s="47">
        <f>BILL!I51</f>
        <v>0</v>
      </c>
      <c r="AP55" s="46">
        <f>BILL!J51</f>
        <v>0</v>
      </c>
    </row>
    <row r="56" spans="8:42" ht="20.100000000000001" customHeight="1">
      <c r="H56" s="1">
        <f t="shared" si="1"/>
        <v>0</v>
      </c>
      <c r="I56" s="38">
        <f>BILL!D52</f>
        <v>0</v>
      </c>
      <c r="J56" s="39" t="str">
        <f>BILL!E52</f>
        <v/>
      </c>
      <c r="K56" s="40">
        <f>BILL!F52</f>
        <v>0</v>
      </c>
      <c r="L56" s="41">
        <f>IFERROR(IF($I56&gt;=1,(IF(DIFF!BV55&gt;=1,DIFF!BV55,DIFF!AL54)),0),0)</f>
        <v>0</v>
      </c>
      <c r="M56" s="42">
        <f>IFERROR(IF($I56&gt;=1,(IF(DIFF!BW55&gt;=1,DIFF!BW55,DIFF!AM54)),0),0)</f>
        <v>0</v>
      </c>
      <c r="N56" s="42">
        <f>IFERROR(IF($I56&gt;=1,(IF(DIFF!BX55&gt;=1,DIFF!BX55,DIFF!AN54)),0),0)</f>
        <v>0</v>
      </c>
      <c r="O56" s="42">
        <f>IFERROR(IF($I56&gt;=1,(IF(DIFF!BY55&gt;=1,DIFF!BY55,0)),0),0)</f>
        <v>0</v>
      </c>
      <c r="P56" s="43">
        <f t="shared" si="2"/>
        <v>0</v>
      </c>
      <c r="Q56" s="41">
        <f>IFERROR(IF($I56&gt;=1,(IF(DIFF!BZ55&gt;=1,DIFF!BZ55,DIFF!AG54)),0),0)</f>
        <v>0</v>
      </c>
      <c r="R56" s="42">
        <f>IFERROR(IF($I56&gt;=1,(IF(DIFF!CA55&gt;=1,DIFF!CA55,DIFF!AH54)),0),0)</f>
        <v>0</v>
      </c>
      <c r="S56" s="42">
        <f>IFERROR(IF($I56&gt;=1,(IF(DIFF!CB55&gt;=1,DIFF!CB55,DIFF!AI54)),0),0)</f>
        <v>0</v>
      </c>
      <c r="T56" s="42">
        <f>IFERROR(IF($I56&gt;=1,(IF(DIFF!CC55&gt;=1,DIFF!CC55,0)),0),0)</f>
        <v>0</v>
      </c>
      <c r="U56" s="43">
        <f t="shared" si="3"/>
        <v>0</v>
      </c>
      <c r="V56" s="41">
        <f t="shared" si="4"/>
        <v>0</v>
      </c>
      <c r="W56" s="42">
        <f t="shared" si="12"/>
        <v>0</v>
      </c>
      <c r="X56" s="42">
        <f t="shared" si="13"/>
        <v>0</v>
      </c>
      <c r="Y56" s="42">
        <f t="shared" si="14"/>
        <v>0</v>
      </c>
      <c r="Z56" s="43">
        <f t="shared" si="5"/>
        <v>0</v>
      </c>
      <c r="AA56" s="41">
        <f>IFERROR(IF($I56&gt;=1,(IF(DIFF!CD55&gt;=1,DIFF!CD55,DIFF!AO54)),0),0)</f>
        <v>0</v>
      </c>
      <c r="AB56" s="42">
        <f>IFERROR(IF($I56&gt;=1,(IF(DIFF!CE55&gt;=1,DIFF!CE55,DIFF!AP54)),0),0)</f>
        <v>0</v>
      </c>
      <c r="AC56" s="43">
        <f t="shared" si="6"/>
        <v>0</v>
      </c>
      <c r="AD56" s="41">
        <f>IFERROR(IF($I56&gt;=1,(IF(DIFF!CF55&gt;=1,DIFF!CF55,0)),0),0)</f>
        <v>0</v>
      </c>
      <c r="AE56" s="42">
        <f>IFERROR(IF($I56&gt;=1,(IF(DIFF!CG55&gt;=1,DIFF!CG55,0)),0),0)</f>
        <v>0</v>
      </c>
      <c r="AF56" s="43">
        <f t="shared" si="7"/>
        <v>0</v>
      </c>
      <c r="AG56" s="41">
        <f>IFERROR(IF($I56&gt;=1,(IF(DIFF!CH55&gt;=1,DIFF!CH55,DIFF!BI54)),0),0)</f>
        <v>0</v>
      </c>
      <c r="AH56" s="42">
        <f>IFERROR(IF($I56&gt;=1,(IF(DIFF!CI55&gt;=1,DIFF!CI55,DIFF!BJ54)),0),0)</f>
        <v>0</v>
      </c>
      <c r="AI56" s="43">
        <f t="shared" si="8"/>
        <v>0</v>
      </c>
      <c r="AJ56" s="33">
        <f t="shared" si="9"/>
        <v>0</v>
      </c>
      <c r="AK56" s="44">
        <f t="shared" si="10"/>
        <v>0</v>
      </c>
      <c r="AL56" s="44">
        <f t="shared" si="11"/>
        <v>0</v>
      </c>
      <c r="AM56" s="45">
        <f>BILL!G52</f>
        <v>0</v>
      </c>
      <c r="AN56" s="46">
        <f>BILL!H52</f>
        <v>0</v>
      </c>
      <c r="AO56" s="47">
        <f>BILL!I52</f>
        <v>0</v>
      </c>
      <c r="AP56" s="46">
        <f>BILL!J52</f>
        <v>0</v>
      </c>
    </row>
    <row r="57" spans="8:42" ht="20.100000000000001" customHeight="1">
      <c r="H57" s="1">
        <f t="shared" si="1"/>
        <v>0</v>
      </c>
      <c r="I57" s="38">
        <f>BILL!D53</f>
        <v>0</v>
      </c>
      <c r="J57" s="39" t="str">
        <f>BILL!E53</f>
        <v/>
      </c>
      <c r="K57" s="40">
        <f>BILL!F53</f>
        <v>0</v>
      </c>
      <c r="L57" s="41">
        <f>IFERROR(IF($I57&gt;=1,(IF(DIFF!BV56&gt;=1,DIFF!BV56,DIFF!AL55)),0),0)</f>
        <v>0</v>
      </c>
      <c r="M57" s="42">
        <f>IFERROR(IF($I57&gt;=1,(IF(DIFF!BW56&gt;=1,DIFF!BW56,DIFF!AM55)),0),0)</f>
        <v>0</v>
      </c>
      <c r="N57" s="42">
        <f>IFERROR(IF($I57&gt;=1,(IF(DIFF!BX56&gt;=1,DIFF!BX56,DIFF!AN55)),0),0)</f>
        <v>0</v>
      </c>
      <c r="O57" s="42">
        <f>IFERROR(IF($I57&gt;=1,(IF(DIFF!BY56&gt;=1,DIFF!BY56,0)),0),0)</f>
        <v>0</v>
      </c>
      <c r="P57" s="43">
        <f t="shared" si="2"/>
        <v>0</v>
      </c>
      <c r="Q57" s="41">
        <f>IFERROR(IF($I57&gt;=1,(IF(DIFF!BZ56&gt;=1,DIFF!BZ56,DIFF!AG55)),0),0)</f>
        <v>0</v>
      </c>
      <c r="R57" s="42">
        <f>IFERROR(IF($I57&gt;=1,(IF(DIFF!CA56&gt;=1,DIFF!CA56,DIFF!AH55)),0),0)</f>
        <v>0</v>
      </c>
      <c r="S57" s="42">
        <f>IFERROR(IF($I57&gt;=1,(IF(DIFF!CB56&gt;=1,DIFF!CB56,DIFF!AI55)),0),0)</f>
        <v>0</v>
      </c>
      <c r="T57" s="42">
        <f>IFERROR(IF($I57&gt;=1,(IF(DIFF!CC56&gt;=1,DIFF!CC56,0)),0),0)</f>
        <v>0</v>
      </c>
      <c r="U57" s="43">
        <f t="shared" si="3"/>
        <v>0</v>
      </c>
      <c r="V57" s="41">
        <f t="shared" si="4"/>
        <v>0</v>
      </c>
      <c r="W57" s="42">
        <f t="shared" si="12"/>
        <v>0</v>
      </c>
      <c r="X57" s="42">
        <f t="shared" si="13"/>
        <v>0</v>
      </c>
      <c r="Y57" s="42">
        <f t="shared" si="14"/>
        <v>0</v>
      </c>
      <c r="Z57" s="43">
        <f t="shared" si="5"/>
        <v>0</v>
      </c>
      <c r="AA57" s="41">
        <f>IFERROR(IF($I57&gt;=1,(IF(DIFF!CD56&gt;=1,DIFF!CD56,DIFF!AO55)),0),0)</f>
        <v>0</v>
      </c>
      <c r="AB57" s="42">
        <f>IFERROR(IF($I57&gt;=1,(IF(DIFF!CE56&gt;=1,DIFF!CE56,DIFF!AP55)),0),0)</f>
        <v>0</v>
      </c>
      <c r="AC57" s="43">
        <f t="shared" si="6"/>
        <v>0</v>
      </c>
      <c r="AD57" s="41">
        <f>IFERROR(IF($I57&gt;=1,(IF(DIFF!CF56&gt;=1,DIFF!CF56,0)),0),0)</f>
        <v>0</v>
      </c>
      <c r="AE57" s="42">
        <f>IFERROR(IF($I57&gt;=1,(IF(DIFF!CG56&gt;=1,DIFF!CG56,0)),0),0)</f>
        <v>0</v>
      </c>
      <c r="AF57" s="43">
        <f t="shared" si="7"/>
        <v>0</v>
      </c>
      <c r="AG57" s="41">
        <f>IFERROR(IF($I57&gt;=1,(IF(DIFF!CH56&gt;=1,DIFF!CH56,DIFF!BI55)),0),0)</f>
        <v>0</v>
      </c>
      <c r="AH57" s="42">
        <f>IFERROR(IF($I57&gt;=1,(IF(DIFF!CI56&gt;=1,DIFF!CI56,DIFF!BJ55)),0),0)</f>
        <v>0</v>
      </c>
      <c r="AI57" s="43">
        <f t="shared" si="8"/>
        <v>0</v>
      </c>
      <c r="AJ57" s="33">
        <f t="shared" si="9"/>
        <v>0</v>
      </c>
      <c r="AK57" s="44">
        <f t="shared" si="10"/>
        <v>0</v>
      </c>
      <c r="AL57" s="44">
        <f t="shared" si="11"/>
        <v>0</v>
      </c>
      <c r="AM57" s="45">
        <f>BILL!G53</f>
        <v>0</v>
      </c>
      <c r="AN57" s="46">
        <f>BILL!H53</f>
        <v>0</v>
      </c>
      <c r="AO57" s="47">
        <f>BILL!I53</f>
        <v>0</v>
      </c>
      <c r="AP57" s="46">
        <f>BILL!J53</f>
        <v>0</v>
      </c>
    </row>
    <row r="58" spans="8:42" ht="20.100000000000001" customHeight="1">
      <c r="H58" s="1">
        <f t="shared" si="1"/>
        <v>0</v>
      </c>
      <c r="I58" s="38">
        <f>BILL!D54</f>
        <v>0</v>
      </c>
      <c r="J58" s="39" t="str">
        <f>BILL!E54</f>
        <v/>
      </c>
      <c r="K58" s="40">
        <f>BILL!F54</f>
        <v>0</v>
      </c>
      <c r="L58" s="41">
        <f>IFERROR(IF($I58&gt;=1,(IF(DIFF!BV57&gt;=1,DIFF!BV57,DIFF!AL56)),0),0)</f>
        <v>0</v>
      </c>
      <c r="M58" s="42">
        <f>IFERROR(IF($I58&gt;=1,(IF(DIFF!BW57&gt;=1,DIFF!BW57,DIFF!AM56)),0),0)</f>
        <v>0</v>
      </c>
      <c r="N58" s="42">
        <f>IFERROR(IF($I58&gt;=1,(IF(DIFF!BX57&gt;=1,DIFF!BX57,DIFF!AN56)),0),0)</f>
        <v>0</v>
      </c>
      <c r="O58" s="42">
        <f>IFERROR(IF($I58&gt;=1,(IF(DIFF!BY57&gt;=1,DIFF!BY57,0)),0),0)</f>
        <v>0</v>
      </c>
      <c r="P58" s="43">
        <f t="shared" si="2"/>
        <v>0</v>
      </c>
      <c r="Q58" s="41">
        <f>IFERROR(IF($I58&gt;=1,(IF(DIFF!BZ57&gt;=1,DIFF!BZ57,DIFF!AG56)),0),0)</f>
        <v>0</v>
      </c>
      <c r="R58" s="42">
        <f>IFERROR(IF($I58&gt;=1,(IF(DIFF!CA57&gt;=1,DIFF!CA57,DIFF!AH56)),0),0)</f>
        <v>0</v>
      </c>
      <c r="S58" s="42">
        <f>IFERROR(IF($I58&gt;=1,(IF(DIFF!CB57&gt;=1,DIFF!CB57,DIFF!AI56)),0),0)</f>
        <v>0</v>
      </c>
      <c r="T58" s="42">
        <f>IFERROR(IF($I58&gt;=1,(IF(DIFF!CC57&gt;=1,DIFF!CC57,0)),0),0)</f>
        <v>0</v>
      </c>
      <c r="U58" s="43">
        <f t="shared" si="3"/>
        <v>0</v>
      </c>
      <c r="V58" s="41">
        <f t="shared" si="4"/>
        <v>0</v>
      </c>
      <c r="W58" s="42">
        <f t="shared" si="12"/>
        <v>0</v>
      </c>
      <c r="X58" s="42">
        <f t="shared" si="13"/>
        <v>0</v>
      </c>
      <c r="Y58" s="42">
        <f t="shared" si="14"/>
        <v>0</v>
      </c>
      <c r="Z58" s="43">
        <f t="shared" si="5"/>
        <v>0</v>
      </c>
      <c r="AA58" s="41">
        <f>IFERROR(IF($I58&gt;=1,(IF(DIFF!CD57&gt;=1,DIFF!CD57,DIFF!AO56)),0),0)</f>
        <v>0</v>
      </c>
      <c r="AB58" s="42">
        <f>IFERROR(IF($I58&gt;=1,(IF(DIFF!CE57&gt;=1,DIFF!CE57,DIFF!AP56)),0),0)</f>
        <v>0</v>
      </c>
      <c r="AC58" s="43">
        <f t="shared" si="6"/>
        <v>0</v>
      </c>
      <c r="AD58" s="41">
        <f>IFERROR(IF($I58&gt;=1,(IF(DIFF!CF57&gt;=1,DIFF!CF57,0)),0),0)</f>
        <v>0</v>
      </c>
      <c r="AE58" s="42">
        <f>IFERROR(IF($I58&gt;=1,(IF(DIFF!CG57&gt;=1,DIFF!CG57,0)),0),0)</f>
        <v>0</v>
      </c>
      <c r="AF58" s="43">
        <f t="shared" si="7"/>
        <v>0</v>
      </c>
      <c r="AG58" s="41">
        <f>IFERROR(IF($I58&gt;=1,(IF(DIFF!CH57&gt;=1,DIFF!CH57,DIFF!BI56)),0),0)</f>
        <v>0</v>
      </c>
      <c r="AH58" s="42">
        <f>IFERROR(IF($I58&gt;=1,(IF(DIFF!CI57&gt;=1,DIFF!CI57,DIFF!BJ56)),0),0)</f>
        <v>0</v>
      </c>
      <c r="AI58" s="43">
        <f t="shared" si="8"/>
        <v>0</v>
      </c>
      <c r="AJ58" s="33">
        <f t="shared" si="9"/>
        <v>0</v>
      </c>
      <c r="AK58" s="44">
        <f t="shared" si="10"/>
        <v>0</v>
      </c>
      <c r="AL58" s="44">
        <f t="shared" si="11"/>
        <v>0</v>
      </c>
      <c r="AM58" s="45">
        <f>BILL!G54</f>
        <v>0</v>
      </c>
      <c r="AN58" s="46">
        <f>BILL!H54</f>
        <v>0</v>
      </c>
      <c r="AO58" s="47">
        <f>BILL!I54</f>
        <v>0</v>
      </c>
      <c r="AP58" s="46">
        <f>BILL!J54</f>
        <v>0</v>
      </c>
    </row>
    <row r="59" spans="8:42" ht="20.100000000000001" customHeight="1">
      <c r="H59" s="1">
        <f t="shared" si="1"/>
        <v>0</v>
      </c>
      <c r="I59" s="38">
        <f>BILL!D55</f>
        <v>0</v>
      </c>
      <c r="J59" s="39" t="str">
        <f>BILL!E55</f>
        <v/>
      </c>
      <c r="K59" s="40">
        <f>BILL!F55</f>
        <v>0</v>
      </c>
      <c r="L59" s="41">
        <f>IFERROR(IF($I59&gt;=1,(IF(DIFF!BV58&gt;=1,DIFF!BV58,DIFF!AL57)),0),0)</f>
        <v>0</v>
      </c>
      <c r="M59" s="42">
        <f>IFERROR(IF($I59&gt;=1,(IF(DIFF!BW58&gt;=1,DIFF!BW58,DIFF!AM57)),0),0)</f>
        <v>0</v>
      </c>
      <c r="N59" s="42">
        <f>IFERROR(IF($I59&gt;=1,(IF(DIFF!BX58&gt;=1,DIFF!BX58,DIFF!AN57)),0),0)</f>
        <v>0</v>
      </c>
      <c r="O59" s="42">
        <f>IFERROR(IF($I59&gt;=1,(IF(DIFF!BY58&gt;=1,DIFF!BY58,0)),0),0)</f>
        <v>0</v>
      </c>
      <c r="P59" s="43">
        <f t="shared" si="2"/>
        <v>0</v>
      </c>
      <c r="Q59" s="41">
        <f>IFERROR(IF($I59&gt;=1,(IF(DIFF!BZ58&gt;=1,DIFF!BZ58,DIFF!AG57)),0),0)</f>
        <v>0</v>
      </c>
      <c r="R59" s="42">
        <f>IFERROR(IF($I59&gt;=1,(IF(DIFF!CA58&gt;=1,DIFF!CA58,DIFF!AH57)),0),0)</f>
        <v>0</v>
      </c>
      <c r="S59" s="42">
        <f>IFERROR(IF($I59&gt;=1,(IF(DIFF!CB58&gt;=1,DIFF!CB58,DIFF!AI57)),0),0)</f>
        <v>0</v>
      </c>
      <c r="T59" s="42">
        <f>IFERROR(IF($I59&gt;=1,(IF(DIFF!CC58&gt;=1,DIFF!CC58,0)),0),0)</f>
        <v>0</v>
      </c>
      <c r="U59" s="43">
        <f t="shared" si="3"/>
        <v>0</v>
      </c>
      <c r="V59" s="41">
        <f t="shared" si="4"/>
        <v>0</v>
      </c>
      <c r="W59" s="42">
        <f t="shared" si="12"/>
        <v>0</v>
      </c>
      <c r="X59" s="42">
        <f t="shared" si="13"/>
        <v>0</v>
      </c>
      <c r="Y59" s="42">
        <f t="shared" si="14"/>
        <v>0</v>
      </c>
      <c r="Z59" s="43">
        <f t="shared" si="5"/>
        <v>0</v>
      </c>
      <c r="AA59" s="41">
        <f>IFERROR(IF($I59&gt;=1,(IF(DIFF!CD58&gt;=1,DIFF!CD58,DIFF!AO57)),0),0)</f>
        <v>0</v>
      </c>
      <c r="AB59" s="42">
        <f>IFERROR(IF($I59&gt;=1,(IF(DIFF!CE58&gt;=1,DIFF!CE58,DIFF!AP57)),0),0)</f>
        <v>0</v>
      </c>
      <c r="AC59" s="43">
        <f t="shared" si="6"/>
        <v>0</v>
      </c>
      <c r="AD59" s="41">
        <f>IFERROR(IF($I59&gt;=1,(IF(DIFF!CF58&gt;=1,DIFF!CF58,0)),0),0)</f>
        <v>0</v>
      </c>
      <c r="AE59" s="42">
        <f>IFERROR(IF($I59&gt;=1,(IF(DIFF!CG58&gt;=1,DIFF!CG58,0)),0),0)</f>
        <v>0</v>
      </c>
      <c r="AF59" s="43">
        <f t="shared" si="7"/>
        <v>0</v>
      </c>
      <c r="AG59" s="41">
        <f>IFERROR(IF($I59&gt;=1,(IF(DIFF!CH58&gt;=1,DIFF!CH58,DIFF!BI57)),0),0)</f>
        <v>0</v>
      </c>
      <c r="AH59" s="42">
        <f>IFERROR(IF($I59&gt;=1,(IF(DIFF!CI58&gt;=1,DIFF!CI58,DIFF!BJ57)),0),0)</f>
        <v>0</v>
      </c>
      <c r="AI59" s="43">
        <f t="shared" si="8"/>
        <v>0</v>
      </c>
      <c r="AJ59" s="33">
        <f t="shared" si="9"/>
        <v>0</v>
      </c>
      <c r="AK59" s="44">
        <f t="shared" si="10"/>
        <v>0</v>
      </c>
      <c r="AL59" s="44">
        <f t="shared" si="11"/>
        <v>0</v>
      </c>
      <c r="AM59" s="45">
        <f>BILL!G55</f>
        <v>0</v>
      </c>
      <c r="AN59" s="46">
        <f>BILL!H55</f>
        <v>0</v>
      </c>
      <c r="AO59" s="47">
        <f>BILL!I55</f>
        <v>0</v>
      </c>
      <c r="AP59" s="46">
        <f>BILL!J55</f>
        <v>0</v>
      </c>
    </row>
    <row r="60" spans="8:42" ht="20.100000000000001" customHeight="1">
      <c r="H60" s="1">
        <f t="shared" si="1"/>
        <v>0</v>
      </c>
      <c r="I60" s="38">
        <f>BILL!D56</f>
        <v>0</v>
      </c>
      <c r="J60" s="39" t="str">
        <f>BILL!E56</f>
        <v/>
      </c>
      <c r="K60" s="40">
        <f>BILL!F56</f>
        <v>0</v>
      </c>
      <c r="L60" s="41">
        <f>IFERROR(IF($I60&gt;=1,(IF(DIFF!BV59&gt;=1,DIFF!BV59,DIFF!AL58)),0),0)</f>
        <v>0</v>
      </c>
      <c r="M60" s="42">
        <f>IFERROR(IF($I60&gt;=1,(IF(DIFF!BW59&gt;=1,DIFF!BW59,DIFF!AM58)),0),0)</f>
        <v>0</v>
      </c>
      <c r="N60" s="42">
        <f>IFERROR(IF($I60&gt;=1,(IF(DIFF!BX59&gt;=1,DIFF!BX59,DIFF!AN58)),0),0)</f>
        <v>0</v>
      </c>
      <c r="O60" s="42">
        <f>IFERROR(IF($I60&gt;=1,(IF(DIFF!BY59&gt;=1,DIFF!BY59,0)),0),0)</f>
        <v>0</v>
      </c>
      <c r="P60" s="43">
        <f t="shared" si="2"/>
        <v>0</v>
      </c>
      <c r="Q60" s="41">
        <f>IFERROR(IF($I60&gt;=1,(IF(DIFF!BZ59&gt;=1,DIFF!BZ59,DIFF!AG58)),0),0)</f>
        <v>0</v>
      </c>
      <c r="R60" s="42">
        <f>IFERROR(IF($I60&gt;=1,(IF(DIFF!CA59&gt;=1,DIFF!CA59,DIFF!AH58)),0),0)</f>
        <v>0</v>
      </c>
      <c r="S60" s="42">
        <f>IFERROR(IF($I60&gt;=1,(IF(DIFF!CB59&gt;=1,DIFF!CB59,DIFF!AI58)),0),0)</f>
        <v>0</v>
      </c>
      <c r="T60" s="42">
        <f>IFERROR(IF($I60&gt;=1,(IF(DIFF!CC59&gt;=1,DIFF!CC59,0)),0),0)</f>
        <v>0</v>
      </c>
      <c r="U60" s="43">
        <f t="shared" si="3"/>
        <v>0</v>
      </c>
      <c r="V60" s="41">
        <f t="shared" si="4"/>
        <v>0</v>
      </c>
      <c r="W60" s="42">
        <f t="shared" si="12"/>
        <v>0</v>
      </c>
      <c r="X60" s="42">
        <f t="shared" si="13"/>
        <v>0</v>
      </c>
      <c r="Y60" s="42">
        <f t="shared" si="14"/>
        <v>0</v>
      </c>
      <c r="Z60" s="43">
        <f t="shared" si="5"/>
        <v>0</v>
      </c>
      <c r="AA60" s="41">
        <f>IFERROR(IF($I60&gt;=1,(IF(DIFF!CD59&gt;=1,DIFF!CD59,DIFF!AO58)),0),0)</f>
        <v>0</v>
      </c>
      <c r="AB60" s="42">
        <f>IFERROR(IF($I60&gt;=1,(IF(DIFF!CE59&gt;=1,DIFF!CE59,DIFF!AP58)),0),0)</f>
        <v>0</v>
      </c>
      <c r="AC60" s="43">
        <f t="shared" si="6"/>
        <v>0</v>
      </c>
      <c r="AD60" s="41">
        <f>IFERROR(IF($I60&gt;=1,(IF(DIFF!CF59&gt;=1,DIFF!CF59,0)),0),0)</f>
        <v>0</v>
      </c>
      <c r="AE60" s="42">
        <f>IFERROR(IF($I60&gt;=1,(IF(DIFF!CG59&gt;=1,DIFF!CG59,0)),0),0)</f>
        <v>0</v>
      </c>
      <c r="AF60" s="43">
        <f t="shared" si="7"/>
        <v>0</v>
      </c>
      <c r="AG60" s="41">
        <f>IFERROR(IF($I60&gt;=1,(IF(DIFF!CH59&gt;=1,DIFF!CH59,DIFF!BI58)),0),0)</f>
        <v>0</v>
      </c>
      <c r="AH60" s="42">
        <f>IFERROR(IF($I60&gt;=1,(IF(DIFF!CI59&gt;=1,DIFF!CI59,DIFF!BJ58)),0),0)</f>
        <v>0</v>
      </c>
      <c r="AI60" s="43">
        <f t="shared" si="8"/>
        <v>0</v>
      </c>
      <c r="AJ60" s="33">
        <f t="shared" si="9"/>
        <v>0</v>
      </c>
      <c r="AK60" s="44">
        <f t="shared" si="10"/>
        <v>0</v>
      </c>
      <c r="AL60" s="44">
        <f t="shared" si="11"/>
        <v>0</v>
      </c>
      <c r="AM60" s="45">
        <f>BILL!G56</f>
        <v>0</v>
      </c>
      <c r="AN60" s="46">
        <f>BILL!H56</f>
        <v>0</v>
      </c>
      <c r="AO60" s="47">
        <f>BILL!I56</f>
        <v>0</v>
      </c>
      <c r="AP60" s="46">
        <f>BILL!J56</f>
        <v>0</v>
      </c>
    </row>
    <row r="61" spans="8:42" ht="20.100000000000001" customHeight="1">
      <c r="H61" s="1">
        <f t="shared" si="1"/>
        <v>0</v>
      </c>
      <c r="I61" s="38">
        <f>BILL!D57</f>
        <v>0</v>
      </c>
      <c r="J61" s="39" t="str">
        <f>BILL!E57</f>
        <v/>
      </c>
      <c r="K61" s="40">
        <f>BILL!F57</f>
        <v>0</v>
      </c>
      <c r="L61" s="41">
        <f>IFERROR(IF($I61&gt;=1,(IF(DIFF!BV60&gt;=1,DIFF!BV60,DIFF!AL59)),0),0)</f>
        <v>0</v>
      </c>
      <c r="M61" s="42">
        <f>IFERROR(IF($I61&gt;=1,(IF(DIFF!BW60&gt;=1,DIFF!BW60,DIFF!AM59)),0),0)</f>
        <v>0</v>
      </c>
      <c r="N61" s="42">
        <f>IFERROR(IF($I61&gt;=1,(IF(DIFF!BX60&gt;=1,DIFF!BX60,DIFF!AN59)),0),0)</f>
        <v>0</v>
      </c>
      <c r="O61" s="42">
        <f>IFERROR(IF($I61&gt;=1,(IF(DIFF!BY60&gt;=1,DIFF!BY60,0)),0),0)</f>
        <v>0</v>
      </c>
      <c r="P61" s="43">
        <f t="shared" si="2"/>
        <v>0</v>
      </c>
      <c r="Q61" s="41">
        <f>IFERROR(IF($I61&gt;=1,(IF(DIFF!BZ60&gt;=1,DIFF!BZ60,DIFF!AG59)),0),0)</f>
        <v>0</v>
      </c>
      <c r="R61" s="42">
        <f>IFERROR(IF($I61&gt;=1,(IF(DIFF!CA60&gt;=1,DIFF!CA60,DIFF!AH59)),0),0)</f>
        <v>0</v>
      </c>
      <c r="S61" s="42">
        <f>IFERROR(IF($I61&gt;=1,(IF(DIFF!CB60&gt;=1,DIFF!CB60,DIFF!AI59)),0),0)</f>
        <v>0</v>
      </c>
      <c r="T61" s="42">
        <f>IFERROR(IF($I61&gt;=1,(IF(DIFF!CC60&gt;=1,DIFF!CC60,0)),0),0)</f>
        <v>0</v>
      </c>
      <c r="U61" s="43">
        <f t="shared" si="3"/>
        <v>0</v>
      </c>
      <c r="V61" s="41">
        <f t="shared" si="4"/>
        <v>0</v>
      </c>
      <c r="W61" s="42">
        <f t="shared" si="12"/>
        <v>0</v>
      </c>
      <c r="X61" s="42">
        <f t="shared" si="13"/>
        <v>0</v>
      </c>
      <c r="Y61" s="42">
        <f t="shared" si="14"/>
        <v>0</v>
      </c>
      <c r="Z61" s="43">
        <f t="shared" si="5"/>
        <v>0</v>
      </c>
      <c r="AA61" s="41">
        <f>IFERROR(IF($I61&gt;=1,(IF(DIFF!CD60&gt;=1,DIFF!CD60,DIFF!AO59)),0),0)</f>
        <v>0</v>
      </c>
      <c r="AB61" s="42">
        <f>IFERROR(IF($I61&gt;=1,(IF(DIFF!CE60&gt;=1,DIFF!CE60,DIFF!AP59)),0),0)</f>
        <v>0</v>
      </c>
      <c r="AC61" s="43">
        <f t="shared" si="6"/>
        <v>0</v>
      </c>
      <c r="AD61" s="41">
        <f>IFERROR(IF($I61&gt;=1,(IF(DIFF!CF60&gt;=1,DIFF!CF60,0)),0),0)</f>
        <v>0</v>
      </c>
      <c r="AE61" s="42">
        <f>IFERROR(IF($I61&gt;=1,(IF(DIFF!CG60&gt;=1,DIFF!CG60,0)),0),0)</f>
        <v>0</v>
      </c>
      <c r="AF61" s="43">
        <f t="shared" si="7"/>
        <v>0</v>
      </c>
      <c r="AG61" s="41">
        <f>IFERROR(IF($I61&gt;=1,(IF(DIFF!CH60&gt;=1,DIFF!CH60,DIFF!BI59)),0),0)</f>
        <v>0</v>
      </c>
      <c r="AH61" s="42">
        <f>IFERROR(IF($I61&gt;=1,(IF(DIFF!CI60&gt;=1,DIFF!CI60,DIFF!BJ59)),0),0)</f>
        <v>0</v>
      </c>
      <c r="AI61" s="43">
        <f t="shared" si="8"/>
        <v>0</v>
      </c>
      <c r="AJ61" s="33">
        <f t="shared" si="9"/>
        <v>0</v>
      </c>
      <c r="AK61" s="44">
        <f t="shared" si="10"/>
        <v>0</v>
      </c>
      <c r="AL61" s="44">
        <f t="shared" si="11"/>
        <v>0</v>
      </c>
      <c r="AM61" s="45">
        <f>BILL!G57</f>
        <v>0</v>
      </c>
      <c r="AN61" s="46">
        <f>BILL!H57</f>
        <v>0</v>
      </c>
      <c r="AO61" s="47">
        <f>BILL!I57</f>
        <v>0</v>
      </c>
      <c r="AP61" s="46">
        <f>BILL!J57</f>
        <v>0</v>
      </c>
    </row>
    <row r="62" spans="8:42" ht="20.100000000000001" customHeight="1">
      <c r="H62" s="1">
        <f t="shared" si="1"/>
        <v>0</v>
      </c>
      <c r="I62" s="38">
        <f>BILL!D58</f>
        <v>0</v>
      </c>
      <c r="J62" s="39" t="str">
        <f>BILL!E58</f>
        <v/>
      </c>
      <c r="K62" s="40">
        <f>BILL!F58</f>
        <v>0</v>
      </c>
      <c r="L62" s="41">
        <f>IFERROR(IF($I62&gt;=1,(IF(DIFF!BV61&gt;=1,DIFF!BV61,DIFF!AL60)),0),0)</f>
        <v>0</v>
      </c>
      <c r="M62" s="42">
        <f>IFERROR(IF($I62&gt;=1,(IF(DIFF!BW61&gt;=1,DIFF!BW61,DIFF!AM60)),0),0)</f>
        <v>0</v>
      </c>
      <c r="N62" s="42">
        <f>IFERROR(IF($I62&gt;=1,(IF(DIFF!BX61&gt;=1,DIFF!BX61,DIFF!AN60)),0),0)</f>
        <v>0</v>
      </c>
      <c r="O62" s="42">
        <f>IFERROR(IF($I62&gt;=1,(IF(DIFF!BY61&gt;=1,DIFF!BY61,0)),0),0)</f>
        <v>0</v>
      </c>
      <c r="P62" s="43">
        <f t="shared" si="2"/>
        <v>0</v>
      </c>
      <c r="Q62" s="41">
        <f>IFERROR(IF($I62&gt;=1,(IF(DIFF!BZ61&gt;=1,DIFF!BZ61,DIFF!AG60)),0),0)</f>
        <v>0</v>
      </c>
      <c r="R62" s="42">
        <f>IFERROR(IF($I62&gt;=1,(IF(DIFF!CA61&gt;=1,DIFF!CA61,DIFF!AH60)),0),0)</f>
        <v>0</v>
      </c>
      <c r="S62" s="42">
        <f>IFERROR(IF($I62&gt;=1,(IF(DIFF!CB61&gt;=1,DIFF!CB61,DIFF!AI60)),0),0)</f>
        <v>0</v>
      </c>
      <c r="T62" s="42">
        <f>IFERROR(IF($I62&gt;=1,(IF(DIFF!CC61&gt;=1,DIFF!CC61,0)),0),0)</f>
        <v>0</v>
      </c>
      <c r="U62" s="43">
        <f t="shared" si="3"/>
        <v>0</v>
      </c>
      <c r="V62" s="41">
        <f t="shared" si="4"/>
        <v>0</v>
      </c>
      <c r="W62" s="42">
        <f t="shared" si="12"/>
        <v>0</v>
      </c>
      <c r="X62" s="42">
        <f t="shared" si="13"/>
        <v>0</v>
      </c>
      <c r="Y62" s="42">
        <f t="shared" si="14"/>
        <v>0</v>
      </c>
      <c r="Z62" s="43">
        <f t="shared" si="5"/>
        <v>0</v>
      </c>
      <c r="AA62" s="41">
        <f>IFERROR(IF($I62&gt;=1,(IF(DIFF!CD61&gt;=1,DIFF!CD61,DIFF!AO60)),0),0)</f>
        <v>0</v>
      </c>
      <c r="AB62" s="42">
        <f>IFERROR(IF($I62&gt;=1,(IF(DIFF!CE61&gt;=1,DIFF!CE61,DIFF!AP60)),0),0)</f>
        <v>0</v>
      </c>
      <c r="AC62" s="43">
        <f t="shared" si="6"/>
        <v>0</v>
      </c>
      <c r="AD62" s="41">
        <f>IFERROR(IF($I62&gt;=1,(IF(DIFF!CF61&gt;=1,DIFF!CF61,0)),0),0)</f>
        <v>0</v>
      </c>
      <c r="AE62" s="42">
        <f>IFERROR(IF($I62&gt;=1,(IF(DIFF!CG61&gt;=1,DIFF!CG61,0)),0),0)</f>
        <v>0</v>
      </c>
      <c r="AF62" s="43">
        <f t="shared" si="7"/>
        <v>0</v>
      </c>
      <c r="AG62" s="41">
        <f>IFERROR(IF($I62&gt;=1,(IF(DIFF!CH61&gt;=1,DIFF!CH61,DIFF!BI60)),0),0)</f>
        <v>0</v>
      </c>
      <c r="AH62" s="42">
        <f>IFERROR(IF($I62&gt;=1,(IF(DIFF!CI61&gt;=1,DIFF!CI61,DIFF!BJ60)),0),0)</f>
        <v>0</v>
      </c>
      <c r="AI62" s="43">
        <f t="shared" si="8"/>
        <v>0</v>
      </c>
      <c r="AJ62" s="33">
        <f t="shared" si="9"/>
        <v>0</v>
      </c>
      <c r="AK62" s="44">
        <f t="shared" si="10"/>
        <v>0</v>
      </c>
      <c r="AL62" s="44">
        <f t="shared" si="11"/>
        <v>0</v>
      </c>
      <c r="AM62" s="45">
        <f>BILL!G58</f>
        <v>0</v>
      </c>
      <c r="AN62" s="46">
        <f>BILL!H58</f>
        <v>0</v>
      </c>
      <c r="AO62" s="47">
        <f>BILL!I58</f>
        <v>0</v>
      </c>
      <c r="AP62" s="46">
        <f>BILL!J58</f>
        <v>0</v>
      </c>
    </row>
    <row r="63" spans="8:42" ht="20.100000000000001" customHeight="1">
      <c r="H63" s="1">
        <f t="shared" si="1"/>
        <v>0</v>
      </c>
      <c r="I63" s="38">
        <f>BILL!D59</f>
        <v>0</v>
      </c>
      <c r="J63" s="39" t="str">
        <f>BILL!E59</f>
        <v/>
      </c>
      <c r="K63" s="40">
        <f>BILL!F59</f>
        <v>0</v>
      </c>
      <c r="L63" s="41">
        <f>IFERROR(IF($I63&gt;=1,(IF(DIFF!BV62&gt;=1,DIFF!BV62,DIFF!AL61)),0),0)</f>
        <v>0</v>
      </c>
      <c r="M63" s="42">
        <f>IFERROR(IF($I63&gt;=1,(IF(DIFF!BW62&gt;=1,DIFF!BW62,DIFF!AM61)),0),0)</f>
        <v>0</v>
      </c>
      <c r="N63" s="42">
        <f>IFERROR(IF($I63&gt;=1,(IF(DIFF!BX62&gt;=1,DIFF!BX62,DIFF!AN61)),0),0)</f>
        <v>0</v>
      </c>
      <c r="O63" s="42">
        <f>IFERROR(IF($I63&gt;=1,(IF(DIFF!BY62&gt;=1,DIFF!BY62,0)),0),0)</f>
        <v>0</v>
      </c>
      <c r="P63" s="43">
        <f t="shared" si="2"/>
        <v>0</v>
      </c>
      <c r="Q63" s="41">
        <f>IFERROR(IF($I63&gt;=1,(IF(DIFF!BZ62&gt;=1,DIFF!BZ62,DIFF!AG61)),0),0)</f>
        <v>0</v>
      </c>
      <c r="R63" s="42">
        <f>IFERROR(IF($I63&gt;=1,(IF(DIFF!CA62&gt;=1,DIFF!CA62,DIFF!AH61)),0),0)</f>
        <v>0</v>
      </c>
      <c r="S63" s="42">
        <f>IFERROR(IF($I63&gt;=1,(IF(DIFF!CB62&gt;=1,DIFF!CB62,DIFF!AI61)),0),0)</f>
        <v>0</v>
      </c>
      <c r="T63" s="42">
        <f>IFERROR(IF($I63&gt;=1,(IF(DIFF!CC62&gt;=1,DIFF!CC62,0)),0),0)</f>
        <v>0</v>
      </c>
      <c r="U63" s="43">
        <f t="shared" si="3"/>
        <v>0</v>
      </c>
      <c r="V63" s="41">
        <f t="shared" si="4"/>
        <v>0</v>
      </c>
      <c r="W63" s="42">
        <f t="shared" si="12"/>
        <v>0</v>
      </c>
      <c r="X63" s="42">
        <f t="shared" si="13"/>
        <v>0</v>
      </c>
      <c r="Y63" s="42">
        <f t="shared" si="14"/>
        <v>0</v>
      </c>
      <c r="Z63" s="43">
        <f t="shared" si="5"/>
        <v>0</v>
      </c>
      <c r="AA63" s="41">
        <f>IFERROR(IF($I63&gt;=1,(IF(DIFF!CD62&gt;=1,DIFF!CD62,DIFF!AO61)),0),0)</f>
        <v>0</v>
      </c>
      <c r="AB63" s="42">
        <f>IFERROR(IF($I63&gt;=1,(IF(DIFF!CE62&gt;=1,DIFF!CE62,DIFF!AP61)),0),0)</f>
        <v>0</v>
      </c>
      <c r="AC63" s="43">
        <f t="shared" si="6"/>
        <v>0</v>
      </c>
      <c r="AD63" s="41">
        <f>IFERROR(IF($I63&gt;=1,(IF(DIFF!CF62&gt;=1,DIFF!CF62,0)),0),0)</f>
        <v>0</v>
      </c>
      <c r="AE63" s="42">
        <f>IFERROR(IF($I63&gt;=1,(IF(DIFF!CG62&gt;=1,DIFF!CG62,0)),0),0)</f>
        <v>0</v>
      </c>
      <c r="AF63" s="43">
        <f t="shared" si="7"/>
        <v>0</v>
      </c>
      <c r="AG63" s="41">
        <f>IFERROR(IF($I63&gt;=1,(IF(DIFF!CH62&gt;=1,DIFF!CH62,DIFF!BI61)),0),0)</f>
        <v>0</v>
      </c>
      <c r="AH63" s="42">
        <f>IFERROR(IF($I63&gt;=1,(IF(DIFF!CI62&gt;=1,DIFF!CI62,DIFF!BJ61)),0),0)</f>
        <v>0</v>
      </c>
      <c r="AI63" s="43">
        <f t="shared" si="8"/>
        <v>0</v>
      </c>
      <c r="AJ63" s="33">
        <f t="shared" si="9"/>
        <v>0</v>
      </c>
      <c r="AK63" s="44">
        <f t="shared" si="10"/>
        <v>0</v>
      </c>
      <c r="AL63" s="44">
        <f t="shared" si="11"/>
        <v>0</v>
      </c>
      <c r="AM63" s="45">
        <f>BILL!G59</f>
        <v>0</v>
      </c>
      <c r="AN63" s="46">
        <f>BILL!H59</f>
        <v>0</v>
      </c>
      <c r="AO63" s="47">
        <f>BILL!I59</f>
        <v>0</v>
      </c>
      <c r="AP63" s="46">
        <f>BILL!J59</f>
        <v>0</v>
      </c>
    </row>
    <row r="64" spans="8:42" ht="20.100000000000001" customHeight="1">
      <c r="H64" s="1">
        <f t="shared" si="1"/>
        <v>0</v>
      </c>
      <c r="I64" s="38">
        <f>BILL!D60</f>
        <v>0</v>
      </c>
      <c r="J64" s="39" t="str">
        <f>BILL!E60</f>
        <v/>
      </c>
      <c r="K64" s="40">
        <f>BILL!F60</f>
        <v>0</v>
      </c>
      <c r="L64" s="41">
        <f>IFERROR(IF($I64&gt;=1,(IF(DIFF!BV63&gt;=1,DIFF!BV63,DIFF!AL62)),0),0)</f>
        <v>0</v>
      </c>
      <c r="M64" s="42">
        <f>IFERROR(IF($I64&gt;=1,(IF(DIFF!BW63&gt;=1,DIFF!BW63,DIFF!AM62)),0),0)</f>
        <v>0</v>
      </c>
      <c r="N64" s="42">
        <f>IFERROR(IF($I64&gt;=1,(IF(DIFF!BX63&gt;=1,DIFF!BX63,DIFF!AN62)),0),0)</f>
        <v>0</v>
      </c>
      <c r="O64" s="42">
        <f>IFERROR(IF($I64&gt;=1,(IF(DIFF!BY63&gt;=1,DIFF!BY63,0)),0),0)</f>
        <v>0</v>
      </c>
      <c r="P64" s="43">
        <f t="shared" si="2"/>
        <v>0</v>
      </c>
      <c r="Q64" s="41">
        <f>IFERROR(IF($I64&gt;=1,(IF(DIFF!BZ63&gt;=1,DIFF!BZ63,DIFF!AG62)),0),0)</f>
        <v>0</v>
      </c>
      <c r="R64" s="42">
        <f>IFERROR(IF($I64&gt;=1,(IF(DIFF!CA63&gt;=1,DIFF!CA63,DIFF!AH62)),0),0)</f>
        <v>0</v>
      </c>
      <c r="S64" s="42">
        <f>IFERROR(IF($I64&gt;=1,(IF(DIFF!CB63&gt;=1,DIFF!CB63,DIFF!AI62)),0),0)</f>
        <v>0</v>
      </c>
      <c r="T64" s="42">
        <f>IFERROR(IF($I64&gt;=1,(IF(DIFF!CC63&gt;=1,DIFF!CC63,0)),0),0)</f>
        <v>0</v>
      </c>
      <c r="U64" s="43">
        <f t="shared" si="3"/>
        <v>0</v>
      </c>
      <c r="V64" s="41">
        <f t="shared" si="4"/>
        <v>0</v>
      </c>
      <c r="W64" s="42">
        <f t="shared" si="12"/>
        <v>0</v>
      </c>
      <c r="X64" s="42">
        <f t="shared" si="13"/>
        <v>0</v>
      </c>
      <c r="Y64" s="42">
        <f t="shared" si="14"/>
        <v>0</v>
      </c>
      <c r="Z64" s="43">
        <f t="shared" si="5"/>
        <v>0</v>
      </c>
      <c r="AA64" s="41">
        <f>IFERROR(IF($I64&gt;=1,(IF(DIFF!CD63&gt;=1,DIFF!CD63,DIFF!AO62)),0),0)</f>
        <v>0</v>
      </c>
      <c r="AB64" s="42">
        <f>IFERROR(IF($I64&gt;=1,(IF(DIFF!CE63&gt;=1,DIFF!CE63,DIFF!AP62)),0),0)</f>
        <v>0</v>
      </c>
      <c r="AC64" s="43">
        <f t="shared" si="6"/>
        <v>0</v>
      </c>
      <c r="AD64" s="41">
        <f>IFERROR(IF($I64&gt;=1,(IF(DIFF!CF63&gt;=1,DIFF!CF63,0)),0),0)</f>
        <v>0</v>
      </c>
      <c r="AE64" s="42">
        <f>IFERROR(IF($I64&gt;=1,(IF(DIFF!CG63&gt;=1,DIFF!CG63,0)),0),0)</f>
        <v>0</v>
      </c>
      <c r="AF64" s="43">
        <f t="shared" si="7"/>
        <v>0</v>
      </c>
      <c r="AG64" s="41">
        <f>IFERROR(IF($I64&gt;=1,(IF(DIFF!CH63&gt;=1,DIFF!CH63,DIFF!BI62)),0),0)</f>
        <v>0</v>
      </c>
      <c r="AH64" s="42">
        <f>IFERROR(IF($I64&gt;=1,(IF(DIFF!CI63&gt;=1,DIFF!CI63,DIFF!BJ62)),0),0)</f>
        <v>0</v>
      </c>
      <c r="AI64" s="43">
        <f t="shared" si="8"/>
        <v>0</v>
      </c>
      <c r="AJ64" s="33">
        <f t="shared" si="9"/>
        <v>0</v>
      </c>
      <c r="AK64" s="44">
        <f t="shared" si="10"/>
        <v>0</v>
      </c>
      <c r="AL64" s="44">
        <f t="shared" si="11"/>
        <v>0</v>
      </c>
      <c r="AM64" s="45">
        <f>BILL!G60</f>
        <v>0</v>
      </c>
      <c r="AN64" s="46">
        <f>BILL!H60</f>
        <v>0</v>
      </c>
      <c r="AO64" s="47">
        <f>BILL!I60</f>
        <v>0</v>
      </c>
      <c r="AP64" s="46">
        <f>BILL!J60</f>
        <v>0</v>
      </c>
    </row>
    <row r="65" spans="8:42" ht="20.100000000000001" customHeight="1">
      <c r="H65" s="1">
        <f t="shared" si="1"/>
        <v>0</v>
      </c>
      <c r="I65" s="38">
        <f>BILL!D61</f>
        <v>0</v>
      </c>
      <c r="J65" s="39" t="str">
        <f>BILL!E61</f>
        <v/>
      </c>
      <c r="K65" s="40">
        <f>BILL!F61</f>
        <v>0</v>
      </c>
      <c r="L65" s="41">
        <f>IFERROR(IF($I65&gt;=1,(IF(DIFF!BV64&gt;=1,DIFF!BV64,DIFF!AL63)),0),0)</f>
        <v>0</v>
      </c>
      <c r="M65" s="42">
        <f>IFERROR(IF($I65&gt;=1,(IF(DIFF!BW64&gt;=1,DIFF!BW64,DIFF!AM63)),0),0)</f>
        <v>0</v>
      </c>
      <c r="N65" s="42">
        <f>IFERROR(IF($I65&gt;=1,(IF(DIFF!BX64&gt;=1,DIFF!BX64,DIFF!AN63)),0),0)</f>
        <v>0</v>
      </c>
      <c r="O65" s="42">
        <f>IFERROR(IF($I65&gt;=1,(IF(DIFF!BY64&gt;=1,DIFF!BY64,0)),0),0)</f>
        <v>0</v>
      </c>
      <c r="P65" s="43">
        <f t="shared" si="2"/>
        <v>0</v>
      </c>
      <c r="Q65" s="41">
        <f>IFERROR(IF($I65&gt;=1,(IF(DIFF!BZ64&gt;=1,DIFF!BZ64,DIFF!AG63)),0),0)</f>
        <v>0</v>
      </c>
      <c r="R65" s="42">
        <f>IFERROR(IF($I65&gt;=1,(IF(DIFF!CA64&gt;=1,DIFF!CA64,DIFF!AH63)),0),0)</f>
        <v>0</v>
      </c>
      <c r="S65" s="42">
        <f>IFERROR(IF($I65&gt;=1,(IF(DIFF!CB64&gt;=1,DIFF!CB64,DIFF!AI63)),0),0)</f>
        <v>0</v>
      </c>
      <c r="T65" s="42">
        <f>IFERROR(IF($I65&gt;=1,(IF(DIFF!CC64&gt;=1,DIFF!CC64,0)),0),0)</f>
        <v>0</v>
      </c>
      <c r="U65" s="43">
        <f t="shared" si="3"/>
        <v>0</v>
      </c>
      <c r="V65" s="41">
        <f t="shared" si="4"/>
        <v>0</v>
      </c>
      <c r="W65" s="42">
        <f t="shared" si="12"/>
        <v>0</v>
      </c>
      <c r="X65" s="42">
        <f t="shared" si="13"/>
        <v>0</v>
      </c>
      <c r="Y65" s="42">
        <f t="shared" si="14"/>
        <v>0</v>
      </c>
      <c r="Z65" s="43">
        <f t="shared" si="5"/>
        <v>0</v>
      </c>
      <c r="AA65" s="41">
        <f>IFERROR(IF($I65&gt;=1,(IF(DIFF!CD64&gt;=1,DIFF!CD64,DIFF!AO63)),0),0)</f>
        <v>0</v>
      </c>
      <c r="AB65" s="42">
        <f>IFERROR(IF($I65&gt;=1,(IF(DIFF!CE64&gt;=1,DIFF!CE64,DIFF!AP63)),0),0)</f>
        <v>0</v>
      </c>
      <c r="AC65" s="43">
        <f t="shared" si="6"/>
        <v>0</v>
      </c>
      <c r="AD65" s="41">
        <f>IFERROR(IF($I65&gt;=1,(IF(DIFF!CF64&gt;=1,DIFF!CF64,0)),0),0)</f>
        <v>0</v>
      </c>
      <c r="AE65" s="42">
        <f>IFERROR(IF($I65&gt;=1,(IF(DIFF!CG64&gt;=1,DIFF!CG64,0)),0),0)</f>
        <v>0</v>
      </c>
      <c r="AF65" s="43">
        <f t="shared" si="7"/>
        <v>0</v>
      </c>
      <c r="AG65" s="41">
        <f>IFERROR(IF($I65&gt;=1,(IF(DIFF!CH64&gt;=1,DIFF!CH64,DIFF!BI63)),0),0)</f>
        <v>0</v>
      </c>
      <c r="AH65" s="42">
        <f>IFERROR(IF($I65&gt;=1,(IF(DIFF!CI64&gt;=1,DIFF!CI64,DIFF!BJ63)),0),0)</f>
        <v>0</v>
      </c>
      <c r="AI65" s="43">
        <f t="shared" si="8"/>
        <v>0</v>
      </c>
      <c r="AJ65" s="33">
        <f t="shared" si="9"/>
        <v>0</v>
      </c>
      <c r="AK65" s="44">
        <f t="shared" si="10"/>
        <v>0</v>
      </c>
      <c r="AL65" s="44">
        <f t="shared" si="11"/>
        <v>0</v>
      </c>
      <c r="AM65" s="45">
        <f>BILL!G61</f>
        <v>0</v>
      </c>
      <c r="AN65" s="46">
        <f>BILL!H61</f>
        <v>0</v>
      </c>
      <c r="AO65" s="47">
        <f>BILL!I61</f>
        <v>0</v>
      </c>
      <c r="AP65" s="46">
        <f>BILL!J61</f>
        <v>0</v>
      </c>
    </row>
    <row r="66" spans="8:42" ht="20.100000000000001" customHeight="1">
      <c r="H66" s="1">
        <f t="shared" si="1"/>
        <v>0</v>
      </c>
      <c r="I66" s="38">
        <f>BILL!D62</f>
        <v>0</v>
      </c>
      <c r="J66" s="39" t="str">
        <f>BILL!E62</f>
        <v/>
      </c>
      <c r="K66" s="40">
        <f>BILL!F62</f>
        <v>0</v>
      </c>
      <c r="L66" s="41">
        <f>IFERROR(IF($I66&gt;=1,(IF(DIFF!BV65&gt;=1,DIFF!BV65,DIFF!AL64)),0),0)</f>
        <v>0</v>
      </c>
      <c r="M66" s="42">
        <f>IFERROR(IF($I66&gt;=1,(IF(DIFF!BW65&gt;=1,DIFF!BW65,DIFF!AM64)),0),0)</f>
        <v>0</v>
      </c>
      <c r="N66" s="42">
        <f>IFERROR(IF($I66&gt;=1,(IF(DIFF!BX65&gt;=1,DIFF!BX65,DIFF!AN64)),0),0)</f>
        <v>0</v>
      </c>
      <c r="O66" s="42">
        <f>IFERROR(IF($I66&gt;=1,(IF(DIFF!BY65&gt;=1,DIFF!BY65,0)),0),0)</f>
        <v>0</v>
      </c>
      <c r="P66" s="43">
        <f t="shared" si="2"/>
        <v>0</v>
      </c>
      <c r="Q66" s="41">
        <f>IFERROR(IF($I66&gt;=1,(IF(DIFF!BZ65&gt;=1,DIFF!BZ65,DIFF!AG64)),0),0)</f>
        <v>0</v>
      </c>
      <c r="R66" s="42">
        <f>IFERROR(IF($I66&gt;=1,(IF(DIFF!CA65&gt;=1,DIFF!CA65,DIFF!AH64)),0),0)</f>
        <v>0</v>
      </c>
      <c r="S66" s="42">
        <f>IFERROR(IF($I66&gt;=1,(IF(DIFF!CB65&gt;=1,DIFF!CB65,DIFF!AI64)),0),0)</f>
        <v>0</v>
      </c>
      <c r="T66" s="42">
        <f>IFERROR(IF($I66&gt;=1,(IF(DIFF!CC65&gt;=1,DIFF!CC65,0)),0),0)</f>
        <v>0</v>
      </c>
      <c r="U66" s="43">
        <f t="shared" si="3"/>
        <v>0</v>
      </c>
      <c r="V66" s="41">
        <f t="shared" si="4"/>
        <v>0</v>
      </c>
      <c r="W66" s="42">
        <f t="shared" si="12"/>
        <v>0</v>
      </c>
      <c r="X66" s="42">
        <f t="shared" si="13"/>
        <v>0</v>
      </c>
      <c r="Y66" s="42">
        <f t="shared" si="14"/>
        <v>0</v>
      </c>
      <c r="Z66" s="43">
        <f t="shared" si="5"/>
        <v>0</v>
      </c>
      <c r="AA66" s="41">
        <f>IFERROR(IF($I66&gt;=1,(IF(DIFF!CD65&gt;=1,DIFF!CD65,DIFF!AO64)),0),0)</f>
        <v>0</v>
      </c>
      <c r="AB66" s="42">
        <f>IFERROR(IF($I66&gt;=1,(IF(DIFF!CE65&gt;=1,DIFF!CE65,DIFF!AP64)),0),0)</f>
        <v>0</v>
      </c>
      <c r="AC66" s="43">
        <f t="shared" si="6"/>
        <v>0</v>
      </c>
      <c r="AD66" s="41">
        <f>IFERROR(IF($I66&gt;=1,(IF(DIFF!CF65&gt;=1,DIFF!CF65,0)),0),0)</f>
        <v>0</v>
      </c>
      <c r="AE66" s="42">
        <f>IFERROR(IF($I66&gt;=1,(IF(DIFF!CG65&gt;=1,DIFF!CG65,0)),0),0)</f>
        <v>0</v>
      </c>
      <c r="AF66" s="43">
        <f t="shared" si="7"/>
        <v>0</v>
      </c>
      <c r="AG66" s="41">
        <f>IFERROR(IF($I66&gt;=1,(IF(DIFF!CH65&gt;=1,DIFF!CH65,DIFF!BI64)),0),0)</f>
        <v>0</v>
      </c>
      <c r="AH66" s="42">
        <f>IFERROR(IF($I66&gt;=1,(IF(DIFF!CI65&gt;=1,DIFF!CI65,DIFF!BJ64)),0),0)</f>
        <v>0</v>
      </c>
      <c r="AI66" s="43">
        <f t="shared" si="8"/>
        <v>0</v>
      </c>
      <c r="AJ66" s="33">
        <f t="shared" si="9"/>
        <v>0</v>
      </c>
      <c r="AK66" s="44">
        <f t="shared" si="10"/>
        <v>0</v>
      </c>
      <c r="AL66" s="44">
        <f t="shared" si="11"/>
        <v>0</v>
      </c>
      <c r="AM66" s="45">
        <f>BILL!G62</f>
        <v>0</v>
      </c>
      <c r="AN66" s="46">
        <f>BILL!H62</f>
        <v>0</v>
      </c>
      <c r="AO66" s="47">
        <f>BILL!I62</f>
        <v>0</v>
      </c>
      <c r="AP66" s="46">
        <f>BILL!J62</f>
        <v>0</v>
      </c>
    </row>
    <row r="67" spans="8:42" ht="20.100000000000001" customHeight="1" thickBot="1">
      <c r="H67" s="1">
        <f t="shared" si="1"/>
        <v>0</v>
      </c>
      <c r="I67" s="48">
        <f>BILL!D63</f>
        <v>0</v>
      </c>
      <c r="J67" s="49" t="str">
        <f>BILL!E63</f>
        <v/>
      </c>
      <c r="K67" s="50">
        <f>BILL!F63</f>
        <v>0</v>
      </c>
      <c r="L67" s="51">
        <f>IFERROR(IF($I67&gt;=1,(IF(DIFF!BV66&gt;=1,DIFF!BV66,DIFF!AL65)),0),0)</f>
        <v>0</v>
      </c>
      <c r="M67" s="52">
        <f>IFERROR(IF($I67&gt;=1,(IF(DIFF!BW66&gt;=1,DIFF!BW66,DIFF!AM65)),0),0)</f>
        <v>0</v>
      </c>
      <c r="N67" s="52">
        <f>IFERROR(IF($I67&gt;=1,(IF(DIFF!BX66&gt;=1,DIFF!BX66,DIFF!AN65)),0),0)</f>
        <v>0</v>
      </c>
      <c r="O67" s="52">
        <f>IFERROR(IF($I67&gt;=1,(IF(DIFF!BY66&gt;=1,DIFF!BY66,0)),0),0)</f>
        <v>0</v>
      </c>
      <c r="P67" s="53">
        <f t="shared" si="2"/>
        <v>0</v>
      </c>
      <c r="Q67" s="51">
        <f>IFERROR(IF($I67&gt;=1,(IF(DIFF!BZ66&gt;=1,DIFF!BZ66,DIFF!AG65)),0),0)</f>
        <v>0</v>
      </c>
      <c r="R67" s="52">
        <f>IFERROR(IF($I67&gt;=1,(IF(DIFF!CA66&gt;=1,DIFF!CA66,DIFF!AH65)),0),0)</f>
        <v>0</v>
      </c>
      <c r="S67" s="52">
        <f>IFERROR(IF($I67&gt;=1,(IF(DIFF!CB66&gt;=1,DIFF!CB66,DIFF!AI65)),0),0)</f>
        <v>0</v>
      </c>
      <c r="T67" s="52">
        <f>IFERROR(IF($I67&gt;=1,(IF(DIFF!CC66&gt;=1,DIFF!CC66,0)),0),0)</f>
        <v>0</v>
      </c>
      <c r="U67" s="53">
        <f t="shared" si="3"/>
        <v>0</v>
      </c>
      <c r="V67" s="51">
        <f t="shared" si="4"/>
        <v>0</v>
      </c>
      <c r="W67" s="52">
        <f t="shared" si="12"/>
        <v>0</v>
      </c>
      <c r="X67" s="52">
        <f t="shared" si="13"/>
        <v>0</v>
      </c>
      <c r="Y67" s="52">
        <f t="shared" si="14"/>
        <v>0</v>
      </c>
      <c r="Z67" s="53">
        <f t="shared" si="5"/>
        <v>0</v>
      </c>
      <c r="AA67" s="51">
        <f>IFERROR(IF($I67&gt;=1,(IF(DIFF!CD66&gt;=1,DIFF!CD66,DIFF!AO65)),0),0)</f>
        <v>0</v>
      </c>
      <c r="AB67" s="52">
        <f>IFERROR(IF($I67&gt;=1,(IF(DIFF!CE66&gt;=1,DIFF!CE66,DIFF!AP65)),0),0)</f>
        <v>0</v>
      </c>
      <c r="AC67" s="53">
        <f t="shared" si="6"/>
        <v>0</v>
      </c>
      <c r="AD67" s="51">
        <f>IFERROR(IF($I67&gt;=1,(IF(DIFF!CF66&gt;=1,DIFF!CF66,0)),0),0)</f>
        <v>0</v>
      </c>
      <c r="AE67" s="52">
        <f>IFERROR(IF($I67&gt;=1,(IF(DIFF!CG66&gt;=1,DIFF!CG66,0)),0),0)</f>
        <v>0</v>
      </c>
      <c r="AF67" s="53">
        <f t="shared" si="7"/>
        <v>0</v>
      </c>
      <c r="AG67" s="51">
        <f>IFERROR(IF($I67&gt;=1,(IF(DIFF!CH66&gt;=1,DIFF!CH66,DIFF!BI65)),0),0)</f>
        <v>0</v>
      </c>
      <c r="AH67" s="52">
        <f>IFERROR(IF($I67&gt;=1,(IF(DIFF!CI66&gt;=1,DIFF!CI66,DIFF!BJ65)),0),0)</f>
        <v>0</v>
      </c>
      <c r="AI67" s="53">
        <f t="shared" si="8"/>
        <v>0</v>
      </c>
      <c r="AJ67" s="33">
        <f t="shared" si="9"/>
        <v>0</v>
      </c>
      <c r="AK67" s="54">
        <f t="shared" si="10"/>
        <v>0</v>
      </c>
      <c r="AL67" s="54">
        <f t="shared" si="11"/>
        <v>0</v>
      </c>
      <c r="AM67" s="55">
        <f>BILL!G63</f>
        <v>0</v>
      </c>
      <c r="AN67" s="56">
        <f>BILL!H63</f>
        <v>0</v>
      </c>
      <c r="AO67" s="57">
        <f>BILL!I63</f>
        <v>0</v>
      </c>
      <c r="AP67" s="56">
        <f>BILL!J63</f>
        <v>0</v>
      </c>
    </row>
    <row r="68" spans="8:42" ht="66" customHeight="1" thickBot="1">
      <c r="H68" s="1">
        <v>1</v>
      </c>
      <c r="I68" s="177" t="s">
        <v>78</v>
      </c>
      <c r="J68" s="178"/>
      <c r="K68" s="179"/>
      <c r="L68" s="58">
        <f>SUM(L8:L67)</f>
        <v>0</v>
      </c>
      <c r="M68" s="59">
        <f t="shared" ref="M68:AL68" si="15">SUM(M8:M67)</f>
        <v>0</v>
      </c>
      <c r="N68" s="59">
        <f t="shared" si="15"/>
        <v>0</v>
      </c>
      <c r="O68" s="59">
        <f t="shared" si="15"/>
        <v>0</v>
      </c>
      <c r="P68" s="60">
        <f t="shared" si="15"/>
        <v>0</v>
      </c>
      <c r="Q68" s="58">
        <f t="shared" si="15"/>
        <v>0</v>
      </c>
      <c r="R68" s="59">
        <f t="shared" si="15"/>
        <v>0</v>
      </c>
      <c r="S68" s="59">
        <f t="shared" si="15"/>
        <v>0</v>
      </c>
      <c r="T68" s="59">
        <f t="shared" si="15"/>
        <v>0</v>
      </c>
      <c r="U68" s="60">
        <f t="shared" si="15"/>
        <v>0</v>
      </c>
      <c r="V68" s="58">
        <f t="shared" si="15"/>
        <v>0</v>
      </c>
      <c r="W68" s="59">
        <f t="shared" si="15"/>
        <v>0</v>
      </c>
      <c r="X68" s="59">
        <f t="shared" si="15"/>
        <v>0</v>
      </c>
      <c r="Y68" s="59">
        <f t="shared" si="15"/>
        <v>0</v>
      </c>
      <c r="Z68" s="60">
        <f t="shared" si="15"/>
        <v>0</v>
      </c>
      <c r="AA68" s="58">
        <f t="shared" si="15"/>
        <v>0</v>
      </c>
      <c r="AB68" s="59">
        <f t="shared" si="15"/>
        <v>0</v>
      </c>
      <c r="AC68" s="60">
        <f t="shared" si="15"/>
        <v>0</v>
      </c>
      <c r="AD68" s="58">
        <f t="shared" si="15"/>
        <v>0</v>
      </c>
      <c r="AE68" s="59">
        <f t="shared" si="15"/>
        <v>0</v>
      </c>
      <c r="AF68" s="60">
        <f t="shared" si="15"/>
        <v>0</v>
      </c>
      <c r="AG68" s="58">
        <f t="shared" si="15"/>
        <v>0</v>
      </c>
      <c r="AH68" s="59">
        <f t="shared" si="15"/>
        <v>0</v>
      </c>
      <c r="AI68" s="60">
        <f t="shared" si="15"/>
        <v>0</v>
      </c>
      <c r="AJ68" s="61">
        <f t="shared" si="15"/>
        <v>0</v>
      </c>
      <c r="AK68" s="62">
        <f t="shared" si="15"/>
        <v>0</v>
      </c>
      <c r="AL68" s="62">
        <f t="shared" si="15"/>
        <v>0</v>
      </c>
      <c r="AM68" s="177" t="s">
        <v>79</v>
      </c>
      <c r="AN68" s="178"/>
      <c r="AO68" s="178"/>
      <c r="AP68" s="179"/>
    </row>
  </sheetData>
  <sheetProtection algorithmName="SHA-512" hashValue="++oYfZ3/8LyNbDvNFZE2kTWbewT5ZPda+4OT7Prgei/ktV4EOsJP42JwuyWbj6aXa/A5DlAy8rt8w4V3qSujgg==" saltValue="ataPmmJGLMKo6anOt2zrJg==" spinCount="100000" sheet="1" objects="1" scenarios="1" formatColumns="0" formatRows="0"/>
  <mergeCells count="25">
    <mergeCell ref="I68:K68"/>
    <mergeCell ref="AM68:AP68"/>
    <mergeCell ref="AL5:AP5"/>
    <mergeCell ref="AI5:AK5"/>
    <mergeCell ref="Y5:AC5"/>
    <mergeCell ref="AM6:AM7"/>
    <mergeCell ref="AN6:AN7"/>
    <mergeCell ref="AO6:AO7"/>
    <mergeCell ref="AP6:AP7"/>
    <mergeCell ref="I4:AP4"/>
    <mergeCell ref="I3:AP3"/>
    <mergeCell ref="I5:K5"/>
    <mergeCell ref="L5:R5"/>
    <mergeCell ref="AA6:AC6"/>
    <mergeCell ref="AD6:AF6"/>
    <mergeCell ref="AG6:AI6"/>
    <mergeCell ref="AJ6:AJ7"/>
    <mergeCell ref="AK6:AK7"/>
    <mergeCell ref="AL6:AL7"/>
    <mergeCell ref="L6:P6"/>
    <mergeCell ref="K6:K7"/>
    <mergeCell ref="I6:I7"/>
    <mergeCell ref="J6:J7"/>
    <mergeCell ref="Q6:U6"/>
    <mergeCell ref="V6:Z6"/>
  </mergeCells>
  <conditionalFormatting sqref="I68 L68:AM68 I8:AP67">
    <cfRule type="cellIs" dxfId="5" priority="3" operator="equal">
      <formula>0</formula>
    </cfRule>
  </conditionalFormatting>
  <conditionalFormatting sqref="I3:AP3 L5:R5 Y5:AC5 AL5:AP5">
    <cfRule type="cellIs" dxfId="4" priority="2" operator="equal">
      <formula>0</formula>
    </cfRule>
  </conditionalFormatting>
  <conditionalFormatting sqref="O7 T7 Y7">
    <cfRule type="cellIs" dxfId="3" priority="1" operator="equal">
      <formula>0</formula>
    </cfRule>
  </conditionalFormatting>
  <pageMargins left="0" right="0" top="0" bottom="0" header="0" footer="0"/>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F844F-AB35-43E2-A0EE-DC7F1CB649C1}">
  <sheetPr codeName="Sheet4">
    <tabColor theme="9" tint="-0.499984740745262"/>
  </sheetPr>
  <dimension ref="A1:CI66"/>
  <sheetViews>
    <sheetView view="pageBreakPreview" topLeftCell="BS4" zoomScaleNormal="100" zoomScaleSheetLayoutView="100" workbookViewId="0">
      <pane xSplit="3" ySplit="3" topLeftCell="BV7" activePane="bottomRight" state="frozen"/>
      <selection activeCell="BS4" sqref="BS4"/>
      <selection pane="topRight" activeCell="BV4" sqref="BV4"/>
      <selection pane="bottomLeft" activeCell="BS7" sqref="BS7"/>
      <selection pane="bottomRight" activeCell="CA11" sqref="CA11"/>
    </sheetView>
  </sheetViews>
  <sheetFormatPr defaultRowHeight="15"/>
  <cols>
    <col min="1" max="1" width="5.7109375" style="1" hidden="1" customWidth="1"/>
    <col min="2" max="2" width="7.85546875" style="1" hidden="1" customWidth="1"/>
    <col min="3" max="14" width="5.7109375" style="1" hidden="1" customWidth="1"/>
    <col min="15" max="15" width="7.5703125" style="1" hidden="1" customWidth="1"/>
    <col min="16" max="27" width="5.7109375" style="1" hidden="1" customWidth="1"/>
    <col min="28" max="70" width="9.140625" style="1" hidden="1" customWidth="1"/>
    <col min="71" max="71" width="5.5703125" style="1" customWidth="1"/>
    <col min="72" max="72" width="11" style="1" customWidth="1"/>
    <col min="73" max="73" width="8.7109375" style="1" customWidth="1"/>
    <col min="74" max="87" width="10.7109375" style="1" customWidth="1"/>
    <col min="88" max="16384" width="9.140625" style="1"/>
  </cols>
  <sheetData>
    <row r="1" spans="1:87" hidden="1">
      <c r="P1" s="1">
        <f>DATA!AH8</f>
        <v>0</v>
      </c>
      <c r="Q1" s="1">
        <f>DATA!AF11</f>
        <v>0</v>
      </c>
      <c r="R1" s="1">
        <f>DATA!M15</f>
        <v>0</v>
      </c>
      <c r="S1" s="1">
        <f>DATA!AF15</f>
        <v>33800</v>
      </c>
      <c r="T1" s="1">
        <f>DATA!AM2</f>
        <v>0</v>
      </c>
      <c r="AA1" s="1">
        <f>DATA!AB11</f>
        <v>0</v>
      </c>
      <c r="AB1" s="1">
        <f>IFERROR(IF(DATA!AG8&gt;=1,DATA!AF11*100+DATA!AH8,0),0)</f>
        <v>0</v>
      </c>
      <c r="AO1" s="1">
        <f>DATA!K12</f>
        <v>0</v>
      </c>
      <c r="AP1" s="1">
        <f>DATA!AD12</f>
        <v>2</v>
      </c>
      <c r="AQ1" s="1">
        <f>IFERROR(IF(LEN(DATA!F17)=2,DATA!AI17,0),0)</f>
        <v>0</v>
      </c>
    </row>
    <row r="2" spans="1:87" hidden="1">
      <c r="T2" s="1">
        <f>DATA!G12</f>
        <v>0</v>
      </c>
      <c r="U2" s="1">
        <f>T2</f>
        <v>0</v>
      </c>
      <c r="V2" s="1">
        <f t="shared" ref="V2:V3" si="0">U2</f>
        <v>0</v>
      </c>
      <c r="W2" s="1">
        <f>DATA!Z12</f>
        <v>2</v>
      </c>
      <c r="X2" s="1">
        <f t="shared" ref="X2:Y2" si="1">W2</f>
        <v>2</v>
      </c>
      <c r="Y2" s="1">
        <f t="shared" si="1"/>
        <v>2</v>
      </c>
      <c r="Z2" s="7">
        <f>DATA!P15</f>
        <v>0</v>
      </c>
      <c r="AA2" s="7">
        <f>DATA!AI15</f>
        <v>0.08</v>
      </c>
      <c r="AQ2" s="1">
        <f>DATA!M20</f>
        <v>0</v>
      </c>
      <c r="AR2" s="1">
        <f>DATA!AB20</f>
        <v>0</v>
      </c>
      <c r="AS2" s="1">
        <f>DATA!K23</f>
        <v>0</v>
      </c>
      <c r="AT2" s="1">
        <f>DATA!R23</f>
        <v>0</v>
      </c>
      <c r="AU2" s="1">
        <f>DATA!Y23</f>
        <v>0</v>
      </c>
      <c r="AV2" s="1">
        <f>DATA!AF23</f>
        <v>0</v>
      </c>
    </row>
    <row r="3" spans="1:87" hidden="1">
      <c r="T3" s="1">
        <f>DATA!I12</f>
        <v>0</v>
      </c>
      <c r="U3" s="1">
        <f>T3</f>
        <v>0</v>
      </c>
      <c r="V3" s="1">
        <f t="shared" si="0"/>
        <v>0</v>
      </c>
      <c r="W3" s="1">
        <f>DATA!AB12</f>
        <v>2</v>
      </c>
      <c r="X3" s="1">
        <f t="shared" ref="X3:Y3" si="2">W3</f>
        <v>2</v>
      </c>
      <c r="Y3" s="1">
        <f t="shared" si="2"/>
        <v>2</v>
      </c>
    </row>
    <row r="4" spans="1:87" ht="41.25" customHeight="1">
      <c r="BS4" s="188" t="s">
        <v>80</v>
      </c>
      <c r="BT4" s="188"/>
      <c r="BU4" s="188"/>
      <c r="BV4" s="188"/>
      <c r="BW4" s="188"/>
      <c r="BX4" s="188"/>
      <c r="BY4" s="188"/>
      <c r="BZ4" s="188"/>
      <c r="CA4" s="188"/>
      <c r="CB4" s="188"/>
      <c r="CC4" s="188"/>
      <c r="CD4" s="188"/>
      <c r="CE4" s="188"/>
      <c r="CF4" s="188"/>
      <c r="CG4" s="188"/>
      <c r="CH4" s="188"/>
      <c r="CI4" s="188"/>
    </row>
    <row r="5" spans="1:87">
      <c r="AO5" s="8"/>
      <c r="AP5" s="8"/>
      <c r="AQ5" s="1">
        <v>202003</v>
      </c>
      <c r="AR5" s="1">
        <v>202003</v>
      </c>
      <c r="AS5" s="1">
        <v>202009</v>
      </c>
      <c r="AT5" s="1">
        <v>202010</v>
      </c>
      <c r="AU5" s="1">
        <v>202011</v>
      </c>
      <c r="AV5" s="1">
        <v>202012</v>
      </c>
      <c r="BI5" s="8"/>
      <c r="BJ5" s="8"/>
      <c r="BS5" s="192" t="s">
        <v>57</v>
      </c>
      <c r="BT5" s="192" t="s">
        <v>58</v>
      </c>
      <c r="BU5" s="192" t="s">
        <v>31</v>
      </c>
      <c r="BV5" s="193" t="s">
        <v>67</v>
      </c>
      <c r="BW5" s="193"/>
      <c r="BX5" s="193"/>
      <c r="BY5" s="193"/>
      <c r="BZ5" s="194" t="s">
        <v>69</v>
      </c>
      <c r="CA5" s="194"/>
      <c r="CB5" s="194"/>
      <c r="CC5" s="194"/>
      <c r="CD5" s="189" t="str">
        <f>IFERROR(IF(LEN(ARREAR!AA6)&gt;=10,ARREAR!AA6,""),"")</f>
        <v/>
      </c>
      <c r="CE5" s="189"/>
      <c r="CF5" s="190" t="str">
        <f>ARREAR!AD6</f>
        <v/>
      </c>
      <c r="CG5" s="190"/>
      <c r="CH5" s="191" t="str">
        <f>ARREAR!AG6</f>
        <v/>
      </c>
      <c r="CI5" s="191"/>
    </row>
    <row r="6" spans="1:87" ht="30">
      <c r="A6" s="1">
        <v>1</v>
      </c>
      <c r="B6" s="1">
        <v>201601</v>
      </c>
      <c r="C6" s="1">
        <v>125</v>
      </c>
      <c r="D6" s="1">
        <v>125</v>
      </c>
      <c r="E6" s="1">
        <v>119</v>
      </c>
      <c r="F6" s="1">
        <v>0</v>
      </c>
      <c r="I6" s="1">
        <v>31</v>
      </c>
      <c r="O6" s="1">
        <f>IFERROR(IF(P6&gt;=1,(IF(Q6&gt;=2000,Q6*100+P6,0)),0),0)</f>
        <v>0</v>
      </c>
      <c r="P6" s="1">
        <f>IFERROR(IF($T$1&gt;=A6,DATA!P8,0),0)</f>
        <v>0</v>
      </c>
      <c r="Q6" s="1">
        <f>IFERROR(IF($T$1&gt;=A6,DATA!N11,0),0)</f>
        <v>0</v>
      </c>
      <c r="R6" s="1">
        <f>IFERROR(IF($O6&gt;=200000,R1,0),0)</f>
        <v>0</v>
      </c>
      <c r="S6" s="1">
        <f>IFERROR(IF($O6&gt;=200000,S1,0),0)</f>
        <v>0</v>
      </c>
      <c r="T6" s="1">
        <f>IFERROR(IF($O6&gt;=200000,(IF(T$2=1,(IF(T$3=2,VLOOKUP($O6,$B$6:$H$65,2,0),0)),IF(T$2=2,(IF(T$3=2,VLOOKUP($O6,$B$6:$H$65,5,0),0)),0))),0),0)</f>
        <v>0</v>
      </c>
      <c r="U6" s="1">
        <f>IFERROR(IF($O6&gt;=200000,(IF(U$2=1,(IF(U$3=2,VLOOKUP($O6,$B$6:$H$65,3,0),0)),IF(U$2=2,(IF(U$3=2,VLOOKUP($O6,$B$6:$H$65,6,0),0)),0))),0),0)</f>
        <v>0</v>
      </c>
      <c r="V6" s="1">
        <f>IFERROR(IF($O6&gt;=200000,(IF(V$2=1,(IF(V$3=2,VLOOKUP($O6,$B$6:$H$65,4,0),0)),IF(V$2=2,(IF(V$3=2,VLOOKUP($O6,$B$6:$H$65,7,0),0)),0))),0),0)</f>
        <v>0</v>
      </c>
      <c r="W6" s="1">
        <f>IFERROR(IF($O6&gt;=200000,(IF(W$2=1,(IF(W$3=2,VLOOKUP($O6,$B$6:$H$65,2,0),0)),IF(W$2=2,(IF(W$3=2,VLOOKUP($O6,$B$6:$H$65,5,0),0)),0))),0),0)</f>
        <v>0</v>
      </c>
      <c r="X6" s="1">
        <f>IFERROR(IF($O6&gt;=200000,(IF(X$2=1,(IF(X$3=2,VLOOKUP($O6,$B$6:$H$65,3,0),0)),IF(X$2=2,(IF(X$3=2,VLOOKUP($O6,$B$6:$H$65,6,0),0)),0))),0),0)</f>
        <v>0</v>
      </c>
      <c r="Y6" s="1">
        <f>IFERROR(IF($O6&gt;=200000,(IF(Y$2=1,(IF(Y$3=2,VLOOKUP($O6,$B$6:$H$65,4,0),0)),IF(Y$2=2,(IF(Y$3=2,VLOOKUP($O6,$B$6:$H$65,7,0),0)),0))),0),0)</f>
        <v>0</v>
      </c>
      <c r="Z6" s="1">
        <f>IFERROR(IF(O6&gt;=200000,VLOOKUP(O6,$B$6:$I$65,8,0),0),0)</f>
        <v>0</v>
      </c>
      <c r="AA6" s="1">
        <f>IFERROR(IF(O6&gt;=200000,DATA!J11,0),0)</f>
        <v>0</v>
      </c>
      <c r="AB6" s="1">
        <f>IFERROR(IF(AA6&gt;=2,2,IF(AA6&gt;=1,1,0)),0)</f>
        <v>0</v>
      </c>
      <c r="AC6" s="1">
        <f>IFERROR(IF($O6&gt;=200000,(IF($T$3=2,DATA!$P$15,0)),0),0)</f>
        <v>0</v>
      </c>
      <c r="AD6" s="1">
        <f>IFERROR(IF($O6&gt;=200000,(IF($W$3=2,DATA!$AI$15,0)),0),0)</f>
        <v>0</v>
      </c>
      <c r="AE6" s="1">
        <f>IFERROR(IF($O6&gt;=200000,(IF(AB6=2,ROUND((R6/Z6)*(Z6-AA6+1),0),IF(AB6=1,R6,0))),0),0)</f>
        <v>0</v>
      </c>
      <c r="AG6" s="1">
        <f>IFERROR(IF($O6&gt;=200000,(IF(AF6&gt;=1,AF6,AE6)),0),0)</f>
        <v>0</v>
      </c>
      <c r="AH6" s="1">
        <f>IFERROR(IF(AG6&gt;=1,ROUND(AG6*T6/100,0),0),0)</f>
        <v>0</v>
      </c>
      <c r="AI6" s="1">
        <f>IFERROR(IF(AG6&gt;=1,ROUND(AG6*AC6,0),0),0)</f>
        <v>0</v>
      </c>
      <c r="AJ6" s="1">
        <f>IFERROR(IF($O6&gt;=200000,(IF(AB6=2,ROUND((S6/Z6)*(Z6-AA6+1),0),IF(AB6=1,S6,0))),0),0)</f>
        <v>0</v>
      </c>
      <c r="AL6" s="1">
        <f>IFERROR(IF($O6&gt;=200000,(IF(AK6&gt;=1,AK6,AJ6)),0),0)</f>
        <v>0</v>
      </c>
      <c r="AM6" s="1">
        <f>IFERROR(IF(AL6&gt;=1,ROUND(AL6*W6/100,0),0),0)</f>
        <v>0</v>
      </c>
      <c r="AN6" s="1">
        <f>IFERROR(IF(AL6&gt;=1,ROUND(AL6*AD6,0),0),0)</f>
        <v>0</v>
      </c>
      <c r="AO6" s="1">
        <f>IFERROR(IF($O6&gt;=200000,(IF($AP$1=1,ROUND(AL6*X6/100,0)-ROUND(AL6*Y6/100,0),IF($AP$1=2,ROUND((AL6+AM6)/10,0),0))),0),0)</f>
        <v>0</v>
      </c>
      <c r="AP6" s="1">
        <f>IFERROR(IF($O6&gt;=200000,(IF($AO$1=1,ROUND(AG6*U6/100,0)-ROUND(AG6*V6/100,0),IF($AO$1=2,ROUND((AG6+AH6)/10,0),0))),0),0)</f>
        <v>0</v>
      </c>
      <c r="AQ6" s="1">
        <f>IFERROR(IF($O6&gt;=200000,(IF(AQ$5=$O6,AQ$2,0)),0),0)</f>
        <v>0</v>
      </c>
      <c r="AR6" s="1">
        <f t="shared" ref="AR6:AV6" si="3">IFERROR(IF($O6&gt;=200000,(IF(AR$5=$O6,AR$2,0)),0),0)</f>
        <v>0</v>
      </c>
      <c r="AS6" s="1">
        <f t="shared" si="3"/>
        <v>0</v>
      </c>
      <c r="AT6" s="1">
        <f t="shared" si="3"/>
        <v>0</v>
      </c>
      <c r="AU6" s="1">
        <f t="shared" si="3"/>
        <v>0</v>
      </c>
      <c r="AV6" s="1">
        <f t="shared" si="3"/>
        <v>0</v>
      </c>
      <c r="AW6" s="1">
        <f>IFERROR(IF($O6&gt;=200000,(IF(AR6&gt;=1,ROUND($S6/$Z6*AR6,0),0)),0),0)</f>
        <v>0</v>
      </c>
      <c r="AX6" s="1">
        <f>IFERROR(IF($O6&gt;=200000,(IF(AR6&gt;=1,ROUND($R6/$Z6*AR6,0),0)),0),0)</f>
        <v>0</v>
      </c>
      <c r="AY6" s="1">
        <f>IFERROR(IF($O6&gt;=200000,S6+ROUND(S6*W6/100,0)+ROUND(S6*AD6,0),0),0)</f>
        <v>0</v>
      </c>
      <c r="AZ6" s="1">
        <f>IFERROR(IF($O6&gt;=200000,(IF(AS6&gt;=1,ROUND($AY6/$Z6*AS6,0),0)),0),0)</f>
        <v>0</v>
      </c>
      <c r="BA6" s="1">
        <f t="shared" ref="BA6:BA37" si="4">IFERROR(IF($O6&gt;=200000,(IF(AT6&gt;=1,ROUND($AY6/$Z6*AT6,0),0)),0),0)</f>
        <v>0</v>
      </c>
      <c r="BB6" s="1">
        <f t="shared" ref="BB6:BB37" si="5">IFERROR(IF($O6&gt;=200000,(IF(AU6&gt;=1,ROUND($AY6/$Z6*AU6,0),0)),0),0)</f>
        <v>0</v>
      </c>
      <c r="BC6" s="1">
        <f t="shared" ref="BC6:BC37" si="6">IFERROR(IF($O6&gt;=200000,(IF(AV6&gt;=1,ROUND($AY6/$Z6*AV6,0),0)),0),0)</f>
        <v>0</v>
      </c>
      <c r="BD6" s="1">
        <f>IFERROR(IF($O6&gt;=200000,R6+ROUND(R6*W6/100,0)+ROUND(R6*AD6,0),0),0)</f>
        <v>0</v>
      </c>
      <c r="BE6" s="1">
        <f t="shared" ref="BE6:BE37" si="7">IFERROR(IF($O6&gt;=200000,(IF(AS6&gt;=1,ROUND($BD6/$Z6*AS6,0),0)),0),0)</f>
        <v>0</v>
      </c>
      <c r="BF6" s="1">
        <f t="shared" ref="BF6:BF37" si="8">IFERROR(IF($O6&gt;=200000,(IF(AT6&gt;=1,ROUND($BD6/$Z6*AT6,0),0)),0),0)</f>
        <v>0</v>
      </c>
      <c r="BG6" s="1">
        <f t="shared" ref="BG6:BG37" si="9">IFERROR(IF($O6&gt;=200000,(IF(AU6&gt;=1,ROUND($BD6/$Z6*AU6,0),0)),0),0)</f>
        <v>0</v>
      </c>
      <c r="BH6" s="1">
        <f t="shared" ref="BH6:BH37" si="10">IFERROR(IF($O6&gt;=200000,(IF(AV6&gt;=1,ROUND($BD6/$Z6*AV6,0),0)),0),0)</f>
        <v>0</v>
      </c>
      <c r="BI6" s="1">
        <f>AW6+SUM(AZ6:BC6)</f>
        <v>0</v>
      </c>
      <c r="BJ6" s="1">
        <f>AX6+SUM(BE6:BH6)</f>
        <v>0</v>
      </c>
      <c r="BS6" s="192"/>
      <c r="BT6" s="192"/>
      <c r="BU6" s="192"/>
      <c r="BV6" s="9" t="s">
        <v>42</v>
      </c>
      <c r="BW6" s="9" t="s">
        <v>64</v>
      </c>
      <c r="BX6" s="9" t="s">
        <v>65</v>
      </c>
      <c r="BY6" s="9" t="str">
        <f>IFERROR(IF(LEN(ARREAR!O7)&gt;=2,ARREAR!O7,""),"")</f>
        <v/>
      </c>
      <c r="BZ6" s="10" t="s">
        <v>42</v>
      </c>
      <c r="CA6" s="10" t="s">
        <v>64</v>
      </c>
      <c r="CB6" s="10" t="s">
        <v>65</v>
      </c>
      <c r="CC6" s="10" t="str">
        <f>BY6</f>
        <v/>
      </c>
      <c r="CD6" s="11" t="s">
        <v>70</v>
      </c>
      <c r="CE6" s="11" t="s">
        <v>71</v>
      </c>
      <c r="CF6" s="12" t="str">
        <f>ARREAR!AD7</f>
        <v/>
      </c>
      <c r="CG6" s="12" t="str">
        <f>ARREAR!AE7</f>
        <v/>
      </c>
      <c r="CH6" s="13" t="str">
        <f>ARREAR!AG7</f>
        <v/>
      </c>
      <c r="CI6" s="13" t="str">
        <f>ARREAR!AH7</f>
        <v/>
      </c>
    </row>
    <row r="7" spans="1:87" ht="21.95" customHeight="1">
      <c r="A7" s="1">
        <v>2</v>
      </c>
      <c r="B7" s="1">
        <v>201602</v>
      </c>
      <c r="C7" s="1">
        <v>125</v>
      </c>
      <c r="D7" s="1">
        <v>125</v>
      </c>
      <c r="E7" s="1">
        <v>119</v>
      </c>
      <c r="F7" s="1">
        <f>F6</f>
        <v>0</v>
      </c>
      <c r="I7" s="1">
        <v>29</v>
      </c>
      <c r="O7" s="1">
        <f t="shared" ref="O7:O65" si="11">IFERROR(IF(P7&gt;=1,(IF(Q7&gt;=2000,Q7*100+P7,0)),0),0)</f>
        <v>0</v>
      </c>
      <c r="P7" s="1">
        <f>IFERROR(IF($T$1&gt;=A7,(IF(P6+1&gt;=13,1,P6+1)),0),0)</f>
        <v>0</v>
      </c>
      <c r="Q7" s="1">
        <f>IFERROR(IF($T$1&gt;=A7,(IF(P7&gt;=2,Q6,IF(P7&gt;=1,Q6+1,0))),0),0)</f>
        <v>0</v>
      </c>
      <c r="R7" s="1">
        <f>IFERROR(IF($O7&gt;=200000,(IF(R6&gt;=1,(IF($T$3=1,R6,IF($T$3=2,(IF($P7&gt;=8,R6,IF($P7&gt;=7,(IF($T$2=1,R6+(ROUND(ROUND(R6*3/100,0)/10,0)*10),IF($T$2=2,R6+(ROUND(R6*3/10000,0)*100),0))),IF($P7&gt;=1,R6,0)))),0))),0)),0),0)</f>
        <v>0</v>
      </c>
      <c r="S7" s="1">
        <f>IFERROR(IF($O7&gt;=200000,(IF(S6&gt;=1,(IF($W$3=1,S6,IF($W$3=2,(IF($P7&gt;=8,S6,IF($P7&gt;=7,(IF($W$2=1,S6+(ROUND(ROUND(S6*3/100,0)/10,0)*10),IF($W$2=2,S6+(ROUND(S6*3/10000,0)*100),0))),IF($P7&gt;=1,S6,0)))),0))),0)),0),0)</f>
        <v>0</v>
      </c>
      <c r="T7" s="1">
        <f t="shared" ref="T7:T65" si="12">IFERROR(IF($O7&gt;=200000,(IF(T$2=1,(IF(T$3=2,VLOOKUP($O7,$B$6:$H$65,2,0),0)),IF(T$2=2,(IF(T$3=2,VLOOKUP($O7,$B$6:$H$65,5,0),0)),0))),0),0)</f>
        <v>0</v>
      </c>
      <c r="U7" s="1">
        <f t="shared" ref="U7:U65" si="13">IFERROR(IF($O7&gt;=200000,(IF(U$2=1,(IF(U$3=2,VLOOKUP($O7,$B$6:$H$65,3,0),0)),IF(U$2=2,(IF(U$3=2,VLOOKUP($O7,$B$6:$H$65,6,0),0)),0))),0),0)</f>
        <v>0</v>
      </c>
      <c r="V7" s="1">
        <f t="shared" ref="V7:V65" si="14">IFERROR(IF($O7&gt;=200000,(IF(V$2=1,(IF(V$3=2,VLOOKUP($O7,$B$6:$H$65,4,0),0)),IF(V$2=2,(IF(V$3=2,VLOOKUP($O7,$B$6:$H$65,7,0),0)),0))),0),0)</f>
        <v>0</v>
      </c>
      <c r="W7" s="1">
        <f t="shared" ref="W7:W65" si="15">IFERROR(IF($O7&gt;=200000,(IF(W$2=1,(IF(W$3=2,VLOOKUP($O7,$B$6:$H$65,2,0),0)),IF(W$2=2,(IF(W$3=2,VLOOKUP($O7,$B$6:$H$65,5,0),0)),0))),0),0)</f>
        <v>0</v>
      </c>
      <c r="X7" s="1">
        <f t="shared" ref="X7:X65" si="16">IFERROR(IF($O7&gt;=200000,(IF(X$2=1,(IF(X$3=2,VLOOKUP($O7,$B$6:$H$65,3,0),0)),IF(X$2=2,(IF(X$3=2,VLOOKUP($O7,$B$6:$H$65,6,0),0)),0))),0),0)</f>
        <v>0</v>
      </c>
      <c r="Y7" s="1">
        <f t="shared" ref="Y7:Y65" si="17">IFERROR(IF($O7&gt;=200000,(IF(Y$2=1,(IF(Y$3=2,VLOOKUP($O7,$B$6:$H$65,4,0),0)),IF(Y$2=2,(IF(Y$3=2,VLOOKUP($O7,$B$6:$H$65,7,0),0)),0))),0),0)</f>
        <v>0</v>
      </c>
      <c r="Z7" s="1">
        <f t="shared" ref="Z7:Z65" si="18">IFERROR(IF(O7&gt;=200000,VLOOKUP(O7,$B$6:$I$65,8,0),0),0)</f>
        <v>0</v>
      </c>
      <c r="AA7" s="1">
        <f>IFERROR(IF(O7&gt;=200000,(IF($AB$1=O7,$AA$1,Z7)),0),0)</f>
        <v>0</v>
      </c>
      <c r="AB7" s="1">
        <f>IFERROR(IF(Z7&gt;=1,(IF(AA7=Z7,1,2)),0),0)</f>
        <v>0</v>
      </c>
      <c r="AC7" s="1">
        <f>IFERROR(IF(O7&gt;=200000,(IF($T$3=2,DATA!$P$15,0)),0),0)</f>
        <v>0</v>
      </c>
      <c r="AD7" s="1">
        <f>IFERROR(IF($O7&gt;=200000,(IF($W$3=2,DATA!$AI$15,0)),0),0)</f>
        <v>0</v>
      </c>
      <c r="AE7" s="1">
        <f>IFERROR(IF($O7&gt;=200000,(IF(AB7=2,ROUND((R7/Z7)*AA7,0),IF(AB7=1,R7,0))),0),0)</f>
        <v>0</v>
      </c>
      <c r="AF7" s="1">
        <f>IFERROR(IF($O7&gt;=200000,(IF(AQ7&gt;=1,ROUND((R7/Z7)*AQ7,0),0)),0),0)</f>
        <v>0</v>
      </c>
      <c r="AG7" s="1">
        <f t="shared" ref="AG7:AG65" si="19">IFERROR(IF($O7&gt;=200000,(IF(AF7&gt;=1,AF7,AE7)),0),0)</f>
        <v>0</v>
      </c>
      <c r="AH7" s="1">
        <f>IFERROR(IF(AG7&gt;=1,ROUND(AG7*T7/100,0),0),0)</f>
        <v>0</v>
      </c>
      <c r="AI7" s="1">
        <f t="shared" ref="AI7:AI65" si="20">IFERROR(IF(AG7&gt;=1,ROUND(AG7*AC7,0),0),0)</f>
        <v>0</v>
      </c>
      <c r="AJ7" s="1">
        <f>IFERROR(IF($O7&gt;=200000,(IF(AB7=2,ROUND((S7/Z7)*AA7,0),IF(AB7=1,S7,0))),0),0)</f>
        <v>0</v>
      </c>
      <c r="AK7" s="1">
        <f>IFERROR(IF($O7&gt;=200000,(IF(AQ7&gt;=1,ROUND((S7/Z7)*AQ7,0),0)),0),0)</f>
        <v>0</v>
      </c>
      <c r="AL7" s="1">
        <f t="shared" ref="AL7:AL65" si="21">IFERROR(IF($O7&gt;=200000,(IF(AK7&gt;=1,AK7,AJ7)),0),0)</f>
        <v>0</v>
      </c>
      <c r="AM7" s="1">
        <f t="shared" ref="AM7:AM65" si="22">IFERROR(IF(AL7&gt;=1,ROUND(AL7*W7/100,0),0),0)</f>
        <v>0</v>
      </c>
      <c r="AN7" s="1">
        <f t="shared" ref="AN7:AN65" si="23">IFERROR(IF(AL7&gt;=1,ROUND(AL7*AD7,0),0),0)</f>
        <v>0</v>
      </c>
      <c r="AO7" s="1">
        <f t="shared" ref="AO7:AO65" si="24">IFERROR(IF($O7&gt;=200000,(IF($AP$1=1,ROUND(AL7*X7/100,0)-ROUND(AL7*Y7/100,0),IF($AP$1=2,ROUND((AL7+AM7)/10,0),0))),0),0)</f>
        <v>0</v>
      </c>
      <c r="AP7" s="1">
        <f t="shared" ref="AP7:AP65" si="25">IFERROR(IF($O7&gt;=200000,(IF($AO$1=1,ROUND(AG7*U7/100,0)-ROUND(AG7*V7/100,0),IF($AO$1=2,ROUND((AG7+AH7)/10,0),0))),0),0)</f>
        <v>0</v>
      </c>
      <c r="AQ7" s="1">
        <f t="shared" ref="AQ7:AV65" si="26">IFERROR(IF($O7&gt;=200000,(IF(AQ$5=$O7,AQ$2,0)),0),0)</f>
        <v>0</v>
      </c>
      <c r="AR7" s="1">
        <f t="shared" si="26"/>
        <v>0</v>
      </c>
      <c r="AS7" s="1">
        <f t="shared" si="26"/>
        <v>0</v>
      </c>
      <c r="AT7" s="1">
        <f t="shared" si="26"/>
        <v>0</v>
      </c>
      <c r="AU7" s="1">
        <f t="shared" si="26"/>
        <v>0</v>
      </c>
      <c r="AV7" s="1">
        <f t="shared" si="26"/>
        <v>0</v>
      </c>
      <c r="AW7" s="1">
        <f t="shared" ref="AW7:AW65" si="27">IFERROR(IF($O7&gt;=200000,(IF(AR7&gt;=1,ROUND($S7/$Z7*AR7,0),0)),0),0)</f>
        <v>0</v>
      </c>
      <c r="AX7" s="1">
        <f t="shared" ref="AX7:AX65" si="28">IFERROR(IF($O7&gt;=200000,(IF(AR7&gt;=1,ROUND($R7/$Z7*AR7,0),0)),0),0)</f>
        <v>0</v>
      </c>
      <c r="AY7" s="1">
        <f t="shared" ref="AY7:AY65" si="29">IFERROR(IF($O7&gt;=200000,S7+ROUND(S7*W7/100,0)+ROUND(S7*AD7,0),0),0)</f>
        <v>0</v>
      </c>
      <c r="AZ7" s="1">
        <f t="shared" ref="AZ7:AZ37" si="30">IFERROR(IF($O7&gt;=200000,(IF(AS7&gt;=1,ROUND($AY7/$Z7*AS7,0),0)),0),0)</f>
        <v>0</v>
      </c>
      <c r="BA7" s="1">
        <f t="shared" si="4"/>
        <v>0</v>
      </c>
      <c r="BB7" s="1">
        <f t="shared" si="5"/>
        <v>0</v>
      </c>
      <c r="BC7" s="1">
        <f t="shared" si="6"/>
        <v>0</v>
      </c>
      <c r="BD7" s="1">
        <f t="shared" ref="BD7:BD65" si="31">IFERROR(IF($O7&gt;=200000,R7+ROUND(R7*W7/100,0)+ROUND(R7*AD7,0),0),0)</f>
        <v>0</v>
      </c>
      <c r="BE7" s="1">
        <f t="shared" si="7"/>
        <v>0</v>
      </c>
      <c r="BF7" s="1">
        <f t="shared" si="8"/>
        <v>0</v>
      </c>
      <c r="BG7" s="1">
        <f t="shared" si="9"/>
        <v>0</v>
      </c>
      <c r="BH7" s="1">
        <f t="shared" si="10"/>
        <v>0</v>
      </c>
      <c r="BI7" s="1">
        <f t="shared" ref="BI7:BI65" si="32">AW7+SUM(AZ7:BC7)</f>
        <v>0</v>
      </c>
      <c r="BJ7" s="1">
        <f t="shared" ref="BJ7:BJ65" si="33">AX7+SUM(BE7:BH7)</f>
        <v>0</v>
      </c>
      <c r="BR7" s="1">
        <f>IFERROR(IF(BS7&gt;=1,MOD(BS7,2),2),2)</f>
        <v>2</v>
      </c>
      <c r="BS7" s="14">
        <f>ARREAR!I8</f>
        <v>0</v>
      </c>
      <c r="BT7" s="15" t="str">
        <f>ARREAR!J8</f>
        <v/>
      </c>
      <c r="BU7" s="14">
        <f>ARREAR!K8</f>
        <v>0</v>
      </c>
      <c r="BV7" s="16"/>
      <c r="BW7" s="16"/>
      <c r="BX7" s="16"/>
      <c r="BY7" s="16"/>
      <c r="BZ7" s="17"/>
      <c r="CA7" s="17"/>
      <c r="CB7" s="17"/>
      <c r="CC7" s="17"/>
      <c r="CD7" s="18"/>
      <c r="CE7" s="18"/>
      <c r="CF7" s="19"/>
      <c r="CG7" s="19"/>
      <c r="CH7" s="20"/>
      <c r="CI7" s="20"/>
    </row>
    <row r="8" spans="1:87" ht="21.95" customHeight="1">
      <c r="A8" s="1">
        <v>3</v>
      </c>
      <c r="B8" s="1">
        <v>201603</v>
      </c>
      <c r="C8" s="1">
        <v>125</v>
      </c>
      <c r="D8" s="1">
        <v>125</v>
      </c>
      <c r="E8" s="1">
        <v>119</v>
      </c>
      <c r="F8" s="1">
        <f t="shared" ref="F8:F65" si="34">F7</f>
        <v>0</v>
      </c>
      <c r="I8" s="1">
        <v>31</v>
      </c>
      <c r="O8" s="1">
        <f t="shared" si="11"/>
        <v>0</v>
      </c>
      <c r="P8" s="1">
        <f t="shared" ref="P8:P65" si="35">IFERROR(IF($T$1&gt;=A8,(IF(P7+1&gt;=13,1,P7+1)),0),0)</f>
        <v>0</v>
      </c>
      <c r="Q8" s="1">
        <f t="shared" ref="Q8:Q65" si="36">IFERROR(IF($T$1&gt;=A8,(IF(P8&gt;=2,Q7,IF(P8&gt;=1,Q7+1,0))),0),0)</f>
        <v>0</v>
      </c>
      <c r="R8" s="1">
        <f t="shared" ref="R8:R65" si="37">IFERROR(IF($O8&gt;=200000,(IF(R7&gt;=1,(IF($T$3=1,R7,IF($T$3=2,(IF($P8&gt;=8,R7,IF($P8&gt;=7,(IF($T$2=1,R7+(ROUND(ROUND(R7*3/100,0)/10,0)*10),IF($T$2=2,R7+(ROUND(R7*3/10000,0)*100),0))),IF($P8&gt;=1,R7,0)))),0))),0)),0),0)</f>
        <v>0</v>
      </c>
      <c r="S8" s="1">
        <f t="shared" ref="S8:S65" si="38">IFERROR(IF($O8&gt;=200000,(IF(S7&gt;=1,(IF($W$3=1,S7,IF($W$3=2,(IF($P8&gt;=8,S7,IF($P8&gt;=7,(IF($W$2=1,S7+(ROUND(ROUND(S7*3/100,0)/10,0)*10),IF($W$2=2,S7+(ROUND(S7*3/10000,0)*100),0))),IF($P8&gt;=1,S7,0)))),0))),0)),0),0)</f>
        <v>0</v>
      </c>
      <c r="T8" s="1">
        <f t="shared" si="12"/>
        <v>0</v>
      </c>
      <c r="U8" s="1">
        <f t="shared" si="13"/>
        <v>0</v>
      </c>
      <c r="V8" s="1">
        <f t="shared" si="14"/>
        <v>0</v>
      </c>
      <c r="W8" s="1">
        <f t="shared" si="15"/>
        <v>0</v>
      </c>
      <c r="X8" s="1">
        <f t="shared" si="16"/>
        <v>0</v>
      </c>
      <c r="Y8" s="1">
        <f t="shared" si="17"/>
        <v>0</v>
      </c>
      <c r="Z8" s="1">
        <f t="shared" si="18"/>
        <v>0</v>
      </c>
      <c r="AA8" s="1">
        <f t="shared" ref="AA8:AA65" si="39">IFERROR(IF(O8&gt;=200000,(IF($AB$1=O8,$AA$1,Z8)),0),0)</f>
        <v>0</v>
      </c>
      <c r="AB8" s="1">
        <f t="shared" ref="AB8:AB65" si="40">IFERROR(IF(Z8&gt;=1,(IF(AA8=Z8,1,2)),0),0)</f>
        <v>0</v>
      </c>
      <c r="AC8" s="1">
        <f>IFERROR(IF(O8&gt;=200000,(IF($T$3=2,DATA!$P$15,0)),0),0)</f>
        <v>0</v>
      </c>
      <c r="AD8" s="1">
        <f>IFERROR(IF($O8&gt;=200000,(IF($W$3=2,DATA!$AI$15,0)),0),0)</f>
        <v>0</v>
      </c>
      <c r="AE8" s="1">
        <f>IFERROR(IF($O8&gt;=200000,(IF(AB8=2,ROUND((R8/Z8)*AA8,0),IF(AB8=1,R8,0))),0),0)</f>
        <v>0</v>
      </c>
      <c r="AF8" s="1">
        <f t="shared" ref="AF8:AF65" si="41">IFERROR(IF($O8&gt;=200000,(IF(AQ8&gt;=1,ROUND((R8/Z8)*AQ8,0),0)),0),0)</f>
        <v>0</v>
      </c>
      <c r="AG8" s="1">
        <f t="shared" si="19"/>
        <v>0</v>
      </c>
      <c r="AH8" s="1">
        <f t="shared" ref="AH8:AH65" si="42">IFERROR(IF(AG8&gt;=1,ROUND(AG8*T8/100,0),0),0)</f>
        <v>0</v>
      </c>
      <c r="AI8" s="1">
        <f t="shared" si="20"/>
        <v>0</v>
      </c>
      <c r="AJ8" s="1">
        <f t="shared" ref="AJ8:AJ65" si="43">IFERROR(IF($O8&gt;=200000,(IF(AB8=2,ROUND((S8/Z8)*AA8,0),IF(AB8=1,S8,0))),0),0)</f>
        <v>0</v>
      </c>
      <c r="AK8" s="1">
        <f t="shared" ref="AK8:AK65" si="44">IFERROR(IF($O8&gt;=200000,(IF(AQ8&gt;=1,ROUND((S8/Z8)*AQ8,0),0)),0),0)</f>
        <v>0</v>
      </c>
      <c r="AL8" s="1">
        <f t="shared" si="21"/>
        <v>0</v>
      </c>
      <c r="AM8" s="1">
        <f t="shared" si="22"/>
        <v>0</v>
      </c>
      <c r="AN8" s="1">
        <f t="shared" si="23"/>
        <v>0</v>
      </c>
      <c r="AO8" s="1">
        <f t="shared" si="24"/>
        <v>0</v>
      </c>
      <c r="AP8" s="1">
        <f t="shared" si="25"/>
        <v>0</v>
      </c>
      <c r="AQ8" s="1">
        <f t="shared" si="26"/>
        <v>0</v>
      </c>
      <c r="AR8" s="1">
        <f t="shared" si="26"/>
        <v>0</v>
      </c>
      <c r="AS8" s="1">
        <f t="shared" si="26"/>
        <v>0</v>
      </c>
      <c r="AT8" s="1">
        <f t="shared" si="26"/>
        <v>0</v>
      </c>
      <c r="AU8" s="1">
        <f t="shared" si="26"/>
        <v>0</v>
      </c>
      <c r="AV8" s="1">
        <f t="shared" si="26"/>
        <v>0</v>
      </c>
      <c r="AW8" s="1">
        <f t="shared" si="27"/>
        <v>0</v>
      </c>
      <c r="AX8" s="1">
        <f t="shared" si="28"/>
        <v>0</v>
      </c>
      <c r="AY8" s="1">
        <f t="shared" si="29"/>
        <v>0</v>
      </c>
      <c r="AZ8" s="1">
        <f t="shared" si="30"/>
        <v>0</v>
      </c>
      <c r="BA8" s="1">
        <f t="shared" si="4"/>
        <v>0</v>
      </c>
      <c r="BB8" s="1">
        <f t="shared" si="5"/>
        <v>0</v>
      </c>
      <c r="BC8" s="1">
        <f t="shared" si="6"/>
        <v>0</v>
      </c>
      <c r="BD8" s="1">
        <f t="shared" si="31"/>
        <v>0</v>
      </c>
      <c r="BE8" s="1">
        <f t="shared" si="7"/>
        <v>0</v>
      </c>
      <c r="BF8" s="1">
        <f t="shared" si="8"/>
        <v>0</v>
      </c>
      <c r="BG8" s="1">
        <f t="shared" si="9"/>
        <v>0</v>
      </c>
      <c r="BH8" s="1">
        <f t="shared" si="10"/>
        <v>0</v>
      </c>
      <c r="BI8" s="1">
        <f t="shared" si="32"/>
        <v>0</v>
      </c>
      <c r="BJ8" s="1">
        <f t="shared" si="33"/>
        <v>0</v>
      </c>
      <c r="BR8" s="1">
        <f t="shared" ref="BR8:BR66" si="45">IFERROR(IF(BS8&gt;=1,MOD(BS8,2),2),2)</f>
        <v>2</v>
      </c>
      <c r="BS8" s="14">
        <f>ARREAR!I9</f>
        <v>0</v>
      </c>
      <c r="BT8" s="15" t="str">
        <f>ARREAR!J9</f>
        <v/>
      </c>
      <c r="BU8" s="14">
        <f>ARREAR!K9</f>
        <v>0</v>
      </c>
      <c r="BV8" s="16"/>
      <c r="BW8" s="16"/>
      <c r="BX8" s="16"/>
      <c r="BY8" s="16"/>
      <c r="BZ8" s="17"/>
      <c r="CA8" s="17"/>
      <c r="CB8" s="17"/>
      <c r="CC8" s="17"/>
      <c r="CD8" s="18"/>
      <c r="CE8" s="18"/>
      <c r="CF8" s="19"/>
      <c r="CG8" s="19"/>
      <c r="CH8" s="20"/>
      <c r="CI8" s="20"/>
    </row>
    <row r="9" spans="1:87" ht="21.95" customHeight="1">
      <c r="A9" s="1">
        <v>4</v>
      </c>
      <c r="B9" s="1">
        <v>201604</v>
      </c>
      <c r="C9" s="1">
        <v>125</v>
      </c>
      <c r="F9" s="1">
        <f t="shared" si="34"/>
        <v>0</v>
      </c>
      <c r="I9" s="1">
        <v>30</v>
      </c>
      <c r="O9" s="1">
        <f t="shared" si="11"/>
        <v>0</v>
      </c>
      <c r="P9" s="1">
        <f t="shared" si="35"/>
        <v>0</v>
      </c>
      <c r="Q9" s="1">
        <f t="shared" si="36"/>
        <v>0</v>
      </c>
      <c r="R9" s="1">
        <f t="shared" si="37"/>
        <v>0</v>
      </c>
      <c r="S9" s="1">
        <f t="shared" si="38"/>
        <v>0</v>
      </c>
      <c r="T9" s="1">
        <f t="shared" si="12"/>
        <v>0</v>
      </c>
      <c r="U9" s="1">
        <f t="shared" si="13"/>
        <v>0</v>
      </c>
      <c r="V9" s="1">
        <f t="shared" si="14"/>
        <v>0</v>
      </c>
      <c r="W9" s="1">
        <f t="shared" si="15"/>
        <v>0</v>
      </c>
      <c r="X9" s="1">
        <f t="shared" si="16"/>
        <v>0</v>
      </c>
      <c r="Y9" s="1">
        <f t="shared" si="17"/>
        <v>0</v>
      </c>
      <c r="Z9" s="1">
        <f t="shared" si="18"/>
        <v>0</v>
      </c>
      <c r="AA9" s="1">
        <f t="shared" si="39"/>
        <v>0</v>
      </c>
      <c r="AB9" s="1">
        <f t="shared" si="40"/>
        <v>0</v>
      </c>
      <c r="AC9" s="1">
        <f>IFERROR(IF(O9&gt;=200000,(IF($T$3=2,DATA!$P$15,0)),0),0)</f>
        <v>0</v>
      </c>
      <c r="AD9" s="1">
        <f>IFERROR(IF($O9&gt;=200000,(IF($W$3=2,DATA!$AI$15,0)),0),0)</f>
        <v>0</v>
      </c>
      <c r="AE9" s="1">
        <f t="shared" ref="AE8:AE65" si="46">IFERROR(IF($O9&gt;=200000,(IF(AB9=2,ROUND((R9/Z9)*AA9,0),IF(AB9=1,R9,0))),0),0)</f>
        <v>0</v>
      </c>
      <c r="AF9" s="1">
        <f t="shared" si="41"/>
        <v>0</v>
      </c>
      <c r="AG9" s="1">
        <f t="shared" si="19"/>
        <v>0</v>
      </c>
      <c r="AH9" s="1">
        <f t="shared" si="42"/>
        <v>0</v>
      </c>
      <c r="AI9" s="1">
        <f t="shared" si="20"/>
        <v>0</v>
      </c>
      <c r="AJ9" s="1">
        <f t="shared" si="43"/>
        <v>0</v>
      </c>
      <c r="AK9" s="1">
        <f t="shared" si="44"/>
        <v>0</v>
      </c>
      <c r="AL9" s="1">
        <f t="shared" si="21"/>
        <v>0</v>
      </c>
      <c r="AM9" s="1">
        <f t="shared" si="22"/>
        <v>0</v>
      </c>
      <c r="AN9" s="1">
        <f t="shared" si="23"/>
        <v>0</v>
      </c>
      <c r="AO9" s="1">
        <f t="shared" si="24"/>
        <v>0</v>
      </c>
      <c r="AP9" s="1">
        <f t="shared" si="25"/>
        <v>0</v>
      </c>
      <c r="AQ9" s="1">
        <f t="shared" si="26"/>
        <v>0</v>
      </c>
      <c r="AR9" s="1">
        <f t="shared" si="26"/>
        <v>0</v>
      </c>
      <c r="AS9" s="1">
        <f t="shared" si="26"/>
        <v>0</v>
      </c>
      <c r="AT9" s="1">
        <f t="shared" si="26"/>
        <v>0</v>
      </c>
      <c r="AU9" s="1">
        <f t="shared" si="26"/>
        <v>0</v>
      </c>
      <c r="AV9" s="1">
        <f t="shared" si="26"/>
        <v>0</v>
      </c>
      <c r="AW9" s="1">
        <f t="shared" si="27"/>
        <v>0</v>
      </c>
      <c r="AX9" s="1">
        <f t="shared" si="28"/>
        <v>0</v>
      </c>
      <c r="AY9" s="1">
        <f t="shared" si="29"/>
        <v>0</v>
      </c>
      <c r="AZ9" s="1">
        <f t="shared" si="30"/>
        <v>0</v>
      </c>
      <c r="BA9" s="1">
        <f t="shared" si="4"/>
        <v>0</v>
      </c>
      <c r="BB9" s="1">
        <f t="shared" si="5"/>
        <v>0</v>
      </c>
      <c r="BC9" s="1">
        <f t="shared" si="6"/>
        <v>0</v>
      </c>
      <c r="BD9" s="1">
        <f t="shared" si="31"/>
        <v>0</v>
      </c>
      <c r="BE9" s="1">
        <f t="shared" si="7"/>
        <v>0</v>
      </c>
      <c r="BF9" s="1">
        <f t="shared" si="8"/>
        <v>0</v>
      </c>
      <c r="BG9" s="1">
        <f t="shared" si="9"/>
        <v>0</v>
      </c>
      <c r="BH9" s="1">
        <f t="shared" si="10"/>
        <v>0</v>
      </c>
      <c r="BI9" s="1">
        <f t="shared" si="32"/>
        <v>0</v>
      </c>
      <c r="BJ9" s="1">
        <f t="shared" si="33"/>
        <v>0</v>
      </c>
      <c r="BR9" s="1">
        <f t="shared" si="45"/>
        <v>2</v>
      </c>
      <c r="BS9" s="14">
        <f>ARREAR!I10</f>
        <v>0</v>
      </c>
      <c r="BT9" s="15" t="str">
        <f>ARREAR!J10</f>
        <v/>
      </c>
      <c r="BU9" s="14">
        <f>ARREAR!K10</f>
        <v>0</v>
      </c>
      <c r="BV9" s="16"/>
      <c r="BW9" s="16"/>
      <c r="BX9" s="16"/>
      <c r="BY9" s="16"/>
      <c r="BZ9" s="17"/>
      <c r="CA9" s="17"/>
      <c r="CB9" s="17"/>
      <c r="CC9" s="17"/>
      <c r="CD9" s="18"/>
      <c r="CE9" s="18"/>
      <c r="CF9" s="19"/>
      <c r="CG9" s="19"/>
      <c r="CH9" s="20"/>
      <c r="CI9" s="20"/>
    </row>
    <row r="10" spans="1:87" ht="21.95" customHeight="1">
      <c r="A10" s="1">
        <v>5</v>
      </c>
      <c r="B10" s="1">
        <v>201605</v>
      </c>
      <c r="C10" s="1">
        <v>125</v>
      </c>
      <c r="F10" s="1">
        <f t="shared" si="34"/>
        <v>0</v>
      </c>
      <c r="I10" s="1">
        <v>31</v>
      </c>
      <c r="O10" s="1">
        <f t="shared" si="11"/>
        <v>0</v>
      </c>
      <c r="P10" s="1">
        <f t="shared" si="35"/>
        <v>0</v>
      </c>
      <c r="Q10" s="1">
        <f t="shared" si="36"/>
        <v>0</v>
      </c>
      <c r="R10" s="1">
        <f t="shared" si="37"/>
        <v>0</v>
      </c>
      <c r="S10" s="1">
        <f t="shared" si="38"/>
        <v>0</v>
      </c>
      <c r="T10" s="1">
        <f t="shared" si="12"/>
        <v>0</v>
      </c>
      <c r="U10" s="1">
        <f t="shared" si="13"/>
        <v>0</v>
      </c>
      <c r="V10" s="1">
        <f t="shared" si="14"/>
        <v>0</v>
      </c>
      <c r="W10" s="1">
        <f t="shared" si="15"/>
        <v>0</v>
      </c>
      <c r="X10" s="1">
        <f t="shared" si="16"/>
        <v>0</v>
      </c>
      <c r="Y10" s="1">
        <f t="shared" si="17"/>
        <v>0</v>
      </c>
      <c r="Z10" s="1">
        <f t="shared" si="18"/>
        <v>0</v>
      </c>
      <c r="AA10" s="1">
        <f t="shared" si="39"/>
        <v>0</v>
      </c>
      <c r="AB10" s="1">
        <f t="shared" si="40"/>
        <v>0</v>
      </c>
      <c r="AC10" s="1">
        <f>IFERROR(IF(O10&gt;=200000,(IF($T$3=2,DATA!$P$15,0)),0),0)</f>
        <v>0</v>
      </c>
      <c r="AD10" s="1">
        <f>IFERROR(IF($O10&gt;=200000,(IF($W$3=2,DATA!$AI$15,0)),0),0)</f>
        <v>0</v>
      </c>
      <c r="AE10" s="1">
        <f t="shared" si="46"/>
        <v>0</v>
      </c>
      <c r="AF10" s="1">
        <f t="shared" si="41"/>
        <v>0</v>
      </c>
      <c r="AG10" s="1">
        <f t="shared" si="19"/>
        <v>0</v>
      </c>
      <c r="AH10" s="1">
        <f t="shared" si="42"/>
        <v>0</v>
      </c>
      <c r="AI10" s="1">
        <f t="shared" si="20"/>
        <v>0</v>
      </c>
      <c r="AJ10" s="1">
        <f t="shared" si="43"/>
        <v>0</v>
      </c>
      <c r="AK10" s="1">
        <f t="shared" si="44"/>
        <v>0</v>
      </c>
      <c r="AL10" s="1">
        <f t="shared" si="21"/>
        <v>0</v>
      </c>
      <c r="AM10" s="1">
        <f t="shared" si="22"/>
        <v>0</v>
      </c>
      <c r="AN10" s="1">
        <f t="shared" si="23"/>
        <v>0</v>
      </c>
      <c r="AO10" s="1">
        <f t="shared" si="24"/>
        <v>0</v>
      </c>
      <c r="AP10" s="1">
        <f t="shared" si="25"/>
        <v>0</v>
      </c>
      <c r="AQ10" s="1">
        <f t="shared" si="26"/>
        <v>0</v>
      </c>
      <c r="AR10" s="1">
        <f t="shared" si="26"/>
        <v>0</v>
      </c>
      <c r="AS10" s="1">
        <f t="shared" si="26"/>
        <v>0</v>
      </c>
      <c r="AT10" s="1">
        <f t="shared" si="26"/>
        <v>0</v>
      </c>
      <c r="AU10" s="1">
        <f t="shared" si="26"/>
        <v>0</v>
      </c>
      <c r="AV10" s="1">
        <f t="shared" si="26"/>
        <v>0</v>
      </c>
      <c r="AW10" s="1">
        <f t="shared" si="27"/>
        <v>0</v>
      </c>
      <c r="AX10" s="1">
        <f t="shared" si="28"/>
        <v>0</v>
      </c>
      <c r="AY10" s="1">
        <f t="shared" si="29"/>
        <v>0</v>
      </c>
      <c r="AZ10" s="1">
        <f t="shared" si="30"/>
        <v>0</v>
      </c>
      <c r="BA10" s="1">
        <f t="shared" si="4"/>
        <v>0</v>
      </c>
      <c r="BB10" s="1">
        <f t="shared" si="5"/>
        <v>0</v>
      </c>
      <c r="BC10" s="1">
        <f t="shared" si="6"/>
        <v>0</v>
      </c>
      <c r="BD10" s="1">
        <f t="shared" si="31"/>
        <v>0</v>
      </c>
      <c r="BE10" s="1">
        <f t="shared" si="7"/>
        <v>0</v>
      </c>
      <c r="BF10" s="1">
        <f t="shared" si="8"/>
        <v>0</v>
      </c>
      <c r="BG10" s="1">
        <f t="shared" si="9"/>
        <v>0</v>
      </c>
      <c r="BH10" s="1">
        <f t="shared" si="10"/>
        <v>0</v>
      </c>
      <c r="BI10" s="1">
        <f t="shared" si="32"/>
        <v>0</v>
      </c>
      <c r="BJ10" s="1">
        <f t="shared" si="33"/>
        <v>0</v>
      </c>
      <c r="BR10" s="1">
        <f t="shared" si="45"/>
        <v>2</v>
      </c>
      <c r="BS10" s="14">
        <f>ARREAR!I11</f>
        <v>0</v>
      </c>
      <c r="BT10" s="15" t="str">
        <f>ARREAR!J11</f>
        <v/>
      </c>
      <c r="BU10" s="14">
        <f>ARREAR!K11</f>
        <v>0</v>
      </c>
      <c r="BV10" s="16"/>
      <c r="BW10" s="16"/>
      <c r="BX10" s="16"/>
      <c r="BY10" s="16"/>
      <c r="BZ10" s="17"/>
      <c r="CA10" s="17"/>
      <c r="CB10" s="17"/>
      <c r="CC10" s="17"/>
      <c r="CD10" s="18"/>
      <c r="CE10" s="18"/>
      <c r="CF10" s="19"/>
      <c r="CG10" s="19"/>
      <c r="CH10" s="20"/>
      <c r="CI10" s="20"/>
    </row>
    <row r="11" spans="1:87" ht="21.95" customHeight="1">
      <c r="A11" s="1">
        <v>6</v>
      </c>
      <c r="B11" s="1">
        <v>201606</v>
      </c>
      <c r="C11" s="1">
        <v>125</v>
      </c>
      <c r="F11" s="1">
        <f t="shared" si="34"/>
        <v>0</v>
      </c>
      <c r="I11" s="1">
        <v>30</v>
      </c>
      <c r="O11" s="1">
        <f t="shared" si="11"/>
        <v>0</v>
      </c>
      <c r="P11" s="1">
        <f t="shared" si="35"/>
        <v>0</v>
      </c>
      <c r="Q11" s="1">
        <f t="shared" si="36"/>
        <v>0</v>
      </c>
      <c r="R11" s="1">
        <f t="shared" si="37"/>
        <v>0</v>
      </c>
      <c r="S11" s="1">
        <f t="shared" si="38"/>
        <v>0</v>
      </c>
      <c r="T11" s="1">
        <f t="shared" si="12"/>
        <v>0</v>
      </c>
      <c r="U11" s="1">
        <f t="shared" si="13"/>
        <v>0</v>
      </c>
      <c r="V11" s="1">
        <f t="shared" si="14"/>
        <v>0</v>
      </c>
      <c r="W11" s="1">
        <f t="shared" si="15"/>
        <v>0</v>
      </c>
      <c r="X11" s="1">
        <f t="shared" si="16"/>
        <v>0</v>
      </c>
      <c r="Y11" s="1">
        <f t="shared" si="17"/>
        <v>0</v>
      </c>
      <c r="Z11" s="1">
        <f t="shared" si="18"/>
        <v>0</v>
      </c>
      <c r="AA11" s="1">
        <f t="shared" si="39"/>
        <v>0</v>
      </c>
      <c r="AB11" s="1">
        <f t="shared" si="40"/>
        <v>0</v>
      </c>
      <c r="AC11" s="1">
        <f>IFERROR(IF(O11&gt;=200000,(IF($T$3=2,DATA!$P$15,0)),0),0)</f>
        <v>0</v>
      </c>
      <c r="AD11" s="1">
        <f>IFERROR(IF($O11&gt;=200000,(IF($W$3=2,DATA!$AI$15,0)),0),0)</f>
        <v>0</v>
      </c>
      <c r="AE11" s="1">
        <f t="shared" si="46"/>
        <v>0</v>
      </c>
      <c r="AF11" s="1">
        <f t="shared" si="41"/>
        <v>0</v>
      </c>
      <c r="AG11" s="1">
        <f t="shared" si="19"/>
        <v>0</v>
      </c>
      <c r="AH11" s="1">
        <f t="shared" si="42"/>
        <v>0</v>
      </c>
      <c r="AI11" s="1">
        <f t="shared" si="20"/>
        <v>0</v>
      </c>
      <c r="AJ11" s="1">
        <f t="shared" si="43"/>
        <v>0</v>
      </c>
      <c r="AK11" s="1">
        <f t="shared" si="44"/>
        <v>0</v>
      </c>
      <c r="AL11" s="1">
        <f t="shared" si="21"/>
        <v>0</v>
      </c>
      <c r="AM11" s="1">
        <f t="shared" si="22"/>
        <v>0</v>
      </c>
      <c r="AN11" s="1">
        <f t="shared" si="23"/>
        <v>0</v>
      </c>
      <c r="AO11" s="1">
        <f t="shared" si="24"/>
        <v>0</v>
      </c>
      <c r="AP11" s="1">
        <f t="shared" si="25"/>
        <v>0</v>
      </c>
      <c r="AQ11" s="1">
        <f t="shared" si="26"/>
        <v>0</v>
      </c>
      <c r="AR11" s="1">
        <f t="shared" si="26"/>
        <v>0</v>
      </c>
      <c r="AS11" s="1">
        <f t="shared" si="26"/>
        <v>0</v>
      </c>
      <c r="AT11" s="1">
        <f t="shared" si="26"/>
        <v>0</v>
      </c>
      <c r="AU11" s="1">
        <f t="shared" si="26"/>
        <v>0</v>
      </c>
      <c r="AV11" s="1">
        <f t="shared" si="26"/>
        <v>0</v>
      </c>
      <c r="AW11" s="1">
        <f t="shared" si="27"/>
        <v>0</v>
      </c>
      <c r="AX11" s="1">
        <f t="shared" si="28"/>
        <v>0</v>
      </c>
      <c r="AY11" s="1">
        <f t="shared" si="29"/>
        <v>0</v>
      </c>
      <c r="AZ11" s="1">
        <f t="shared" si="30"/>
        <v>0</v>
      </c>
      <c r="BA11" s="1">
        <f t="shared" si="4"/>
        <v>0</v>
      </c>
      <c r="BB11" s="1">
        <f t="shared" si="5"/>
        <v>0</v>
      </c>
      <c r="BC11" s="1">
        <f t="shared" si="6"/>
        <v>0</v>
      </c>
      <c r="BD11" s="1">
        <f t="shared" si="31"/>
        <v>0</v>
      </c>
      <c r="BE11" s="1">
        <f t="shared" si="7"/>
        <v>0</v>
      </c>
      <c r="BF11" s="1">
        <f t="shared" si="8"/>
        <v>0</v>
      </c>
      <c r="BG11" s="1">
        <f t="shared" si="9"/>
        <v>0</v>
      </c>
      <c r="BH11" s="1">
        <f t="shared" si="10"/>
        <v>0</v>
      </c>
      <c r="BI11" s="1">
        <f t="shared" si="32"/>
        <v>0</v>
      </c>
      <c r="BJ11" s="1">
        <f t="shared" si="33"/>
        <v>0</v>
      </c>
      <c r="BR11" s="1">
        <f t="shared" si="45"/>
        <v>2</v>
      </c>
      <c r="BS11" s="14">
        <f>ARREAR!I12</f>
        <v>0</v>
      </c>
      <c r="BT11" s="15" t="str">
        <f>ARREAR!J12</f>
        <v/>
      </c>
      <c r="BU11" s="14">
        <f>ARREAR!K12</f>
        <v>0</v>
      </c>
      <c r="BV11" s="16"/>
      <c r="BW11" s="16"/>
      <c r="BX11" s="16"/>
      <c r="BY11" s="16"/>
      <c r="BZ11" s="17"/>
      <c r="CA11" s="17"/>
      <c r="CB11" s="17"/>
      <c r="CC11" s="17"/>
      <c r="CD11" s="18"/>
      <c r="CE11" s="18"/>
      <c r="CF11" s="19"/>
      <c r="CG11" s="19"/>
      <c r="CH11" s="20"/>
      <c r="CI11" s="20"/>
    </row>
    <row r="12" spans="1:87" ht="21.95" customHeight="1">
      <c r="A12" s="1">
        <v>7</v>
      </c>
      <c r="B12" s="1">
        <v>201607</v>
      </c>
      <c r="C12" s="1">
        <v>132</v>
      </c>
      <c r="D12" s="1">
        <v>132</v>
      </c>
      <c r="E12" s="1">
        <v>125</v>
      </c>
      <c r="F12" s="1">
        <f t="shared" si="34"/>
        <v>0</v>
      </c>
      <c r="I12" s="1">
        <v>31</v>
      </c>
      <c r="O12" s="1">
        <f t="shared" si="11"/>
        <v>0</v>
      </c>
      <c r="P12" s="1">
        <f t="shared" si="35"/>
        <v>0</v>
      </c>
      <c r="Q12" s="1">
        <f t="shared" si="36"/>
        <v>0</v>
      </c>
      <c r="R12" s="1">
        <f t="shared" si="37"/>
        <v>0</v>
      </c>
      <c r="S12" s="1">
        <f t="shared" si="38"/>
        <v>0</v>
      </c>
      <c r="T12" s="1">
        <f t="shared" si="12"/>
        <v>0</v>
      </c>
      <c r="U12" s="1">
        <f t="shared" si="13"/>
        <v>0</v>
      </c>
      <c r="V12" s="1">
        <f t="shared" si="14"/>
        <v>0</v>
      </c>
      <c r="W12" s="1">
        <f t="shared" si="15"/>
        <v>0</v>
      </c>
      <c r="X12" s="1">
        <f t="shared" si="16"/>
        <v>0</v>
      </c>
      <c r="Y12" s="1">
        <f t="shared" si="17"/>
        <v>0</v>
      </c>
      <c r="Z12" s="1">
        <f t="shared" si="18"/>
        <v>0</v>
      </c>
      <c r="AA12" s="1">
        <f t="shared" si="39"/>
        <v>0</v>
      </c>
      <c r="AB12" s="1">
        <f t="shared" si="40"/>
        <v>0</v>
      </c>
      <c r="AC12" s="1">
        <f>IFERROR(IF(O12&gt;=200000,(IF($T$3=2,DATA!$P$15,0)),0),0)</f>
        <v>0</v>
      </c>
      <c r="AD12" s="1">
        <f>IFERROR(IF($O12&gt;=200000,(IF($W$3=2,DATA!$AI$15,0)),0),0)</f>
        <v>0</v>
      </c>
      <c r="AE12" s="1">
        <f t="shared" si="46"/>
        <v>0</v>
      </c>
      <c r="AF12" s="1">
        <f t="shared" si="41"/>
        <v>0</v>
      </c>
      <c r="AG12" s="1">
        <f t="shared" si="19"/>
        <v>0</v>
      </c>
      <c r="AH12" s="1">
        <f t="shared" si="42"/>
        <v>0</v>
      </c>
      <c r="AI12" s="1">
        <f t="shared" si="20"/>
        <v>0</v>
      </c>
      <c r="AJ12" s="1">
        <f t="shared" si="43"/>
        <v>0</v>
      </c>
      <c r="AK12" s="1">
        <f t="shared" si="44"/>
        <v>0</v>
      </c>
      <c r="AL12" s="1">
        <f t="shared" si="21"/>
        <v>0</v>
      </c>
      <c r="AM12" s="1">
        <f t="shared" si="22"/>
        <v>0</v>
      </c>
      <c r="AN12" s="1">
        <f t="shared" si="23"/>
        <v>0</v>
      </c>
      <c r="AO12" s="1">
        <f t="shared" si="24"/>
        <v>0</v>
      </c>
      <c r="AP12" s="1">
        <f t="shared" si="25"/>
        <v>0</v>
      </c>
      <c r="AQ12" s="1">
        <f t="shared" si="26"/>
        <v>0</v>
      </c>
      <c r="AR12" s="1">
        <f t="shared" si="26"/>
        <v>0</v>
      </c>
      <c r="AS12" s="1">
        <f t="shared" si="26"/>
        <v>0</v>
      </c>
      <c r="AT12" s="1">
        <f t="shared" si="26"/>
        <v>0</v>
      </c>
      <c r="AU12" s="1">
        <f t="shared" si="26"/>
        <v>0</v>
      </c>
      <c r="AV12" s="1">
        <f t="shared" si="26"/>
        <v>0</v>
      </c>
      <c r="AW12" s="1">
        <f t="shared" si="27"/>
        <v>0</v>
      </c>
      <c r="AX12" s="1">
        <f t="shared" si="28"/>
        <v>0</v>
      </c>
      <c r="AY12" s="1">
        <f t="shared" si="29"/>
        <v>0</v>
      </c>
      <c r="AZ12" s="1">
        <f t="shared" si="30"/>
        <v>0</v>
      </c>
      <c r="BA12" s="1">
        <f t="shared" si="4"/>
        <v>0</v>
      </c>
      <c r="BB12" s="1">
        <f t="shared" si="5"/>
        <v>0</v>
      </c>
      <c r="BC12" s="1">
        <f t="shared" si="6"/>
        <v>0</v>
      </c>
      <c r="BD12" s="1">
        <f t="shared" si="31"/>
        <v>0</v>
      </c>
      <c r="BE12" s="1">
        <f t="shared" si="7"/>
        <v>0</v>
      </c>
      <c r="BF12" s="1">
        <f t="shared" si="8"/>
        <v>0</v>
      </c>
      <c r="BG12" s="1">
        <f t="shared" si="9"/>
        <v>0</v>
      </c>
      <c r="BH12" s="1">
        <f t="shared" si="10"/>
        <v>0</v>
      </c>
      <c r="BI12" s="1">
        <f t="shared" si="32"/>
        <v>0</v>
      </c>
      <c r="BJ12" s="1">
        <f t="shared" si="33"/>
        <v>0</v>
      </c>
      <c r="BR12" s="1">
        <f t="shared" si="45"/>
        <v>2</v>
      </c>
      <c r="BS12" s="14">
        <f>ARREAR!I13</f>
        <v>0</v>
      </c>
      <c r="BT12" s="15" t="str">
        <f>ARREAR!J13</f>
        <v/>
      </c>
      <c r="BU12" s="14">
        <f>ARREAR!K13</f>
        <v>0</v>
      </c>
      <c r="BV12" s="16"/>
      <c r="BW12" s="16"/>
      <c r="BX12" s="16"/>
      <c r="BY12" s="16"/>
      <c r="BZ12" s="17"/>
      <c r="CA12" s="17"/>
      <c r="CB12" s="17"/>
      <c r="CC12" s="17"/>
      <c r="CD12" s="18"/>
      <c r="CE12" s="18"/>
      <c r="CF12" s="19"/>
      <c r="CG12" s="19"/>
      <c r="CH12" s="20"/>
      <c r="CI12" s="20"/>
    </row>
    <row r="13" spans="1:87" ht="21.95" customHeight="1">
      <c r="A13" s="1">
        <v>8</v>
      </c>
      <c r="B13" s="1">
        <v>201608</v>
      </c>
      <c r="C13" s="1">
        <v>132</v>
      </c>
      <c r="D13" s="1">
        <v>132</v>
      </c>
      <c r="E13" s="1">
        <v>125</v>
      </c>
      <c r="F13" s="1">
        <f t="shared" si="34"/>
        <v>0</v>
      </c>
      <c r="I13" s="1">
        <v>31</v>
      </c>
      <c r="O13" s="1">
        <f t="shared" si="11"/>
        <v>0</v>
      </c>
      <c r="P13" s="1">
        <f t="shared" si="35"/>
        <v>0</v>
      </c>
      <c r="Q13" s="1">
        <f t="shared" si="36"/>
        <v>0</v>
      </c>
      <c r="R13" s="1">
        <f t="shared" si="37"/>
        <v>0</v>
      </c>
      <c r="S13" s="1">
        <f t="shared" si="38"/>
        <v>0</v>
      </c>
      <c r="T13" s="1">
        <f t="shared" si="12"/>
        <v>0</v>
      </c>
      <c r="U13" s="1">
        <f t="shared" si="13"/>
        <v>0</v>
      </c>
      <c r="V13" s="1">
        <f t="shared" si="14"/>
        <v>0</v>
      </c>
      <c r="W13" s="1">
        <f t="shared" si="15"/>
        <v>0</v>
      </c>
      <c r="X13" s="1">
        <f t="shared" si="16"/>
        <v>0</v>
      </c>
      <c r="Y13" s="1">
        <f t="shared" si="17"/>
        <v>0</v>
      </c>
      <c r="Z13" s="1">
        <f t="shared" si="18"/>
        <v>0</v>
      </c>
      <c r="AA13" s="1">
        <f t="shared" si="39"/>
        <v>0</v>
      </c>
      <c r="AB13" s="1">
        <f t="shared" si="40"/>
        <v>0</v>
      </c>
      <c r="AC13" s="1">
        <f>IFERROR(IF(O13&gt;=200000,(IF($T$3=2,DATA!$P$15,0)),0),0)</f>
        <v>0</v>
      </c>
      <c r="AD13" s="1">
        <f>IFERROR(IF($O13&gt;=200000,(IF($W$3=2,DATA!$AI$15,0)),0),0)</f>
        <v>0</v>
      </c>
      <c r="AE13" s="1">
        <f t="shared" si="46"/>
        <v>0</v>
      </c>
      <c r="AF13" s="1">
        <f t="shared" si="41"/>
        <v>0</v>
      </c>
      <c r="AG13" s="1">
        <f t="shared" si="19"/>
        <v>0</v>
      </c>
      <c r="AH13" s="1">
        <f t="shared" si="42"/>
        <v>0</v>
      </c>
      <c r="AI13" s="1">
        <f t="shared" si="20"/>
        <v>0</v>
      </c>
      <c r="AJ13" s="1">
        <f t="shared" si="43"/>
        <v>0</v>
      </c>
      <c r="AK13" s="1">
        <f t="shared" si="44"/>
        <v>0</v>
      </c>
      <c r="AL13" s="1">
        <f t="shared" si="21"/>
        <v>0</v>
      </c>
      <c r="AM13" s="1">
        <f t="shared" si="22"/>
        <v>0</v>
      </c>
      <c r="AN13" s="1">
        <f t="shared" si="23"/>
        <v>0</v>
      </c>
      <c r="AO13" s="1">
        <f t="shared" si="24"/>
        <v>0</v>
      </c>
      <c r="AP13" s="1">
        <f t="shared" si="25"/>
        <v>0</v>
      </c>
      <c r="AQ13" s="1">
        <f t="shared" si="26"/>
        <v>0</v>
      </c>
      <c r="AR13" s="1">
        <f t="shared" si="26"/>
        <v>0</v>
      </c>
      <c r="AS13" s="1">
        <f t="shared" si="26"/>
        <v>0</v>
      </c>
      <c r="AT13" s="1">
        <f t="shared" si="26"/>
        <v>0</v>
      </c>
      <c r="AU13" s="1">
        <f t="shared" si="26"/>
        <v>0</v>
      </c>
      <c r="AV13" s="1">
        <f t="shared" si="26"/>
        <v>0</v>
      </c>
      <c r="AW13" s="1">
        <f t="shared" si="27"/>
        <v>0</v>
      </c>
      <c r="AX13" s="1">
        <f t="shared" si="28"/>
        <v>0</v>
      </c>
      <c r="AY13" s="1">
        <f t="shared" si="29"/>
        <v>0</v>
      </c>
      <c r="AZ13" s="1">
        <f t="shared" si="30"/>
        <v>0</v>
      </c>
      <c r="BA13" s="1">
        <f t="shared" si="4"/>
        <v>0</v>
      </c>
      <c r="BB13" s="1">
        <f t="shared" si="5"/>
        <v>0</v>
      </c>
      <c r="BC13" s="1">
        <f t="shared" si="6"/>
        <v>0</v>
      </c>
      <c r="BD13" s="1">
        <f t="shared" si="31"/>
        <v>0</v>
      </c>
      <c r="BE13" s="1">
        <f t="shared" si="7"/>
        <v>0</v>
      </c>
      <c r="BF13" s="1">
        <f t="shared" si="8"/>
        <v>0</v>
      </c>
      <c r="BG13" s="1">
        <f t="shared" si="9"/>
        <v>0</v>
      </c>
      <c r="BH13" s="1">
        <f t="shared" si="10"/>
        <v>0</v>
      </c>
      <c r="BI13" s="1">
        <f t="shared" si="32"/>
        <v>0</v>
      </c>
      <c r="BJ13" s="1">
        <f t="shared" si="33"/>
        <v>0</v>
      </c>
      <c r="BR13" s="1">
        <f t="shared" si="45"/>
        <v>2</v>
      </c>
      <c r="BS13" s="14">
        <f>ARREAR!I14</f>
        <v>0</v>
      </c>
      <c r="BT13" s="15" t="str">
        <f>ARREAR!J14</f>
        <v/>
      </c>
      <c r="BU13" s="14">
        <f>ARREAR!K14</f>
        <v>0</v>
      </c>
      <c r="BV13" s="16"/>
      <c r="BW13" s="16"/>
      <c r="BX13" s="16"/>
      <c r="BY13" s="16"/>
      <c r="BZ13" s="17"/>
      <c r="CA13" s="17"/>
      <c r="CB13" s="17"/>
      <c r="CC13" s="17"/>
      <c r="CD13" s="18"/>
      <c r="CE13" s="18"/>
      <c r="CF13" s="19"/>
      <c r="CG13" s="19"/>
      <c r="CH13" s="20"/>
      <c r="CI13" s="20"/>
    </row>
    <row r="14" spans="1:87" ht="21.95" customHeight="1">
      <c r="A14" s="1">
        <v>9</v>
      </c>
      <c r="B14" s="1">
        <v>201609</v>
      </c>
      <c r="C14" s="1">
        <v>132</v>
      </c>
      <c r="D14" s="1">
        <v>132</v>
      </c>
      <c r="E14" s="1">
        <v>125</v>
      </c>
      <c r="F14" s="1">
        <f t="shared" si="34"/>
        <v>0</v>
      </c>
      <c r="I14" s="1">
        <v>30</v>
      </c>
      <c r="O14" s="1">
        <f t="shared" si="11"/>
        <v>0</v>
      </c>
      <c r="P14" s="1">
        <f t="shared" si="35"/>
        <v>0</v>
      </c>
      <c r="Q14" s="1">
        <f t="shared" si="36"/>
        <v>0</v>
      </c>
      <c r="R14" s="1">
        <f t="shared" si="37"/>
        <v>0</v>
      </c>
      <c r="S14" s="1">
        <f t="shared" si="38"/>
        <v>0</v>
      </c>
      <c r="T14" s="1">
        <f t="shared" si="12"/>
        <v>0</v>
      </c>
      <c r="U14" s="1">
        <f t="shared" si="13"/>
        <v>0</v>
      </c>
      <c r="V14" s="1">
        <f t="shared" si="14"/>
        <v>0</v>
      </c>
      <c r="W14" s="1">
        <f t="shared" si="15"/>
        <v>0</v>
      </c>
      <c r="X14" s="1">
        <f t="shared" si="16"/>
        <v>0</v>
      </c>
      <c r="Y14" s="1">
        <f t="shared" si="17"/>
        <v>0</v>
      </c>
      <c r="Z14" s="1">
        <f t="shared" si="18"/>
        <v>0</v>
      </c>
      <c r="AA14" s="1">
        <f t="shared" si="39"/>
        <v>0</v>
      </c>
      <c r="AB14" s="1">
        <f t="shared" si="40"/>
        <v>0</v>
      </c>
      <c r="AC14" s="1">
        <f>IFERROR(IF(O14&gt;=200000,(IF($T$3=2,DATA!$P$15,0)),0),0)</f>
        <v>0</v>
      </c>
      <c r="AD14" s="1">
        <f>IFERROR(IF($O14&gt;=200000,(IF($W$3=2,DATA!$AI$15,0)),0),0)</f>
        <v>0</v>
      </c>
      <c r="AE14" s="1">
        <f t="shared" si="46"/>
        <v>0</v>
      </c>
      <c r="AF14" s="1">
        <f t="shared" si="41"/>
        <v>0</v>
      </c>
      <c r="AG14" s="1">
        <f t="shared" si="19"/>
        <v>0</v>
      </c>
      <c r="AH14" s="1">
        <f t="shared" si="42"/>
        <v>0</v>
      </c>
      <c r="AI14" s="1">
        <f t="shared" si="20"/>
        <v>0</v>
      </c>
      <c r="AJ14" s="1">
        <f t="shared" si="43"/>
        <v>0</v>
      </c>
      <c r="AK14" s="1">
        <f t="shared" si="44"/>
        <v>0</v>
      </c>
      <c r="AL14" s="1">
        <f t="shared" si="21"/>
        <v>0</v>
      </c>
      <c r="AM14" s="1">
        <f t="shared" si="22"/>
        <v>0</v>
      </c>
      <c r="AN14" s="1">
        <f t="shared" si="23"/>
        <v>0</v>
      </c>
      <c r="AO14" s="1">
        <f t="shared" si="24"/>
        <v>0</v>
      </c>
      <c r="AP14" s="1">
        <f t="shared" si="25"/>
        <v>0</v>
      </c>
      <c r="AQ14" s="1">
        <f t="shared" si="26"/>
        <v>0</v>
      </c>
      <c r="AR14" s="1">
        <f t="shared" si="26"/>
        <v>0</v>
      </c>
      <c r="AS14" s="1">
        <f t="shared" si="26"/>
        <v>0</v>
      </c>
      <c r="AT14" s="1">
        <f t="shared" si="26"/>
        <v>0</v>
      </c>
      <c r="AU14" s="1">
        <f t="shared" si="26"/>
        <v>0</v>
      </c>
      <c r="AV14" s="1">
        <f t="shared" si="26"/>
        <v>0</v>
      </c>
      <c r="AW14" s="1">
        <f t="shared" si="27"/>
        <v>0</v>
      </c>
      <c r="AX14" s="1">
        <f t="shared" si="28"/>
        <v>0</v>
      </c>
      <c r="AY14" s="1">
        <f t="shared" si="29"/>
        <v>0</v>
      </c>
      <c r="AZ14" s="1">
        <f t="shared" si="30"/>
        <v>0</v>
      </c>
      <c r="BA14" s="1">
        <f t="shared" si="4"/>
        <v>0</v>
      </c>
      <c r="BB14" s="1">
        <f t="shared" si="5"/>
        <v>0</v>
      </c>
      <c r="BC14" s="1">
        <f t="shared" si="6"/>
        <v>0</v>
      </c>
      <c r="BD14" s="1">
        <f t="shared" si="31"/>
        <v>0</v>
      </c>
      <c r="BE14" s="1">
        <f t="shared" si="7"/>
        <v>0</v>
      </c>
      <c r="BF14" s="1">
        <f t="shared" si="8"/>
        <v>0</v>
      </c>
      <c r="BG14" s="1">
        <f t="shared" si="9"/>
        <v>0</v>
      </c>
      <c r="BH14" s="1">
        <f t="shared" si="10"/>
        <v>0</v>
      </c>
      <c r="BI14" s="1">
        <f t="shared" si="32"/>
        <v>0</v>
      </c>
      <c r="BJ14" s="1">
        <f t="shared" si="33"/>
        <v>0</v>
      </c>
      <c r="BR14" s="1">
        <f t="shared" si="45"/>
        <v>2</v>
      </c>
      <c r="BS14" s="14">
        <f>ARREAR!I15</f>
        <v>0</v>
      </c>
      <c r="BT14" s="15" t="str">
        <f>ARREAR!J15</f>
        <v/>
      </c>
      <c r="BU14" s="14">
        <f>ARREAR!K15</f>
        <v>0</v>
      </c>
      <c r="BV14" s="16"/>
      <c r="BW14" s="16"/>
      <c r="BX14" s="16"/>
      <c r="BY14" s="16"/>
      <c r="BZ14" s="17"/>
      <c r="CA14" s="17"/>
      <c r="CB14" s="17"/>
      <c r="CC14" s="17"/>
      <c r="CD14" s="18"/>
      <c r="CE14" s="18"/>
      <c r="CF14" s="19"/>
      <c r="CG14" s="19"/>
      <c r="CH14" s="20"/>
      <c r="CI14" s="20"/>
    </row>
    <row r="15" spans="1:87" ht="21.95" customHeight="1">
      <c r="A15" s="1">
        <v>10</v>
      </c>
      <c r="B15" s="1">
        <v>201610</v>
      </c>
      <c r="C15" s="1">
        <v>132</v>
      </c>
      <c r="D15" s="1">
        <v>132</v>
      </c>
      <c r="E15" s="1">
        <v>125</v>
      </c>
      <c r="F15" s="1">
        <f t="shared" si="34"/>
        <v>0</v>
      </c>
      <c r="I15" s="1">
        <v>31</v>
      </c>
      <c r="O15" s="1">
        <f t="shared" si="11"/>
        <v>0</v>
      </c>
      <c r="P15" s="1">
        <f t="shared" si="35"/>
        <v>0</v>
      </c>
      <c r="Q15" s="1">
        <f t="shared" si="36"/>
        <v>0</v>
      </c>
      <c r="R15" s="1">
        <f t="shared" si="37"/>
        <v>0</v>
      </c>
      <c r="S15" s="1">
        <f t="shared" si="38"/>
        <v>0</v>
      </c>
      <c r="T15" s="1">
        <f t="shared" si="12"/>
        <v>0</v>
      </c>
      <c r="U15" s="1">
        <f t="shared" si="13"/>
        <v>0</v>
      </c>
      <c r="V15" s="1">
        <f t="shared" si="14"/>
        <v>0</v>
      </c>
      <c r="W15" s="1">
        <f t="shared" si="15"/>
        <v>0</v>
      </c>
      <c r="X15" s="1">
        <f t="shared" si="16"/>
        <v>0</v>
      </c>
      <c r="Y15" s="1">
        <f t="shared" si="17"/>
        <v>0</v>
      </c>
      <c r="Z15" s="1">
        <f t="shared" si="18"/>
        <v>0</v>
      </c>
      <c r="AA15" s="1">
        <f t="shared" si="39"/>
        <v>0</v>
      </c>
      <c r="AB15" s="1">
        <f t="shared" si="40"/>
        <v>0</v>
      </c>
      <c r="AC15" s="1">
        <f>IFERROR(IF(O15&gt;=200000,(IF($T$3=2,DATA!$P$15,0)),0),0)</f>
        <v>0</v>
      </c>
      <c r="AD15" s="1">
        <f>IFERROR(IF($O15&gt;=200000,(IF($W$3=2,DATA!$AI$15,0)),0),0)</f>
        <v>0</v>
      </c>
      <c r="AE15" s="1">
        <f t="shared" si="46"/>
        <v>0</v>
      </c>
      <c r="AF15" s="1">
        <f t="shared" si="41"/>
        <v>0</v>
      </c>
      <c r="AG15" s="1">
        <f t="shared" si="19"/>
        <v>0</v>
      </c>
      <c r="AH15" s="1">
        <f t="shared" si="42"/>
        <v>0</v>
      </c>
      <c r="AI15" s="1">
        <f t="shared" si="20"/>
        <v>0</v>
      </c>
      <c r="AJ15" s="1">
        <f t="shared" si="43"/>
        <v>0</v>
      </c>
      <c r="AK15" s="1">
        <f t="shared" si="44"/>
        <v>0</v>
      </c>
      <c r="AL15" s="1">
        <f t="shared" si="21"/>
        <v>0</v>
      </c>
      <c r="AM15" s="1">
        <f t="shared" si="22"/>
        <v>0</v>
      </c>
      <c r="AN15" s="1">
        <f t="shared" si="23"/>
        <v>0</v>
      </c>
      <c r="AO15" s="1">
        <f t="shared" si="24"/>
        <v>0</v>
      </c>
      <c r="AP15" s="1">
        <f t="shared" si="25"/>
        <v>0</v>
      </c>
      <c r="AQ15" s="1">
        <f t="shared" si="26"/>
        <v>0</v>
      </c>
      <c r="AR15" s="1">
        <f t="shared" si="26"/>
        <v>0</v>
      </c>
      <c r="AS15" s="1">
        <f t="shared" si="26"/>
        <v>0</v>
      </c>
      <c r="AT15" s="1">
        <f t="shared" si="26"/>
        <v>0</v>
      </c>
      <c r="AU15" s="1">
        <f t="shared" si="26"/>
        <v>0</v>
      </c>
      <c r="AV15" s="1">
        <f t="shared" si="26"/>
        <v>0</v>
      </c>
      <c r="AW15" s="1">
        <f t="shared" si="27"/>
        <v>0</v>
      </c>
      <c r="AX15" s="1">
        <f t="shared" si="28"/>
        <v>0</v>
      </c>
      <c r="AY15" s="1">
        <f t="shared" si="29"/>
        <v>0</v>
      </c>
      <c r="AZ15" s="1">
        <f t="shared" si="30"/>
        <v>0</v>
      </c>
      <c r="BA15" s="1">
        <f t="shared" si="4"/>
        <v>0</v>
      </c>
      <c r="BB15" s="1">
        <f t="shared" si="5"/>
        <v>0</v>
      </c>
      <c r="BC15" s="1">
        <f t="shared" si="6"/>
        <v>0</v>
      </c>
      <c r="BD15" s="1">
        <f t="shared" si="31"/>
        <v>0</v>
      </c>
      <c r="BE15" s="1">
        <f t="shared" si="7"/>
        <v>0</v>
      </c>
      <c r="BF15" s="1">
        <f t="shared" si="8"/>
        <v>0</v>
      </c>
      <c r="BG15" s="1">
        <f t="shared" si="9"/>
        <v>0</v>
      </c>
      <c r="BH15" s="1">
        <f t="shared" si="10"/>
        <v>0</v>
      </c>
      <c r="BI15" s="1">
        <f t="shared" si="32"/>
        <v>0</v>
      </c>
      <c r="BJ15" s="1">
        <f t="shared" si="33"/>
        <v>0</v>
      </c>
      <c r="BR15" s="1">
        <f t="shared" si="45"/>
        <v>2</v>
      </c>
      <c r="BS15" s="14">
        <f>ARREAR!I16</f>
        <v>0</v>
      </c>
      <c r="BT15" s="15" t="str">
        <f>ARREAR!J16</f>
        <v/>
      </c>
      <c r="BU15" s="14">
        <f>ARREAR!K16</f>
        <v>0</v>
      </c>
      <c r="BV15" s="16"/>
      <c r="BW15" s="16"/>
      <c r="BX15" s="16"/>
      <c r="BY15" s="16"/>
      <c r="BZ15" s="17"/>
      <c r="CA15" s="17"/>
      <c r="CB15" s="17"/>
      <c r="CC15" s="17"/>
      <c r="CD15" s="18"/>
      <c r="CE15" s="18"/>
      <c r="CF15" s="19"/>
      <c r="CG15" s="19"/>
      <c r="CH15" s="20"/>
      <c r="CI15" s="20"/>
    </row>
    <row r="16" spans="1:87" ht="21.95" customHeight="1">
      <c r="A16" s="1">
        <v>11</v>
      </c>
      <c r="B16" s="1">
        <v>201611</v>
      </c>
      <c r="C16" s="1">
        <v>132</v>
      </c>
      <c r="F16" s="1">
        <f t="shared" si="34"/>
        <v>0</v>
      </c>
      <c r="I16" s="1">
        <v>30</v>
      </c>
      <c r="O16" s="1">
        <f t="shared" si="11"/>
        <v>0</v>
      </c>
      <c r="P16" s="1">
        <f t="shared" si="35"/>
        <v>0</v>
      </c>
      <c r="Q16" s="1">
        <f t="shared" si="36"/>
        <v>0</v>
      </c>
      <c r="R16" s="1">
        <f t="shared" si="37"/>
        <v>0</v>
      </c>
      <c r="S16" s="1">
        <f t="shared" si="38"/>
        <v>0</v>
      </c>
      <c r="T16" s="1">
        <f t="shared" si="12"/>
        <v>0</v>
      </c>
      <c r="U16" s="1">
        <f t="shared" si="13"/>
        <v>0</v>
      </c>
      <c r="V16" s="1">
        <f t="shared" si="14"/>
        <v>0</v>
      </c>
      <c r="W16" s="1">
        <f t="shared" si="15"/>
        <v>0</v>
      </c>
      <c r="X16" s="1">
        <f t="shared" si="16"/>
        <v>0</v>
      </c>
      <c r="Y16" s="1">
        <f t="shared" si="17"/>
        <v>0</v>
      </c>
      <c r="Z16" s="1">
        <f t="shared" si="18"/>
        <v>0</v>
      </c>
      <c r="AA16" s="1">
        <f t="shared" si="39"/>
        <v>0</v>
      </c>
      <c r="AB16" s="1">
        <f t="shared" si="40"/>
        <v>0</v>
      </c>
      <c r="AC16" s="1">
        <f>IFERROR(IF(O16&gt;=200000,(IF($T$3=2,DATA!$P$15,0)),0),0)</f>
        <v>0</v>
      </c>
      <c r="AD16" s="1">
        <f>IFERROR(IF($O16&gt;=200000,(IF($W$3=2,DATA!$AI$15,0)),0),0)</f>
        <v>0</v>
      </c>
      <c r="AE16" s="1">
        <f t="shared" si="46"/>
        <v>0</v>
      </c>
      <c r="AF16" s="1">
        <f t="shared" si="41"/>
        <v>0</v>
      </c>
      <c r="AG16" s="1">
        <f t="shared" si="19"/>
        <v>0</v>
      </c>
      <c r="AH16" s="1">
        <f t="shared" si="42"/>
        <v>0</v>
      </c>
      <c r="AI16" s="1">
        <f t="shared" si="20"/>
        <v>0</v>
      </c>
      <c r="AJ16" s="1">
        <f t="shared" si="43"/>
        <v>0</v>
      </c>
      <c r="AK16" s="1">
        <f t="shared" si="44"/>
        <v>0</v>
      </c>
      <c r="AL16" s="1">
        <f t="shared" si="21"/>
        <v>0</v>
      </c>
      <c r="AM16" s="1">
        <f t="shared" si="22"/>
        <v>0</v>
      </c>
      <c r="AN16" s="1">
        <f t="shared" si="23"/>
        <v>0</v>
      </c>
      <c r="AO16" s="1">
        <f t="shared" si="24"/>
        <v>0</v>
      </c>
      <c r="AP16" s="1">
        <f t="shared" si="25"/>
        <v>0</v>
      </c>
      <c r="AQ16" s="1">
        <f t="shared" si="26"/>
        <v>0</v>
      </c>
      <c r="AR16" s="1">
        <f t="shared" si="26"/>
        <v>0</v>
      </c>
      <c r="AS16" s="1">
        <f t="shared" si="26"/>
        <v>0</v>
      </c>
      <c r="AT16" s="1">
        <f t="shared" si="26"/>
        <v>0</v>
      </c>
      <c r="AU16" s="1">
        <f t="shared" si="26"/>
        <v>0</v>
      </c>
      <c r="AV16" s="1">
        <f t="shared" si="26"/>
        <v>0</v>
      </c>
      <c r="AW16" s="1">
        <f t="shared" si="27"/>
        <v>0</v>
      </c>
      <c r="AX16" s="1">
        <f t="shared" si="28"/>
        <v>0</v>
      </c>
      <c r="AY16" s="1">
        <f t="shared" si="29"/>
        <v>0</v>
      </c>
      <c r="AZ16" s="1">
        <f t="shared" si="30"/>
        <v>0</v>
      </c>
      <c r="BA16" s="1">
        <f t="shared" si="4"/>
        <v>0</v>
      </c>
      <c r="BB16" s="1">
        <f t="shared" si="5"/>
        <v>0</v>
      </c>
      <c r="BC16" s="1">
        <f t="shared" si="6"/>
        <v>0</v>
      </c>
      <c r="BD16" s="1">
        <f t="shared" si="31"/>
        <v>0</v>
      </c>
      <c r="BE16" s="1">
        <f t="shared" si="7"/>
        <v>0</v>
      </c>
      <c r="BF16" s="1">
        <f t="shared" si="8"/>
        <v>0</v>
      </c>
      <c r="BG16" s="1">
        <f t="shared" si="9"/>
        <v>0</v>
      </c>
      <c r="BH16" s="1">
        <f t="shared" si="10"/>
        <v>0</v>
      </c>
      <c r="BI16" s="1">
        <f t="shared" si="32"/>
        <v>0</v>
      </c>
      <c r="BJ16" s="1">
        <f t="shared" si="33"/>
        <v>0</v>
      </c>
      <c r="BR16" s="1">
        <f t="shared" si="45"/>
        <v>2</v>
      </c>
      <c r="BS16" s="14">
        <f>ARREAR!I17</f>
        <v>0</v>
      </c>
      <c r="BT16" s="15" t="str">
        <f>ARREAR!J17</f>
        <v/>
      </c>
      <c r="BU16" s="14">
        <f>ARREAR!K17</f>
        <v>0</v>
      </c>
      <c r="BV16" s="16"/>
      <c r="BW16" s="16"/>
      <c r="BX16" s="16"/>
      <c r="BY16" s="16"/>
      <c r="BZ16" s="17"/>
      <c r="CA16" s="17"/>
      <c r="CB16" s="17"/>
      <c r="CC16" s="17"/>
      <c r="CD16" s="18"/>
      <c r="CE16" s="18"/>
      <c r="CF16" s="19"/>
      <c r="CG16" s="19"/>
      <c r="CH16" s="20"/>
      <c r="CI16" s="20"/>
    </row>
    <row r="17" spans="1:87" ht="21.95" customHeight="1">
      <c r="A17" s="1">
        <v>12</v>
      </c>
      <c r="B17" s="1">
        <v>201612</v>
      </c>
      <c r="C17" s="1">
        <v>132</v>
      </c>
      <c r="F17" s="1">
        <f t="shared" si="34"/>
        <v>0</v>
      </c>
      <c r="I17" s="1">
        <v>31</v>
      </c>
      <c r="O17" s="1">
        <f t="shared" si="11"/>
        <v>0</v>
      </c>
      <c r="P17" s="1">
        <f t="shared" si="35"/>
        <v>0</v>
      </c>
      <c r="Q17" s="1">
        <f t="shared" si="36"/>
        <v>0</v>
      </c>
      <c r="R17" s="1">
        <f t="shared" si="37"/>
        <v>0</v>
      </c>
      <c r="S17" s="1">
        <f t="shared" si="38"/>
        <v>0</v>
      </c>
      <c r="T17" s="1">
        <f t="shared" si="12"/>
        <v>0</v>
      </c>
      <c r="U17" s="1">
        <f t="shared" si="13"/>
        <v>0</v>
      </c>
      <c r="V17" s="1">
        <f t="shared" si="14"/>
        <v>0</v>
      </c>
      <c r="W17" s="1">
        <f t="shared" si="15"/>
        <v>0</v>
      </c>
      <c r="X17" s="1">
        <f t="shared" si="16"/>
        <v>0</v>
      </c>
      <c r="Y17" s="1">
        <f t="shared" si="17"/>
        <v>0</v>
      </c>
      <c r="Z17" s="1">
        <f t="shared" si="18"/>
        <v>0</v>
      </c>
      <c r="AA17" s="1">
        <f t="shared" si="39"/>
        <v>0</v>
      </c>
      <c r="AB17" s="1">
        <f t="shared" si="40"/>
        <v>0</v>
      </c>
      <c r="AC17" s="1">
        <f>IFERROR(IF(O17&gt;=200000,(IF($T$3=2,DATA!$P$15,0)),0),0)</f>
        <v>0</v>
      </c>
      <c r="AD17" s="1">
        <f>IFERROR(IF($O17&gt;=200000,(IF($W$3=2,DATA!$AI$15,0)),0),0)</f>
        <v>0</v>
      </c>
      <c r="AE17" s="1">
        <f t="shared" si="46"/>
        <v>0</v>
      </c>
      <c r="AF17" s="1">
        <f t="shared" si="41"/>
        <v>0</v>
      </c>
      <c r="AG17" s="1">
        <f t="shared" si="19"/>
        <v>0</v>
      </c>
      <c r="AH17" s="1">
        <f t="shared" si="42"/>
        <v>0</v>
      </c>
      <c r="AI17" s="1">
        <f t="shared" si="20"/>
        <v>0</v>
      </c>
      <c r="AJ17" s="1">
        <f t="shared" si="43"/>
        <v>0</v>
      </c>
      <c r="AK17" s="1">
        <f t="shared" si="44"/>
        <v>0</v>
      </c>
      <c r="AL17" s="1">
        <f t="shared" si="21"/>
        <v>0</v>
      </c>
      <c r="AM17" s="1">
        <f t="shared" si="22"/>
        <v>0</v>
      </c>
      <c r="AN17" s="1">
        <f t="shared" si="23"/>
        <v>0</v>
      </c>
      <c r="AO17" s="1">
        <f t="shared" si="24"/>
        <v>0</v>
      </c>
      <c r="AP17" s="1">
        <f t="shared" si="25"/>
        <v>0</v>
      </c>
      <c r="AQ17" s="1">
        <f t="shared" si="26"/>
        <v>0</v>
      </c>
      <c r="AR17" s="1">
        <f t="shared" si="26"/>
        <v>0</v>
      </c>
      <c r="AS17" s="1">
        <f t="shared" si="26"/>
        <v>0</v>
      </c>
      <c r="AT17" s="1">
        <f t="shared" si="26"/>
        <v>0</v>
      </c>
      <c r="AU17" s="1">
        <f t="shared" si="26"/>
        <v>0</v>
      </c>
      <c r="AV17" s="1">
        <f t="shared" si="26"/>
        <v>0</v>
      </c>
      <c r="AW17" s="1">
        <f t="shared" si="27"/>
        <v>0</v>
      </c>
      <c r="AX17" s="1">
        <f t="shared" si="28"/>
        <v>0</v>
      </c>
      <c r="AY17" s="1">
        <f t="shared" si="29"/>
        <v>0</v>
      </c>
      <c r="AZ17" s="1">
        <f t="shared" si="30"/>
        <v>0</v>
      </c>
      <c r="BA17" s="1">
        <f t="shared" si="4"/>
        <v>0</v>
      </c>
      <c r="BB17" s="1">
        <f t="shared" si="5"/>
        <v>0</v>
      </c>
      <c r="BC17" s="1">
        <f t="shared" si="6"/>
        <v>0</v>
      </c>
      <c r="BD17" s="1">
        <f t="shared" si="31"/>
        <v>0</v>
      </c>
      <c r="BE17" s="1">
        <f t="shared" si="7"/>
        <v>0</v>
      </c>
      <c r="BF17" s="1">
        <f t="shared" si="8"/>
        <v>0</v>
      </c>
      <c r="BG17" s="1">
        <f t="shared" si="9"/>
        <v>0</v>
      </c>
      <c r="BH17" s="1">
        <f t="shared" si="10"/>
        <v>0</v>
      </c>
      <c r="BI17" s="1">
        <f t="shared" si="32"/>
        <v>0</v>
      </c>
      <c r="BJ17" s="1">
        <f t="shared" si="33"/>
        <v>0</v>
      </c>
      <c r="BR17" s="1">
        <f t="shared" si="45"/>
        <v>2</v>
      </c>
      <c r="BS17" s="14">
        <f>ARREAR!I18</f>
        <v>0</v>
      </c>
      <c r="BT17" s="15" t="str">
        <f>ARREAR!J18</f>
        <v/>
      </c>
      <c r="BU17" s="14">
        <f>ARREAR!K18</f>
        <v>0</v>
      </c>
      <c r="BV17" s="16"/>
      <c r="BW17" s="16"/>
      <c r="BX17" s="16"/>
      <c r="BY17" s="16"/>
      <c r="BZ17" s="17"/>
      <c r="CA17" s="17"/>
      <c r="CB17" s="17"/>
      <c r="CC17" s="17"/>
      <c r="CD17" s="18"/>
      <c r="CE17" s="18"/>
      <c r="CF17" s="19"/>
      <c r="CG17" s="19"/>
      <c r="CH17" s="20"/>
      <c r="CI17" s="20"/>
    </row>
    <row r="18" spans="1:87" ht="21.95" customHeight="1">
      <c r="A18" s="1">
        <v>13</v>
      </c>
      <c r="B18" s="1">
        <v>201701</v>
      </c>
      <c r="C18" s="1">
        <v>136</v>
      </c>
      <c r="D18" s="1">
        <v>136</v>
      </c>
      <c r="E18" s="1">
        <v>132</v>
      </c>
      <c r="F18" s="1">
        <v>4</v>
      </c>
      <c r="I18" s="1">
        <v>31</v>
      </c>
      <c r="O18" s="1">
        <f t="shared" si="11"/>
        <v>0</v>
      </c>
      <c r="P18" s="1">
        <f t="shared" si="35"/>
        <v>0</v>
      </c>
      <c r="Q18" s="1">
        <f t="shared" si="36"/>
        <v>0</v>
      </c>
      <c r="R18" s="1">
        <f t="shared" si="37"/>
        <v>0</v>
      </c>
      <c r="S18" s="1">
        <f t="shared" si="38"/>
        <v>0</v>
      </c>
      <c r="T18" s="1">
        <f t="shared" si="12"/>
        <v>0</v>
      </c>
      <c r="U18" s="1">
        <f t="shared" si="13"/>
        <v>0</v>
      </c>
      <c r="V18" s="1">
        <f t="shared" si="14"/>
        <v>0</v>
      </c>
      <c r="W18" s="1">
        <f t="shared" si="15"/>
        <v>0</v>
      </c>
      <c r="X18" s="1">
        <f t="shared" si="16"/>
        <v>0</v>
      </c>
      <c r="Y18" s="1">
        <f t="shared" si="17"/>
        <v>0</v>
      </c>
      <c r="Z18" s="1">
        <f t="shared" si="18"/>
        <v>0</v>
      </c>
      <c r="AA18" s="1">
        <f t="shared" si="39"/>
        <v>0</v>
      </c>
      <c r="AB18" s="1">
        <f t="shared" si="40"/>
        <v>0</v>
      </c>
      <c r="AC18" s="1">
        <f>IFERROR(IF(O18&gt;=200000,(IF($T$3=2,DATA!$P$15,0)),0),0)</f>
        <v>0</v>
      </c>
      <c r="AD18" s="1">
        <f>IFERROR(IF($O18&gt;=200000,(IF($W$3=2,DATA!$AI$15,0)),0),0)</f>
        <v>0</v>
      </c>
      <c r="AE18" s="1">
        <f t="shared" si="46"/>
        <v>0</v>
      </c>
      <c r="AF18" s="1">
        <f t="shared" si="41"/>
        <v>0</v>
      </c>
      <c r="AG18" s="1">
        <f t="shared" si="19"/>
        <v>0</v>
      </c>
      <c r="AH18" s="1">
        <f t="shared" si="42"/>
        <v>0</v>
      </c>
      <c r="AI18" s="1">
        <f t="shared" si="20"/>
        <v>0</v>
      </c>
      <c r="AJ18" s="1">
        <f t="shared" si="43"/>
        <v>0</v>
      </c>
      <c r="AK18" s="1">
        <f t="shared" si="44"/>
        <v>0</v>
      </c>
      <c r="AL18" s="1">
        <f t="shared" si="21"/>
        <v>0</v>
      </c>
      <c r="AM18" s="1">
        <f t="shared" si="22"/>
        <v>0</v>
      </c>
      <c r="AN18" s="1">
        <f t="shared" si="23"/>
        <v>0</v>
      </c>
      <c r="AO18" s="1">
        <f t="shared" si="24"/>
        <v>0</v>
      </c>
      <c r="AP18" s="1">
        <f t="shared" si="25"/>
        <v>0</v>
      </c>
      <c r="AQ18" s="1">
        <f t="shared" si="26"/>
        <v>0</v>
      </c>
      <c r="AR18" s="1">
        <f t="shared" si="26"/>
        <v>0</v>
      </c>
      <c r="AS18" s="1">
        <f t="shared" si="26"/>
        <v>0</v>
      </c>
      <c r="AT18" s="1">
        <f t="shared" si="26"/>
        <v>0</v>
      </c>
      <c r="AU18" s="1">
        <f t="shared" si="26"/>
        <v>0</v>
      </c>
      <c r="AV18" s="1">
        <f t="shared" si="26"/>
        <v>0</v>
      </c>
      <c r="AW18" s="1">
        <f t="shared" si="27"/>
        <v>0</v>
      </c>
      <c r="AX18" s="1">
        <f t="shared" si="28"/>
        <v>0</v>
      </c>
      <c r="AY18" s="1">
        <f t="shared" si="29"/>
        <v>0</v>
      </c>
      <c r="AZ18" s="1">
        <f t="shared" si="30"/>
        <v>0</v>
      </c>
      <c r="BA18" s="1">
        <f t="shared" si="4"/>
        <v>0</v>
      </c>
      <c r="BB18" s="1">
        <f t="shared" si="5"/>
        <v>0</v>
      </c>
      <c r="BC18" s="1">
        <f t="shared" si="6"/>
        <v>0</v>
      </c>
      <c r="BD18" s="1">
        <f t="shared" si="31"/>
        <v>0</v>
      </c>
      <c r="BE18" s="1">
        <f t="shared" si="7"/>
        <v>0</v>
      </c>
      <c r="BF18" s="1">
        <f t="shared" si="8"/>
        <v>0</v>
      </c>
      <c r="BG18" s="1">
        <f t="shared" si="9"/>
        <v>0</v>
      </c>
      <c r="BH18" s="1">
        <f t="shared" si="10"/>
        <v>0</v>
      </c>
      <c r="BI18" s="1">
        <f t="shared" si="32"/>
        <v>0</v>
      </c>
      <c r="BJ18" s="1">
        <f t="shared" si="33"/>
        <v>0</v>
      </c>
      <c r="BR18" s="1">
        <f t="shared" si="45"/>
        <v>2</v>
      </c>
      <c r="BS18" s="14">
        <f>ARREAR!I19</f>
        <v>0</v>
      </c>
      <c r="BT18" s="15" t="str">
        <f>ARREAR!J19</f>
        <v/>
      </c>
      <c r="BU18" s="14">
        <f>ARREAR!K19</f>
        <v>0</v>
      </c>
      <c r="BV18" s="16"/>
      <c r="BW18" s="16"/>
      <c r="BX18" s="16"/>
      <c r="BY18" s="16"/>
      <c r="BZ18" s="17"/>
      <c r="CA18" s="17"/>
      <c r="CB18" s="17"/>
      <c r="CC18" s="17"/>
      <c r="CD18" s="18"/>
      <c r="CE18" s="18"/>
      <c r="CF18" s="19"/>
      <c r="CG18" s="19"/>
      <c r="CH18" s="20"/>
      <c r="CI18" s="20"/>
    </row>
    <row r="19" spans="1:87" ht="21.95" customHeight="1">
      <c r="A19" s="1">
        <v>14</v>
      </c>
      <c r="B19" s="1">
        <v>201702</v>
      </c>
      <c r="C19" s="1">
        <v>136</v>
      </c>
      <c r="D19" s="1">
        <v>136</v>
      </c>
      <c r="E19" s="1">
        <v>132</v>
      </c>
      <c r="F19" s="1">
        <f t="shared" si="34"/>
        <v>4</v>
      </c>
      <c r="I19" s="1">
        <v>28</v>
      </c>
      <c r="O19" s="1">
        <f t="shared" si="11"/>
        <v>0</v>
      </c>
      <c r="P19" s="1">
        <f t="shared" si="35"/>
        <v>0</v>
      </c>
      <c r="Q19" s="1">
        <f t="shared" si="36"/>
        <v>0</v>
      </c>
      <c r="R19" s="1">
        <f t="shared" si="37"/>
        <v>0</v>
      </c>
      <c r="S19" s="1">
        <f t="shared" si="38"/>
        <v>0</v>
      </c>
      <c r="T19" s="1">
        <f t="shared" si="12"/>
        <v>0</v>
      </c>
      <c r="U19" s="1">
        <f t="shared" si="13"/>
        <v>0</v>
      </c>
      <c r="V19" s="1">
        <f t="shared" si="14"/>
        <v>0</v>
      </c>
      <c r="W19" s="1">
        <f t="shared" si="15"/>
        <v>0</v>
      </c>
      <c r="X19" s="1">
        <f t="shared" si="16"/>
        <v>0</v>
      </c>
      <c r="Y19" s="1">
        <f t="shared" si="17"/>
        <v>0</v>
      </c>
      <c r="Z19" s="1">
        <f t="shared" si="18"/>
        <v>0</v>
      </c>
      <c r="AA19" s="1">
        <f t="shared" si="39"/>
        <v>0</v>
      </c>
      <c r="AB19" s="1">
        <f t="shared" si="40"/>
        <v>0</v>
      </c>
      <c r="AC19" s="1">
        <f>IFERROR(IF(O19&gt;=200000,(IF($T$3=2,DATA!$P$15,0)),0),0)</f>
        <v>0</v>
      </c>
      <c r="AD19" s="1">
        <f>IFERROR(IF($O19&gt;=200000,(IF($W$3=2,DATA!$AI$15,0)),0),0)</f>
        <v>0</v>
      </c>
      <c r="AE19" s="1">
        <f t="shared" si="46"/>
        <v>0</v>
      </c>
      <c r="AF19" s="1">
        <f t="shared" si="41"/>
        <v>0</v>
      </c>
      <c r="AG19" s="1">
        <f t="shared" si="19"/>
        <v>0</v>
      </c>
      <c r="AH19" s="1">
        <f t="shared" si="42"/>
        <v>0</v>
      </c>
      <c r="AI19" s="1">
        <f t="shared" si="20"/>
        <v>0</v>
      </c>
      <c r="AJ19" s="1">
        <f t="shared" si="43"/>
        <v>0</v>
      </c>
      <c r="AK19" s="1">
        <f t="shared" si="44"/>
        <v>0</v>
      </c>
      <c r="AL19" s="1">
        <f t="shared" si="21"/>
        <v>0</v>
      </c>
      <c r="AM19" s="1">
        <f t="shared" si="22"/>
        <v>0</v>
      </c>
      <c r="AN19" s="1">
        <f t="shared" si="23"/>
        <v>0</v>
      </c>
      <c r="AO19" s="1">
        <f t="shared" si="24"/>
        <v>0</v>
      </c>
      <c r="AP19" s="1">
        <f t="shared" si="25"/>
        <v>0</v>
      </c>
      <c r="AQ19" s="1">
        <f t="shared" si="26"/>
        <v>0</v>
      </c>
      <c r="AR19" s="1">
        <f t="shared" si="26"/>
        <v>0</v>
      </c>
      <c r="AS19" s="1">
        <f t="shared" si="26"/>
        <v>0</v>
      </c>
      <c r="AT19" s="1">
        <f t="shared" si="26"/>
        <v>0</v>
      </c>
      <c r="AU19" s="1">
        <f t="shared" si="26"/>
        <v>0</v>
      </c>
      <c r="AV19" s="1">
        <f t="shared" si="26"/>
        <v>0</v>
      </c>
      <c r="AW19" s="1">
        <f t="shared" si="27"/>
        <v>0</v>
      </c>
      <c r="AX19" s="1">
        <f t="shared" si="28"/>
        <v>0</v>
      </c>
      <c r="AY19" s="1">
        <f t="shared" si="29"/>
        <v>0</v>
      </c>
      <c r="AZ19" s="1">
        <f t="shared" si="30"/>
        <v>0</v>
      </c>
      <c r="BA19" s="1">
        <f t="shared" si="4"/>
        <v>0</v>
      </c>
      <c r="BB19" s="1">
        <f t="shared" si="5"/>
        <v>0</v>
      </c>
      <c r="BC19" s="1">
        <f t="shared" si="6"/>
        <v>0</v>
      </c>
      <c r="BD19" s="1">
        <f t="shared" si="31"/>
        <v>0</v>
      </c>
      <c r="BE19" s="1">
        <f t="shared" si="7"/>
        <v>0</v>
      </c>
      <c r="BF19" s="1">
        <f t="shared" si="8"/>
        <v>0</v>
      </c>
      <c r="BG19" s="1">
        <f t="shared" si="9"/>
        <v>0</v>
      </c>
      <c r="BH19" s="1">
        <f t="shared" si="10"/>
        <v>0</v>
      </c>
      <c r="BI19" s="1">
        <f t="shared" si="32"/>
        <v>0</v>
      </c>
      <c r="BJ19" s="1">
        <f t="shared" si="33"/>
        <v>0</v>
      </c>
      <c r="BR19" s="1">
        <f t="shared" si="45"/>
        <v>2</v>
      </c>
      <c r="BS19" s="14">
        <f>ARREAR!I20</f>
        <v>0</v>
      </c>
      <c r="BT19" s="15" t="str">
        <f>ARREAR!J20</f>
        <v/>
      </c>
      <c r="BU19" s="14">
        <f>ARREAR!K20</f>
        <v>0</v>
      </c>
      <c r="BV19" s="16"/>
      <c r="BW19" s="16"/>
      <c r="BX19" s="16"/>
      <c r="BY19" s="16"/>
      <c r="BZ19" s="17"/>
      <c r="CA19" s="17"/>
      <c r="CB19" s="17"/>
      <c r="CC19" s="17"/>
      <c r="CD19" s="18"/>
      <c r="CE19" s="18"/>
      <c r="CF19" s="19"/>
      <c r="CG19" s="19"/>
      <c r="CH19" s="20"/>
      <c r="CI19" s="20"/>
    </row>
    <row r="20" spans="1:87" ht="21.95" customHeight="1">
      <c r="A20" s="1">
        <v>15</v>
      </c>
      <c r="B20" s="1">
        <v>201703</v>
      </c>
      <c r="C20" s="1">
        <v>136</v>
      </c>
      <c r="D20" s="1">
        <v>136</v>
      </c>
      <c r="E20" s="1">
        <v>132</v>
      </c>
      <c r="F20" s="1">
        <f t="shared" si="34"/>
        <v>4</v>
      </c>
      <c r="I20" s="1">
        <v>31</v>
      </c>
      <c r="O20" s="1">
        <f t="shared" si="11"/>
        <v>0</v>
      </c>
      <c r="P20" s="1">
        <f t="shared" si="35"/>
        <v>0</v>
      </c>
      <c r="Q20" s="1">
        <f t="shared" si="36"/>
        <v>0</v>
      </c>
      <c r="R20" s="1">
        <f t="shared" si="37"/>
        <v>0</v>
      </c>
      <c r="S20" s="1">
        <f t="shared" si="38"/>
        <v>0</v>
      </c>
      <c r="T20" s="1">
        <f t="shared" si="12"/>
        <v>0</v>
      </c>
      <c r="U20" s="1">
        <f t="shared" si="13"/>
        <v>0</v>
      </c>
      <c r="V20" s="1">
        <f t="shared" si="14"/>
        <v>0</v>
      </c>
      <c r="W20" s="1">
        <f t="shared" si="15"/>
        <v>0</v>
      </c>
      <c r="X20" s="1">
        <f t="shared" si="16"/>
        <v>0</v>
      </c>
      <c r="Y20" s="1">
        <f t="shared" si="17"/>
        <v>0</v>
      </c>
      <c r="Z20" s="1">
        <f t="shared" si="18"/>
        <v>0</v>
      </c>
      <c r="AA20" s="1">
        <f t="shared" si="39"/>
        <v>0</v>
      </c>
      <c r="AB20" s="1">
        <f t="shared" si="40"/>
        <v>0</v>
      </c>
      <c r="AC20" s="1">
        <f>IFERROR(IF(O20&gt;=200000,(IF($T$3=2,DATA!$P$15,0)),0),0)</f>
        <v>0</v>
      </c>
      <c r="AD20" s="1">
        <f>IFERROR(IF($O20&gt;=200000,(IF($W$3=2,DATA!$AI$15,0)),0),0)</f>
        <v>0</v>
      </c>
      <c r="AE20" s="1">
        <f t="shared" si="46"/>
        <v>0</v>
      </c>
      <c r="AF20" s="1">
        <f t="shared" si="41"/>
        <v>0</v>
      </c>
      <c r="AG20" s="1">
        <f t="shared" si="19"/>
        <v>0</v>
      </c>
      <c r="AH20" s="1">
        <f t="shared" si="42"/>
        <v>0</v>
      </c>
      <c r="AI20" s="1">
        <f t="shared" si="20"/>
        <v>0</v>
      </c>
      <c r="AJ20" s="1">
        <f t="shared" si="43"/>
        <v>0</v>
      </c>
      <c r="AK20" s="1">
        <f t="shared" si="44"/>
        <v>0</v>
      </c>
      <c r="AL20" s="1">
        <f t="shared" si="21"/>
        <v>0</v>
      </c>
      <c r="AM20" s="1">
        <f t="shared" si="22"/>
        <v>0</v>
      </c>
      <c r="AN20" s="1">
        <f t="shared" si="23"/>
        <v>0</v>
      </c>
      <c r="AO20" s="1">
        <f t="shared" si="24"/>
        <v>0</v>
      </c>
      <c r="AP20" s="1">
        <f t="shared" si="25"/>
        <v>0</v>
      </c>
      <c r="AQ20" s="1">
        <f t="shared" si="26"/>
        <v>0</v>
      </c>
      <c r="AR20" s="1">
        <f t="shared" si="26"/>
        <v>0</v>
      </c>
      <c r="AS20" s="1">
        <f t="shared" si="26"/>
        <v>0</v>
      </c>
      <c r="AT20" s="1">
        <f t="shared" si="26"/>
        <v>0</v>
      </c>
      <c r="AU20" s="1">
        <f t="shared" si="26"/>
        <v>0</v>
      </c>
      <c r="AV20" s="1">
        <f t="shared" si="26"/>
        <v>0</v>
      </c>
      <c r="AW20" s="1">
        <f t="shared" si="27"/>
        <v>0</v>
      </c>
      <c r="AX20" s="1">
        <f t="shared" si="28"/>
        <v>0</v>
      </c>
      <c r="AY20" s="1">
        <f t="shared" si="29"/>
        <v>0</v>
      </c>
      <c r="AZ20" s="1">
        <f t="shared" si="30"/>
        <v>0</v>
      </c>
      <c r="BA20" s="1">
        <f t="shared" si="4"/>
        <v>0</v>
      </c>
      <c r="BB20" s="1">
        <f t="shared" si="5"/>
        <v>0</v>
      </c>
      <c r="BC20" s="1">
        <f t="shared" si="6"/>
        <v>0</v>
      </c>
      <c r="BD20" s="1">
        <f t="shared" si="31"/>
        <v>0</v>
      </c>
      <c r="BE20" s="1">
        <f t="shared" si="7"/>
        <v>0</v>
      </c>
      <c r="BF20" s="1">
        <f t="shared" si="8"/>
        <v>0</v>
      </c>
      <c r="BG20" s="1">
        <f t="shared" si="9"/>
        <v>0</v>
      </c>
      <c r="BH20" s="1">
        <f t="shared" si="10"/>
        <v>0</v>
      </c>
      <c r="BI20" s="1">
        <f t="shared" si="32"/>
        <v>0</v>
      </c>
      <c r="BJ20" s="1">
        <f t="shared" si="33"/>
        <v>0</v>
      </c>
      <c r="BR20" s="1">
        <f t="shared" si="45"/>
        <v>2</v>
      </c>
      <c r="BS20" s="14">
        <f>ARREAR!I21</f>
        <v>0</v>
      </c>
      <c r="BT20" s="15" t="str">
        <f>ARREAR!J21</f>
        <v/>
      </c>
      <c r="BU20" s="14">
        <f>ARREAR!K21</f>
        <v>0</v>
      </c>
      <c r="BV20" s="16"/>
      <c r="BW20" s="16"/>
      <c r="BX20" s="16"/>
      <c r="BY20" s="16"/>
      <c r="BZ20" s="17"/>
      <c r="CA20" s="17"/>
      <c r="CB20" s="17"/>
      <c r="CC20" s="17"/>
      <c r="CD20" s="18"/>
      <c r="CE20" s="18"/>
      <c r="CF20" s="19"/>
      <c r="CG20" s="19"/>
      <c r="CH20" s="20"/>
      <c r="CI20" s="20"/>
    </row>
    <row r="21" spans="1:87" ht="21.95" customHeight="1">
      <c r="A21" s="1">
        <v>16</v>
      </c>
      <c r="B21" s="1">
        <v>201704</v>
      </c>
      <c r="C21" s="1">
        <v>136</v>
      </c>
      <c r="F21" s="1">
        <f t="shared" si="34"/>
        <v>4</v>
      </c>
      <c r="I21" s="1">
        <v>30</v>
      </c>
      <c r="O21" s="1">
        <f t="shared" si="11"/>
        <v>0</v>
      </c>
      <c r="P21" s="1">
        <f t="shared" si="35"/>
        <v>0</v>
      </c>
      <c r="Q21" s="1">
        <f t="shared" si="36"/>
        <v>0</v>
      </c>
      <c r="R21" s="1">
        <f t="shared" si="37"/>
        <v>0</v>
      </c>
      <c r="S21" s="1">
        <f t="shared" si="38"/>
        <v>0</v>
      </c>
      <c r="T21" s="1">
        <f t="shared" si="12"/>
        <v>0</v>
      </c>
      <c r="U21" s="1">
        <f t="shared" si="13"/>
        <v>0</v>
      </c>
      <c r="V21" s="1">
        <f t="shared" si="14"/>
        <v>0</v>
      </c>
      <c r="W21" s="1">
        <f t="shared" si="15"/>
        <v>0</v>
      </c>
      <c r="X21" s="1">
        <f t="shared" si="16"/>
        <v>0</v>
      </c>
      <c r="Y21" s="1">
        <f t="shared" si="17"/>
        <v>0</v>
      </c>
      <c r="Z21" s="1">
        <f t="shared" si="18"/>
        <v>0</v>
      </c>
      <c r="AA21" s="1">
        <f t="shared" si="39"/>
        <v>0</v>
      </c>
      <c r="AB21" s="1">
        <f t="shared" si="40"/>
        <v>0</v>
      </c>
      <c r="AC21" s="1">
        <f>IFERROR(IF(O21&gt;=200000,(IF($T$3=2,DATA!$P$15,0)),0),0)</f>
        <v>0</v>
      </c>
      <c r="AD21" s="1">
        <f>IFERROR(IF($O21&gt;=200000,(IF($W$3=2,DATA!$AI$15,0)),0),0)</f>
        <v>0</v>
      </c>
      <c r="AE21" s="1">
        <f t="shared" si="46"/>
        <v>0</v>
      </c>
      <c r="AF21" s="1">
        <f t="shared" si="41"/>
        <v>0</v>
      </c>
      <c r="AG21" s="1">
        <f t="shared" si="19"/>
        <v>0</v>
      </c>
      <c r="AH21" s="1">
        <f t="shared" si="42"/>
        <v>0</v>
      </c>
      <c r="AI21" s="1">
        <f t="shared" si="20"/>
        <v>0</v>
      </c>
      <c r="AJ21" s="1">
        <f t="shared" si="43"/>
        <v>0</v>
      </c>
      <c r="AK21" s="1">
        <f t="shared" si="44"/>
        <v>0</v>
      </c>
      <c r="AL21" s="1">
        <f t="shared" si="21"/>
        <v>0</v>
      </c>
      <c r="AM21" s="1">
        <f t="shared" si="22"/>
        <v>0</v>
      </c>
      <c r="AN21" s="1">
        <f t="shared" si="23"/>
        <v>0</v>
      </c>
      <c r="AO21" s="1">
        <f t="shared" si="24"/>
        <v>0</v>
      </c>
      <c r="AP21" s="1">
        <f t="shared" si="25"/>
        <v>0</v>
      </c>
      <c r="AQ21" s="1">
        <f t="shared" si="26"/>
        <v>0</v>
      </c>
      <c r="AR21" s="1">
        <f t="shared" si="26"/>
        <v>0</v>
      </c>
      <c r="AS21" s="1">
        <f t="shared" si="26"/>
        <v>0</v>
      </c>
      <c r="AT21" s="1">
        <f t="shared" si="26"/>
        <v>0</v>
      </c>
      <c r="AU21" s="1">
        <f t="shared" si="26"/>
        <v>0</v>
      </c>
      <c r="AV21" s="1">
        <f t="shared" si="26"/>
        <v>0</v>
      </c>
      <c r="AW21" s="1">
        <f t="shared" si="27"/>
        <v>0</v>
      </c>
      <c r="AX21" s="1">
        <f t="shared" si="28"/>
        <v>0</v>
      </c>
      <c r="AY21" s="1">
        <f t="shared" si="29"/>
        <v>0</v>
      </c>
      <c r="AZ21" s="1">
        <f t="shared" si="30"/>
        <v>0</v>
      </c>
      <c r="BA21" s="1">
        <f t="shared" si="4"/>
        <v>0</v>
      </c>
      <c r="BB21" s="1">
        <f t="shared" si="5"/>
        <v>0</v>
      </c>
      <c r="BC21" s="1">
        <f t="shared" si="6"/>
        <v>0</v>
      </c>
      <c r="BD21" s="1">
        <f t="shared" si="31"/>
        <v>0</v>
      </c>
      <c r="BE21" s="1">
        <f t="shared" si="7"/>
        <v>0</v>
      </c>
      <c r="BF21" s="1">
        <f t="shared" si="8"/>
        <v>0</v>
      </c>
      <c r="BG21" s="1">
        <f t="shared" si="9"/>
        <v>0</v>
      </c>
      <c r="BH21" s="1">
        <f t="shared" si="10"/>
        <v>0</v>
      </c>
      <c r="BI21" s="1">
        <f t="shared" si="32"/>
        <v>0</v>
      </c>
      <c r="BJ21" s="1">
        <f t="shared" si="33"/>
        <v>0</v>
      </c>
      <c r="BR21" s="1">
        <f t="shared" si="45"/>
        <v>2</v>
      </c>
      <c r="BS21" s="14">
        <f>ARREAR!I22</f>
        <v>0</v>
      </c>
      <c r="BT21" s="15" t="str">
        <f>ARREAR!J22</f>
        <v/>
      </c>
      <c r="BU21" s="14">
        <f>ARREAR!K22</f>
        <v>0</v>
      </c>
      <c r="BV21" s="16"/>
      <c r="BW21" s="16"/>
      <c r="BX21" s="16"/>
      <c r="BY21" s="16"/>
      <c r="BZ21" s="17"/>
      <c r="CA21" s="17"/>
      <c r="CB21" s="17"/>
      <c r="CC21" s="17"/>
      <c r="CD21" s="18"/>
      <c r="CE21" s="18"/>
      <c r="CF21" s="19"/>
      <c r="CG21" s="19"/>
      <c r="CH21" s="20"/>
      <c r="CI21" s="20"/>
    </row>
    <row r="22" spans="1:87" ht="21.95" customHeight="1">
      <c r="A22" s="1">
        <v>17</v>
      </c>
      <c r="B22" s="1">
        <v>201705</v>
      </c>
      <c r="C22" s="1">
        <v>136</v>
      </c>
      <c r="F22" s="1">
        <f t="shared" si="34"/>
        <v>4</v>
      </c>
      <c r="I22" s="1">
        <v>31</v>
      </c>
      <c r="O22" s="1">
        <f t="shared" si="11"/>
        <v>0</v>
      </c>
      <c r="P22" s="1">
        <f t="shared" si="35"/>
        <v>0</v>
      </c>
      <c r="Q22" s="1">
        <f t="shared" si="36"/>
        <v>0</v>
      </c>
      <c r="R22" s="1">
        <f t="shared" si="37"/>
        <v>0</v>
      </c>
      <c r="S22" s="1">
        <f t="shared" si="38"/>
        <v>0</v>
      </c>
      <c r="T22" s="1">
        <f t="shared" si="12"/>
        <v>0</v>
      </c>
      <c r="U22" s="1">
        <f t="shared" si="13"/>
        <v>0</v>
      </c>
      <c r="V22" s="1">
        <f t="shared" si="14"/>
        <v>0</v>
      </c>
      <c r="W22" s="1">
        <f t="shared" si="15"/>
        <v>0</v>
      </c>
      <c r="X22" s="1">
        <f t="shared" si="16"/>
        <v>0</v>
      </c>
      <c r="Y22" s="1">
        <f t="shared" si="17"/>
        <v>0</v>
      </c>
      <c r="Z22" s="1">
        <f t="shared" si="18"/>
        <v>0</v>
      </c>
      <c r="AA22" s="1">
        <f t="shared" si="39"/>
        <v>0</v>
      </c>
      <c r="AB22" s="1">
        <f t="shared" si="40"/>
        <v>0</v>
      </c>
      <c r="AC22" s="1">
        <f>IFERROR(IF(O22&gt;=200000,(IF($T$3=2,DATA!$P$15,0)),0),0)</f>
        <v>0</v>
      </c>
      <c r="AD22" s="1">
        <f>IFERROR(IF($O22&gt;=200000,(IF($W$3=2,DATA!$AI$15,0)),0),0)</f>
        <v>0</v>
      </c>
      <c r="AE22" s="1">
        <f t="shared" si="46"/>
        <v>0</v>
      </c>
      <c r="AF22" s="1">
        <f t="shared" si="41"/>
        <v>0</v>
      </c>
      <c r="AG22" s="1">
        <f t="shared" si="19"/>
        <v>0</v>
      </c>
      <c r="AH22" s="1">
        <f t="shared" si="42"/>
        <v>0</v>
      </c>
      <c r="AI22" s="1">
        <f t="shared" si="20"/>
        <v>0</v>
      </c>
      <c r="AJ22" s="1">
        <f t="shared" si="43"/>
        <v>0</v>
      </c>
      <c r="AK22" s="1">
        <f t="shared" si="44"/>
        <v>0</v>
      </c>
      <c r="AL22" s="1">
        <f t="shared" si="21"/>
        <v>0</v>
      </c>
      <c r="AM22" s="1">
        <f t="shared" si="22"/>
        <v>0</v>
      </c>
      <c r="AN22" s="1">
        <f t="shared" si="23"/>
        <v>0</v>
      </c>
      <c r="AO22" s="1">
        <f t="shared" si="24"/>
        <v>0</v>
      </c>
      <c r="AP22" s="1">
        <f t="shared" si="25"/>
        <v>0</v>
      </c>
      <c r="AQ22" s="1">
        <f t="shared" si="26"/>
        <v>0</v>
      </c>
      <c r="AR22" s="1">
        <f t="shared" si="26"/>
        <v>0</v>
      </c>
      <c r="AS22" s="1">
        <f t="shared" si="26"/>
        <v>0</v>
      </c>
      <c r="AT22" s="1">
        <f t="shared" si="26"/>
        <v>0</v>
      </c>
      <c r="AU22" s="1">
        <f t="shared" si="26"/>
        <v>0</v>
      </c>
      <c r="AV22" s="1">
        <f t="shared" si="26"/>
        <v>0</v>
      </c>
      <c r="AW22" s="1">
        <f t="shared" si="27"/>
        <v>0</v>
      </c>
      <c r="AX22" s="1">
        <f t="shared" si="28"/>
        <v>0</v>
      </c>
      <c r="AY22" s="1">
        <f t="shared" si="29"/>
        <v>0</v>
      </c>
      <c r="AZ22" s="1">
        <f t="shared" si="30"/>
        <v>0</v>
      </c>
      <c r="BA22" s="1">
        <f t="shared" si="4"/>
        <v>0</v>
      </c>
      <c r="BB22" s="1">
        <f t="shared" si="5"/>
        <v>0</v>
      </c>
      <c r="BC22" s="1">
        <f t="shared" si="6"/>
        <v>0</v>
      </c>
      <c r="BD22" s="1">
        <f t="shared" si="31"/>
        <v>0</v>
      </c>
      <c r="BE22" s="1">
        <f t="shared" si="7"/>
        <v>0</v>
      </c>
      <c r="BF22" s="1">
        <f t="shared" si="8"/>
        <v>0</v>
      </c>
      <c r="BG22" s="1">
        <f t="shared" si="9"/>
        <v>0</v>
      </c>
      <c r="BH22" s="1">
        <f t="shared" si="10"/>
        <v>0</v>
      </c>
      <c r="BI22" s="1">
        <f t="shared" si="32"/>
        <v>0</v>
      </c>
      <c r="BJ22" s="1">
        <f t="shared" si="33"/>
        <v>0</v>
      </c>
      <c r="BR22" s="1">
        <f t="shared" si="45"/>
        <v>2</v>
      </c>
      <c r="BS22" s="14">
        <f>ARREAR!I23</f>
        <v>0</v>
      </c>
      <c r="BT22" s="15" t="str">
        <f>ARREAR!J23</f>
        <v/>
      </c>
      <c r="BU22" s="14">
        <f>ARREAR!K23</f>
        <v>0</v>
      </c>
      <c r="BV22" s="16"/>
      <c r="BW22" s="16"/>
      <c r="BX22" s="16"/>
      <c r="BY22" s="16"/>
      <c r="BZ22" s="17"/>
      <c r="CA22" s="17"/>
      <c r="CB22" s="17"/>
      <c r="CC22" s="17"/>
      <c r="CD22" s="18"/>
      <c r="CE22" s="18"/>
      <c r="CF22" s="19"/>
      <c r="CG22" s="19"/>
      <c r="CH22" s="20"/>
      <c r="CI22" s="20"/>
    </row>
    <row r="23" spans="1:87" ht="21.95" customHeight="1">
      <c r="A23" s="1">
        <v>18</v>
      </c>
      <c r="B23" s="1">
        <v>201706</v>
      </c>
      <c r="C23" s="1">
        <v>136</v>
      </c>
      <c r="F23" s="1">
        <f t="shared" si="34"/>
        <v>4</v>
      </c>
      <c r="I23" s="1">
        <v>30</v>
      </c>
      <c r="O23" s="1">
        <f t="shared" si="11"/>
        <v>0</v>
      </c>
      <c r="P23" s="1">
        <f t="shared" si="35"/>
        <v>0</v>
      </c>
      <c r="Q23" s="1">
        <f t="shared" si="36"/>
        <v>0</v>
      </c>
      <c r="R23" s="1">
        <f t="shared" si="37"/>
        <v>0</v>
      </c>
      <c r="S23" s="1">
        <f t="shared" si="38"/>
        <v>0</v>
      </c>
      <c r="T23" s="1">
        <f t="shared" si="12"/>
        <v>0</v>
      </c>
      <c r="U23" s="1">
        <f t="shared" si="13"/>
        <v>0</v>
      </c>
      <c r="V23" s="1">
        <f t="shared" si="14"/>
        <v>0</v>
      </c>
      <c r="W23" s="1">
        <f t="shared" si="15"/>
        <v>0</v>
      </c>
      <c r="X23" s="1">
        <f t="shared" si="16"/>
        <v>0</v>
      </c>
      <c r="Y23" s="1">
        <f t="shared" si="17"/>
        <v>0</v>
      </c>
      <c r="Z23" s="1">
        <f t="shared" si="18"/>
        <v>0</v>
      </c>
      <c r="AA23" s="1">
        <f t="shared" si="39"/>
        <v>0</v>
      </c>
      <c r="AB23" s="1">
        <f t="shared" si="40"/>
        <v>0</v>
      </c>
      <c r="AC23" s="1">
        <f>IFERROR(IF(O23&gt;=200000,(IF($T$3=2,DATA!$P$15,0)),0),0)</f>
        <v>0</v>
      </c>
      <c r="AD23" s="1">
        <f>IFERROR(IF($O23&gt;=200000,(IF($W$3=2,DATA!$AI$15,0)),0),0)</f>
        <v>0</v>
      </c>
      <c r="AE23" s="1">
        <f t="shared" si="46"/>
        <v>0</v>
      </c>
      <c r="AF23" s="1">
        <f t="shared" si="41"/>
        <v>0</v>
      </c>
      <c r="AG23" s="1">
        <f t="shared" si="19"/>
        <v>0</v>
      </c>
      <c r="AH23" s="1">
        <f t="shared" si="42"/>
        <v>0</v>
      </c>
      <c r="AI23" s="1">
        <f t="shared" si="20"/>
        <v>0</v>
      </c>
      <c r="AJ23" s="1">
        <f t="shared" si="43"/>
        <v>0</v>
      </c>
      <c r="AK23" s="1">
        <f t="shared" si="44"/>
        <v>0</v>
      </c>
      <c r="AL23" s="1">
        <f t="shared" si="21"/>
        <v>0</v>
      </c>
      <c r="AM23" s="1">
        <f t="shared" si="22"/>
        <v>0</v>
      </c>
      <c r="AN23" s="1">
        <f t="shared" si="23"/>
        <v>0</v>
      </c>
      <c r="AO23" s="1">
        <f t="shared" si="24"/>
        <v>0</v>
      </c>
      <c r="AP23" s="1">
        <f t="shared" si="25"/>
        <v>0</v>
      </c>
      <c r="AQ23" s="1">
        <f t="shared" si="26"/>
        <v>0</v>
      </c>
      <c r="AR23" s="1">
        <f t="shared" si="26"/>
        <v>0</v>
      </c>
      <c r="AS23" s="1">
        <f t="shared" si="26"/>
        <v>0</v>
      </c>
      <c r="AT23" s="1">
        <f t="shared" si="26"/>
        <v>0</v>
      </c>
      <c r="AU23" s="1">
        <f t="shared" si="26"/>
        <v>0</v>
      </c>
      <c r="AV23" s="1">
        <f t="shared" si="26"/>
        <v>0</v>
      </c>
      <c r="AW23" s="1">
        <f t="shared" si="27"/>
        <v>0</v>
      </c>
      <c r="AX23" s="1">
        <f t="shared" si="28"/>
        <v>0</v>
      </c>
      <c r="AY23" s="1">
        <f t="shared" si="29"/>
        <v>0</v>
      </c>
      <c r="AZ23" s="1">
        <f t="shared" si="30"/>
        <v>0</v>
      </c>
      <c r="BA23" s="1">
        <f t="shared" si="4"/>
        <v>0</v>
      </c>
      <c r="BB23" s="1">
        <f t="shared" si="5"/>
        <v>0</v>
      </c>
      <c r="BC23" s="1">
        <f t="shared" si="6"/>
        <v>0</v>
      </c>
      <c r="BD23" s="1">
        <f t="shared" si="31"/>
        <v>0</v>
      </c>
      <c r="BE23" s="1">
        <f t="shared" si="7"/>
        <v>0</v>
      </c>
      <c r="BF23" s="1">
        <f t="shared" si="8"/>
        <v>0</v>
      </c>
      <c r="BG23" s="1">
        <f t="shared" si="9"/>
        <v>0</v>
      </c>
      <c r="BH23" s="1">
        <f t="shared" si="10"/>
        <v>0</v>
      </c>
      <c r="BI23" s="1">
        <f t="shared" si="32"/>
        <v>0</v>
      </c>
      <c r="BJ23" s="1">
        <f t="shared" si="33"/>
        <v>0</v>
      </c>
      <c r="BR23" s="1">
        <f t="shared" si="45"/>
        <v>2</v>
      </c>
      <c r="BS23" s="14">
        <f>ARREAR!I24</f>
        <v>0</v>
      </c>
      <c r="BT23" s="15" t="str">
        <f>ARREAR!J24</f>
        <v/>
      </c>
      <c r="BU23" s="14">
        <f>ARREAR!K24</f>
        <v>0</v>
      </c>
      <c r="BV23" s="16"/>
      <c r="BW23" s="16"/>
      <c r="BX23" s="16"/>
      <c r="BY23" s="16"/>
      <c r="BZ23" s="17"/>
      <c r="CA23" s="17"/>
      <c r="CB23" s="17"/>
      <c r="CC23" s="17"/>
      <c r="CD23" s="18"/>
      <c r="CE23" s="18"/>
      <c r="CF23" s="19"/>
      <c r="CG23" s="19"/>
      <c r="CH23" s="20"/>
      <c r="CI23" s="20"/>
    </row>
    <row r="24" spans="1:87" ht="21.95" customHeight="1">
      <c r="A24" s="1">
        <v>19</v>
      </c>
      <c r="B24" s="1">
        <v>201707</v>
      </c>
      <c r="C24" s="1">
        <v>139</v>
      </c>
      <c r="D24" s="1">
        <v>139</v>
      </c>
      <c r="E24" s="1">
        <v>136</v>
      </c>
      <c r="F24" s="1">
        <v>5</v>
      </c>
      <c r="I24" s="1">
        <v>31</v>
      </c>
      <c r="O24" s="1">
        <f t="shared" si="11"/>
        <v>0</v>
      </c>
      <c r="P24" s="1">
        <f t="shared" si="35"/>
        <v>0</v>
      </c>
      <c r="Q24" s="1">
        <f t="shared" si="36"/>
        <v>0</v>
      </c>
      <c r="R24" s="1">
        <f t="shared" si="37"/>
        <v>0</v>
      </c>
      <c r="S24" s="1">
        <f t="shared" si="38"/>
        <v>0</v>
      </c>
      <c r="T24" s="1">
        <f t="shared" si="12"/>
        <v>0</v>
      </c>
      <c r="U24" s="1">
        <f t="shared" si="13"/>
        <v>0</v>
      </c>
      <c r="V24" s="1">
        <f t="shared" si="14"/>
        <v>0</v>
      </c>
      <c r="W24" s="1">
        <f t="shared" si="15"/>
        <v>0</v>
      </c>
      <c r="X24" s="1">
        <f t="shared" si="16"/>
        <v>0</v>
      </c>
      <c r="Y24" s="1">
        <f t="shared" si="17"/>
        <v>0</v>
      </c>
      <c r="Z24" s="1">
        <f t="shared" si="18"/>
        <v>0</v>
      </c>
      <c r="AA24" s="1">
        <f t="shared" si="39"/>
        <v>0</v>
      </c>
      <c r="AB24" s="1">
        <f t="shared" si="40"/>
        <v>0</v>
      </c>
      <c r="AC24" s="1">
        <f>IFERROR(IF(O24&gt;=200000,(IF($T$3=2,DATA!$P$15,0)),0),0)</f>
        <v>0</v>
      </c>
      <c r="AD24" s="1">
        <f>IFERROR(IF($O24&gt;=200000,(IF($W$3=2,DATA!$AI$15,0)),0),0)</f>
        <v>0</v>
      </c>
      <c r="AE24" s="1">
        <f t="shared" si="46"/>
        <v>0</v>
      </c>
      <c r="AF24" s="1">
        <f t="shared" si="41"/>
        <v>0</v>
      </c>
      <c r="AG24" s="1">
        <f t="shared" si="19"/>
        <v>0</v>
      </c>
      <c r="AH24" s="1">
        <f t="shared" si="42"/>
        <v>0</v>
      </c>
      <c r="AI24" s="1">
        <f t="shared" si="20"/>
        <v>0</v>
      </c>
      <c r="AJ24" s="1">
        <f t="shared" si="43"/>
        <v>0</v>
      </c>
      <c r="AK24" s="1">
        <f t="shared" si="44"/>
        <v>0</v>
      </c>
      <c r="AL24" s="1">
        <f t="shared" si="21"/>
        <v>0</v>
      </c>
      <c r="AM24" s="1">
        <f t="shared" si="22"/>
        <v>0</v>
      </c>
      <c r="AN24" s="1">
        <f t="shared" si="23"/>
        <v>0</v>
      </c>
      <c r="AO24" s="1">
        <f t="shared" si="24"/>
        <v>0</v>
      </c>
      <c r="AP24" s="1">
        <f t="shared" si="25"/>
        <v>0</v>
      </c>
      <c r="AQ24" s="1">
        <f t="shared" si="26"/>
        <v>0</v>
      </c>
      <c r="AR24" s="1">
        <f t="shared" si="26"/>
        <v>0</v>
      </c>
      <c r="AS24" s="1">
        <f t="shared" si="26"/>
        <v>0</v>
      </c>
      <c r="AT24" s="1">
        <f t="shared" si="26"/>
        <v>0</v>
      </c>
      <c r="AU24" s="1">
        <f t="shared" si="26"/>
        <v>0</v>
      </c>
      <c r="AV24" s="1">
        <f t="shared" si="26"/>
        <v>0</v>
      </c>
      <c r="AW24" s="1">
        <f t="shared" si="27"/>
        <v>0</v>
      </c>
      <c r="AX24" s="1">
        <f t="shared" si="28"/>
        <v>0</v>
      </c>
      <c r="AY24" s="1">
        <f t="shared" si="29"/>
        <v>0</v>
      </c>
      <c r="AZ24" s="1">
        <f t="shared" si="30"/>
        <v>0</v>
      </c>
      <c r="BA24" s="1">
        <f t="shared" si="4"/>
        <v>0</v>
      </c>
      <c r="BB24" s="1">
        <f t="shared" si="5"/>
        <v>0</v>
      </c>
      <c r="BC24" s="1">
        <f t="shared" si="6"/>
        <v>0</v>
      </c>
      <c r="BD24" s="1">
        <f t="shared" si="31"/>
        <v>0</v>
      </c>
      <c r="BE24" s="1">
        <f t="shared" si="7"/>
        <v>0</v>
      </c>
      <c r="BF24" s="1">
        <f t="shared" si="8"/>
        <v>0</v>
      </c>
      <c r="BG24" s="1">
        <f t="shared" si="9"/>
        <v>0</v>
      </c>
      <c r="BH24" s="1">
        <f t="shared" si="10"/>
        <v>0</v>
      </c>
      <c r="BI24" s="1">
        <f t="shared" si="32"/>
        <v>0</v>
      </c>
      <c r="BJ24" s="1">
        <f t="shared" si="33"/>
        <v>0</v>
      </c>
      <c r="BR24" s="1">
        <f t="shared" si="45"/>
        <v>2</v>
      </c>
      <c r="BS24" s="14">
        <f>ARREAR!I25</f>
        <v>0</v>
      </c>
      <c r="BT24" s="15" t="str">
        <f>ARREAR!J25</f>
        <v/>
      </c>
      <c r="BU24" s="14">
        <f>ARREAR!K25</f>
        <v>0</v>
      </c>
      <c r="BV24" s="16"/>
      <c r="BW24" s="16"/>
      <c r="BX24" s="16"/>
      <c r="BY24" s="16"/>
      <c r="BZ24" s="17"/>
      <c r="CA24" s="17"/>
      <c r="CB24" s="17"/>
      <c r="CC24" s="17"/>
      <c r="CD24" s="18"/>
      <c r="CE24" s="18"/>
      <c r="CF24" s="19"/>
      <c r="CG24" s="19"/>
      <c r="CH24" s="20"/>
      <c r="CI24" s="20"/>
    </row>
    <row r="25" spans="1:87" ht="21.95" customHeight="1">
      <c r="A25" s="1">
        <v>20</v>
      </c>
      <c r="B25" s="1">
        <v>201708</v>
      </c>
      <c r="C25" s="1">
        <v>139</v>
      </c>
      <c r="D25" s="1">
        <v>139</v>
      </c>
      <c r="E25" s="1">
        <v>136</v>
      </c>
      <c r="F25" s="1">
        <f t="shared" si="34"/>
        <v>5</v>
      </c>
      <c r="I25" s="1">
        <v>31</v>
      </c>
      <c r="O25" s="1">
        <f t="shared" si="11"/>
        <v>0</v>
      </c>
      <c r="P25" s="1">
        <f t="shared" si="35"/>
        <v>0</v>
      </c>
      <c r="Q25" s="1">
        <f t="shared" si="36"/>
        <v>0</v>
      </c>
      <c r="R25" s="1">
        <f t="shared" si="37"/>
        <v>0</v>
      </c>
      <c r="S25" s="1">
        <f t="shared" si="38"/>
        <v>0</v>
      </c>
      <c r="T25" s="1">
        <f t="shared" si="12"/>
        <v>0</v>
      </c>
      <c r="U25" s="1">
        <f t="shared" si="13"/>
        <v>0</v>
      </c>
      <c r="V25" s="1">
        <f t="shared" si="14"/>
        <v>0</v>
      </c>
      <c r="W25" s="1">
        <f t="shared" si="15"/>
        <v>0</v>
      </c>
      <c r="X25" s="1">
        <f t="shared" si="16"/>
        <v>0</v>
      </c>
      <c r="Y25" s="1">
        <f t="shared" si="17"/>
        <v>0</v>
      </c>
      <c r="Z25" s="1">
        <f t="shared" si="18"/>
        <v>0</v>
      </c>
      <c r="AA25" s="1">
        <f t="shared" si="39"/>
        <v>0</v>
      </c>
      <c r="AB25" s="1">
        <f t="shared" si="40"/>
        <v>0</v>
      </c>
      <c r="AC25" s="1">
        <f>IFERROR(IF(O25&gt;=200000,(IF($T$3=2,DATA!$P$15,0)),0),0)</f>
        <v>0</v>
      </c>
      <c r="AD25" s="1">
        <f>IFERROR(IF($O25&gt;=200000,(IF($W$3=2,DATA!$AI$15,0)),0),0)</f>
        <v>0</v>
      </c>
      <c r="AE25" s="1">
        <f t="shared" si="46"/>
        <v>0</v>
      </c>
      <c r="AF25" s="1">
        <f t="shared" si="41"/>
        <v>0</v>
      </c>
      <c r="AG25" s="1">
        <f t="shared" si="19"/>
        <v>0</v>
      </c>
      <c r="AH25" s="1">
        <f t="shared" si="42"/>
        <v>0</v>
      </c>
      <c r="AI25" s="1">
        <f t="shared" si="20"/>
        <v>0</v>
      </c>
      <c r="AJ25" s="1">
        <f t="shared" si="43"/>
        <v>0</v>
      </c>
      <c r="AK25" s="1">
        <f t="shared" si="44"/>
        <v>0</v>
      </c>
      <c r="AL25" s="1">
        <f t="shared" si="21"/>
        <v>0</v>
      </c>
      <c r="AM25" s="1">
        <f t="shared" si="22"/>
        <v>0</v>
      </c>
      <c r="AN25" s="1">
        <f t="shared" si="23"/>
        <v>0</v>
      </c>
      <c r="AO25" s="1">
        <f t="shared" si="24"/>
        <v>0</v>
      </c>
      <c r="AP25" s="1">
        <f t="shared" si="25"/>
        <v>0</v>
      </c>
      <c r="AQ25" s="1">
        <f t="shared" si="26"/>
        <v>0</v>
      </c>
      <c r="AR25" s="1">
        <f t="shared" si="26"/>
        <v>0</v>
      </c>
      <c r="AS25" s="1">
        <f t="shared" si="26"/>
        <v>0</v>
      </c>
      <c r="AT25" s="1">
        <f t="shared" si="26"/>
        <v>0</v>
      </c>
      <c r="AU25" s="1">
        <f t="shared" si="26"/>
        <v>0</v>
      </c>
      <c r="AV25" s="1">
        <f t="shared" si="26"/>
        <v>0</v>
      </c>
      <c r="AW25" s="1">
        <f t="shared" si="27"/>
        <v>0</v>
      </c>
      <c r="AX25" s="1">
        <f t="shared" si="28"/>
        <v>0</v>
      </c>
      <c r="AY25" s="1">
        <f t="shared" si="29"/>
        <v>0</v>
      </c>
      <c r="AZ25" s="1">
        <f t="shared" si="30"/>
        <v>0</v>
      </c>
      <c r="BA25" s="1">
        <f t="shared" si="4"/>
        <v>0</v>
      </c>
      <c r="BB25" s="1">
        <f t="shared" si="5"/>
        <v>0</v>
      </c>
      <c r="BC25" s="1">
        <f t="shared" si="6"/>
        <v>0</v>
      </c>
      <c r="BD25" s="1">
        <f t="shared" si="31"/>
        <v>0</v>
      </c>
      <c r="BE25" s="1">
        <f t="shared" si="7"/>
        <v>0</v>
      </c>
      <c r="BF25" s="1">
        <f t="shared" si="8"/>
        <v>0</v>
      </c>
      <c r="BG25" s="1">
        <f t="shared" si="9"/>
        <v>0</v>
      </c>
      <c r="BH25" s="1">
        <f t="shared" si="10"/>
        <v>0</v>
      </c>
      <c r="BI25" s="1">
        <f t="shared" si="32"/>
        <v>0</v>
      </c>
      <c r="BJ25" s="1">
        <f t="shared" si="33"/>
        <v>0</v>
      </c>
      <c r="BR25" s="1">
        <f t="shared" si="45"/>
        <v>2</v>
      </c>
      <c r="BS25" s="14">
        <f>ARREAR!I26</f>
        <v>0</v>
      </c>
      <c r="BT25" s="15" t="str">
        <f>ARREAR!J26</f>
        <v/>
      </c>
      <c r="BU25" s="14">
        <f>ARREAR!K26</f>
        <v>0</v>
      </c>
      <c r="BV25" s="16"/>
      <c r="BW25" s="16"/>
      <c r="BX25" s="16"/>
      <c r="BY25" s="16"/>
      <c r="BZ25" s="17"/>
      <c r="CA25" s="17"/>
      <c r="CB25" s="17"/>
      <c r="CC25" s="17"/>
      <c r="CD25" s="18"/>
      <c r="CE25" s="18"/>
      <c r="CF25" s="19"/>
      <c r="CG25" s="19"/>
      <c r="CH25" s="20"/>
      <c r="CI25" s="20"/>
    </row>
    <row r="26" spans="1:87" ht="21.95" customHeight="1">
      <c r="A26" s="1">
        <v>21</v>
      </c>
      <c r="B26" s="1">
        <v>201709</v>
      </c>
      <c r="C26" s="1">
        <v>139</v>
      </c>
      <c r="D26" s="1">
        <v>139</v>
      </c>
      <c r="E26" s="1">
        <v>136</v>
      </c>
      <c r="F26" s="1">
        <f t="shared" si="34"/>
        <v>5</v>
      </c>
      <c r="I26" s="1">
        <v>30</v>
      </c>
      <c r="O26" s="1">
        <f t="shared" si="11"/>
        <v>0</v>
      </c>
      <c r="P26" s="1">
        <f t="shared" si="35"/>
        <v>0</v>
      </c>
      <c r="Q26" s="1">
        <f t="shared" si="36"/>
        <v>0</v>
      </c>
      <c r="R26" s="1">
        <f t="shared" si="37"/>
        <v>0</v>
      </c>
      <c r="S26" s="1">
        <f t="shared" si="38"/>
        <v>0</v>
      </c>
      <c r="T26" s="1">
        <f t="shared" si="12"/>
        <v>0</v>
      </c>
      <c r="U26" s="1">
        <f t="shared" si="13"/>
        <v>0</v>
      </c>
      <c r="V26" s="1">
        <f t="shared" si="14"/>
        <v>0</v>
      </c>
      <c r="W26" s="1">
        <f t="shared" si="15"/>
        <v>0</v>
      </c>
      <c r="X26" s="1">
        <f t="shared" si="16"/>
        <v>0</v>
      </c>
      <c r="Y26" s="1">
        <f t="shared" si="17"/>
        <v>0</v>
      </c>
      <c r="Z26" s="1">
        <f t="shared" si="18"/>
        <v>0</v>
      </c>
      <c r="AA26" s="1">
        <f t="shared" si="39"/>
        <v>0</v>
      </c>
      <c r="AB26" s="1">
        <f t="shared" si="40"/>
        <v>0</v>
      </c>
      <c r="AC26" s="1">
        <f>IFERROR(IF(O26&gt;=200000,(IF($T$3=2,DATA!$P$15,0)),0),0)</f>
        <v>0</v>
      </c>
      <c r="AD26" s="1">
        <f>IFERROR(IF($O26&gt;=200000,(IF($W$3=2,DATA!$AI$15,0)),0),0)</f>
        <v>0</v>
      </c>
      <c r="AE26" s="1">
        <f t="shared" si="46"/>
        <v>0</v>
      </c>
      <c r="AF26" s="1">
        <f t="shared" si="41"/>
        <v>0</v>
      </c>
      <c r="AG26" s="1">
        <f t="shared" si="19"/>
        <v>0</v>
      </c>
      <c r="AH26" s="1">
        <f t="shared" si="42"/>
        <v>0</v>
      </c>
      <c r="AI26" s="1">
        <f t="shared" si="20"/>
        <v>0</v>
      </c>
      <c r="AJ26" s="1">
        <f t="shared" si="43"/>
        <v>0</v>
      </c>
      <c r="AK26" s="1">
        <f t="shared" si="44"/>
        <v>0</v>
      </c>
      <c r="AL26" s="1">
        <f t="shared" si="21"/>
        <v>0</v>
      </c>
      <c r="AM26" s="1">
        <f t="shared" si="22"/>
        <v>0</v>
      </c>
      <c r="AN26" s="1">
        <f t="shared" si="23"/>
        <v>0</v>
      </c>
      <c r="AO26" s="1">
        <f t="shared" si="24"/>
        <v>0</v>
      </c>
      <c r="AP26" s="1">
        <f t="shared" si="25"/>
        <v>0</v>
      </c>
      <c r="AQ26" s="1">
        <f t="shared" si="26"/>
        <v>0</v>
      </c>
      <c r="AR26" s="1">
        <f t="shared" si="26"/>
        <v>0</v>
      </c>
      <c r="AS26" s="1">
        <f t="shared" si="26"/>
        <v>0</v>
      </c>
      <c r="AT26" s="1">
        <f t="shared" si="26"/>
        <v>0</v>
      </c>
      <c r="AU26" s="1">
        <f t="shared" si="26"/>
        <v>0</v>
      </c>
      <c r="AV26" s="1">
        <f t="shared" si="26"/>
        <v>0</v>
      </c>
      <c r="AW26" s="1">
        <f t="shared" si="27"/>
        <v>0</v>
      </c>
      <c r="AX26" s="1">
        <f t="shared" si="28"/>
        <v>0</v>
      </c>
      <c r="AY26" s="1">
        <f t="shared" si="29"/>
        <v>0</v>
      </c>
      <c r="AZ26" s="1">
        <f t="shared" si="30"/>
        <v>0</v>
      </c>
      <c r="BA26" s="1">
        <f t="shared" si="4"/>
        <v>0</v>
      </c>
      <c r="BB26" s="1">
        <f t="shared" si="5"/>
        <v>0</v>
      </c>
      <c r="BC26" s="1">
        <f t="shared" si="6"/>
        <v>0</v>
      </c>
      <c r="BD26" s="1">
        <f t="shared" si="31"/>
        <v>0</v>
      </c>
      <c r="BE26" s="1">
        <f t="shared" si="7"/>
        <v>0</v>
      </c>
      <c r="BF26" s="1">
        <f t="shared" si="8"/>
        <v>0</v>
      </c>
      <c r="BG26" s="1">
        <f t="shared" si="9"/>
        <v>0</v>
      </c>
      <c r="BH26" s="1">
        <f t="shared" si="10"/>
        <v>0</v>
      </c>
      <c r="BI26" s="1">
        <f t="shared" si="32"/>
        <v>0</v>
      </c>
      <c r="BJ26" s="1">
        <f t="shared" si="33"/>
        <v>0</v>
      </c>
      <c r="BR26" s="1">
        <f t="shared" si="45"/>
        <v>2</v>
      </c>
      <c r="BS26" s="14">
        <f>ARREAR!I27</f>
        <v>0</v>
      </c>
      <c r="BT26" s="15" t="str">
        <f>ARREAR!J27</f>
        <v/>
      </c>
      <c r="BU26" s="14">
        <f>ARREAR!K27</f>
        <v>0</v>
      </c>
      <c r="BV26" s="16"/>
      <c r="BW26" s="16"/>
      <c r="BX26" s="16"/>
      <c r="BY26" s="16"/>
      <c r="BZ26" s="17"/>
      <c r="CA26" s="17"/>
      <c r="CB26" s="17"/>
      <c r="CC26" s="17"/>
      <c r="CD26" s="18"/>
      <c r="CE26" s="18"/>
      <c r="CF26" s="19"/>
      <c r="CG26" s="19"/>
      <c r="CH26" s="20"/>
      <c r="CI26" s="20"/>
    </row>
    <row r="27" spans="1:87" ht="21.95" customHeight="1">
      <c r="A27" s="1">
        <v>22</v>
      </c>
      <c r="B27" s="1">
        <v>201710</v>
      </c>
      <c r="C27" s="1">
        <v>139</v>
      </c>
      <c r="F27" s="1">
        <f t="shared" si="34"/>
        <v>5</v>
      </c>
      <c r="I27" s="1">
        <v>31</v>
      </c>
      <c r="O27" s="1">
        <f t="shared" si="11"/>
        <v>0</v>
      </c>
      <c r="P27" s="1">
        <f t="shared" si="35"/>
        <v>0</v>
      </c>
      <c r="Q27" s="1">
        <f t="shared" si="36"/>
        <v>0</v>
      </c>
      <c r="R27" s="1">
        <f t="shared" si="37"/>
        <v>0</v>
      </c>
      <c r="S27" s="1">
        <f t="shared" si="38"/>
        <v>0</v>
      </c>
      <c r="T27" s="1">
        <f t="shared" si="12"/>
        <v>0</v>
      </c>
      <c r="U27" s="1">
        <f t="shared" si="13"/>
        <v>0</v>
      </c>
      <c r="V27" s="1">
        <f t="shared" si="14"/>
        <v>0</v>
      </c>
      <c r="W27" s="1">
        <f t="shared" si="15"/>
        <v>0</v>
      </c>
      <c r="X27" s="1">
        <f t="shared" si="16"/>
        <v>0</v>
      </c>
      <c r="Y27" s="1">
        <f t="shared" si="17"/>
        <v>0</v>
      </c>
      <c r="Z27" s="1">
        <f t="shared" si="18"/>
        <v>0</v>
      </c>
      <c r="AA27" s="1">
        <f t="shared" si="39"/>
        <v>0</v>
      </c>
      <c r="AB27" s="1">
        <f t="shared" si="40"/>
        <v>0</v>
      </c>
      <c r="AC27" s="1">
        <f>IFERROR(IF(O27&gt;=200000,(IF($T$3=2,DATA!$P$15,0)),0),0)</f>
        <v>0</v>
      </c>
      <c r="AD27" s="1">
        <f>IFERROR(IF($O27&gt;=200000,(IF($W$3=2,DATA!$AI$15,0)),0),0)</f>
        <v>0</v>
      </c>
      <c r="AE27" s="1">
        <f t="shared" si="46"/>
        <v>0</v>
      </c>
      <c r="AF27" s="1">
        <f t="shared" si="41"/>
        <v>0</v>
      </c>
      <c r="AG27" s="1">
        <f t="shared" si="19"/>
        <v>0</v>
      </c>
      <c r="AH27" s="1">
        <f t="shared" si="42"/>
        <v>0</v>
      </c>
      <c r="AI27" s="1">
        <f t="shared" si="20"/>
        <v>0</v>
      </c>
      <c r="AJ27" s="1">
        <f t="shared" si="43"/>
        <v>0</v>
      </c>
      <c r="AK27" s="1">
        <f t="shared" si="44"/>
        <v>0</v>
      </c>
      <c r="AL27" s="1">
        <f t="shared" si="21"/>
        <v>0</v>
      </c>
      <c r="AM27" s="1">
        <f t="shared" si="22"/>
        <v>0</v>
      </c>
      <c r="AN27" s="1">
        <f t="shared" si="23"/>
        <v>0</v>
      </c>
      <c r="AO27" s="1">
        <f t="shared" si="24"/>
        <v>0</v>
      </c>
      <c r="AP27" s="1">
        <f t="shared" si="25"/>
        <v>0</v>
      </c>
      <c r="AQ27" s="1">
        <f t="shared" si="26"/>
        <v>0</v>
      </c>
      <c r="AR27" s="1">
        <f t="shared" si="26"/>
        <v>0</v>
      </c>
      <c r="AS27" s="1">
        <f t="shared" si="26"/>
        <v>0</v>
      </c>
      <c r="AT27" s="1">
        <f t="shared" si="26"/>
        <v>0</v>
      </c>
      <c r="AU27" s="1">
        <f t="shared" si="26"/>
        <v>0</v>
      </c>
      <c r="AV27" s="1">
        <f t="shared" si="26"/>
        <v>0</v>
      </c>
      <c r="AW27" s="1">
        <f t="shared" si="27"/>
        <v>0</v>
      </c>
      <c r="AX27" s="1">
        <f t="shared" si="28"/>
        <v>0</v>
      </c>
      <c r="AY27" s="1">
        <f t="shared" si="29"/>
        <v>0</v>
      </c>
      <c r="AZ27" s="1">
        <f t="shared" si="30"/>
        <v>0</v>
      </c>
      <c r="BA27" s="1">
        <f t="shared" si="4"/>
        <v>0</v>
      </c>
      <c r="BB27" s="1">
        <f t="shared" si="5"/>
        <v>0</v>
      </c>
      <c r="BC27" s="1">
        <f t="shared" si="6"/>
        <v>0</v>
      </c>
      <c r="BD27" s="1">
        <f t="shared" si="31"/>
        <v>0</v>
      </c>
      <c r="BE27" s="1">
        <f t="shared" si="7"/>
        <v>0</v>
      </c>
      <c r="BF27" s="1">
        <f t="shared" si="8"/>
        <v>0</v>
      </c>
      <c r="BG27" s="1">
        <f t="shared" si="9"/>
        <v>0</v>
      </c>
      <c r="BH27" s="1">
        <f t="shared" si="10"/>
        <v>0</v>
      </c>
      <c r="BI27" s="1">
        <f t="shared" si="32"/>
        <v>0</v>
      </c>
      <c r="BJ27" s="1">
        <f t="shared" si="33"/>
        <v>0</v>
      </c>
      <c r="BR27" s="1">
        <f t="shared" si="45"/>
        <v>2</v>
      </c>
      <c r="BS27" s="14">
        <f>ARREAR!I28</f>
        <v>0</v>
      </c>
      <c r="BT27" s="15" t="str">
        <f>ARREAR!J28</f>
        <v/>
      </c>
      <c r="BU27" s="14">
        <f>ARREAR!K28</f>
        <v>0</v>
      </c>
      <c r="BV27" s="16"/>
      <c r="BW27" s="16"/>
      <c r="BX27" s="16"/>
      <c r="BY27" s="16"/>
      <c r="BZ27" s="17"/>
      <c r="CA27" s="17"/>
      <c r="CB27" s="17"/>
      <c r="CC27" s="17"/>
      <c r="CD27" s="18"/>
      <c r="CE27" s="18"/>
      <c r="CF27" s="19"/>
      <c r="CG27" s="19"/>
      <c r="CH27" s="20"/>
      <c r="CI27" s="20"/>
    </row>
    <row r="28" spans="1:87" ht="21.95" customHeight="1">
      <c r="A28" s="1">
        <v>23</v>
      </c>
      <c r="B28" s="1">
        <v>201711</v>
      </c>
      <c r="C28" s="1">
        <v>139</v>
      </c>
      <c r="F28" s="1">
        <f t="shared" si="34"/>
        <v>5</v>
      </c>
      <c r="I28" s="1">
        <v>30</v>
      </c>
      <c r="O28" s="1">
        <f t="shared" si="11"/>
        <v>0</v>
      </c>
      <c r="P28" s="1">
        <f t="shared" si="35"/>
        <v>0</v>
      </c>
      <c r="Q28" s="1">
        <f t="shared" si="36"/>
        <v>0</v>
      </c>
      <c r="R28" s="1">
        <f t="shared" si="37"/>
        <v>0</v>
      </c>
      <c r="S28" s="1">
        <f t="shared" si="38"/>
        <v>0</v>
      </c>
      <c r="T28" s="1">
        <f t="shared" si="12"/>
        <v>0</v>
      </c>
      <c r="U28" s="1">
        <f t="shared" si="13"/>
        <v>0</v>
      </c>
      <c r="V28" s="1">
        <f t="shared" si="14"/>
        <v>0</v>
      </c>
      <c r="W28" s="1">
        <f t="shared" si="15"/>
        <v>0</v>
      </c>
      <c r="X28" s="1">
        <f t="shared" si="16"/>
        <v>0</v>
      </c>
      <c r="Y28" s="1">
        <f t="shared" si="17"/>
        <v>0</v>
      </c>
      <c r="Z28" s="1">
        <f t="shared" si="18"/>
        <v>0</v>
      </c>
      <c r="AA28" s="1">
        <f t="shared" si="39"/>
        <v>0</v>
      </c>
      <c r="AB28" s="1">
        <f t="shared" si="40"/>
        <v>0</v>
      </c>
      <c r="AC28" s="1">
        <f>IFERROR(IF(O28&gt;=200000,(IF($T$3=2,DATA!$P$15,0)),0),0)</f>
        <v>0</v>
      </c>
      <c r="AD28" s="1">
        <f>IFERROR(IF($O28&gt;=200000,(IF($W$3=2,DATA!$AI$15,0)),0),0)</f>
        <v>0</v>
      </c>
      <c r="AE28" s="1">
        <f t="shared" si="46"/>
        <v>0</v>
      </c>
      <c r="AF28" s="1">
        <f t="shared" si="41"/>
        <v>0</v>
      </c>
      <c r="AG28" s="1">
        <f t="shared" si="19"/>
        <v>0</v>
      </c>
      <c r="AH28" s="1">
        <f t="shared" si="42"/>
        <v>0</v>
      </c>
      <c r="AI28" s="1">
        <f t="shared" si="20"/>
        <v>0</v>
      </c>
      <c r="AJ28" s="1">
        <f t="shared" si="43"/>
        <v>0</v>
      </c>
      <c r="AK28" s="1">
        <f t="shared" si="44"/>
        <v>0</v>
      </c>
      <c r="AL28" s="1">
        <f t="shared" si="21"/>
        <v>0</v>
      </c>
      <c r="AM28" s="1">
        <f t="shared" si="22"/>
        <v>0</v>
      </c>
      <c r="AN28" s="1">
        <f t="shared" si="23"/>
        <v>0</v>
      </c>
      <c r="AO28" s="1">
        <f t="shared" si="24"/>
        <v>0</v>
      </c>
      <c r="AP28" s="1">
        <f t="shared" si="25"/>
        <v>0</v>
      </c>
      <c r="AQ28" s="1">
        <f t="shared" si="26"/>
        <v>0</v>
      </c>
      <c r="AR28" s="1">
        <f t="shared" si="26"/>
        <v>0</v>
      </c>
      <c r="AS28" s="1">
        <f t="shared" si="26"/>
        <v>0</v>
      </c>
      <c r="AT28" s="1">
        <f t="shared" si="26"/>
        <v>0</v>
      </c>
      <c r="AU28" s="1">
        <f t="shared" si="26"/>
        <v>0</v>
      </c>
      <c r="AV28" s="1">
        <f t="shared" si="26"/>
        <v>0</v>
      </c>
      <c r="AW28" s="1">
        <f t="shared" si="27"/>
        <v>0</v>
      </c>
      <c r="AX28" s="1">
        <f t="shared" si="28"/>
        <v>0</v>
      </c>
      <c r="AY28" s="1">
        <f t="shared" si="29"/>
        <v>0</v>
      </c>
      <c r="AZ28" s="1">
        <f t="shared" si="30"/>
        <v>0</v>
      </c>
      <c r="BA28" s="1">
        <f t="shared" si="4"/>
        <v>0</v>
      </c>
      <c r="BB28" s="1">
        <f t="shared" si="5"/>
        <v>0</v>
      </c>
      <c r="BC28" s="1">
        <f t="shared" si="6"/>
        <v>0</v>
      </c>
      <c r="BD28" s="1">
        <f t="shared" si="31"/>
        <v>0</v>
      </c>
      <c r="BE28" s="1">
        <f t="shared" si="7"/>
        <v>0</v>
      </c>
      <c r="BF28" s="1">
        <f t="shared" si="8"/>
        <v>0</v>
      </c>
      <c r="BG28" s="1">
        <f t="shared" si="9"/>
        <v>0</v>
      </c>
      <c r="BH28" s="1">
        <f t="shared" si="10"/>
        <v>0</v>
      </c>
      <c r="BI28" s="1">
        <f t="shared" si="32"/>
        <v>0</v>
      </c>
      <c r="BJ28" s="1">
        <f t="shared" si="33"/>
        <v>0</v>
      </c>
      <c r="BR28" s="1">
        <f t="shared" si="45"/>
        <v>2</v>
      </c>
      <c r="BS28" s="14">
        <f>ARREAR!I29</f>
        <v>0</v>
      </c>
      <c r="BT28" s="15" t="str">
        <f>ARREAR!J29</f>
        <v/>
      </c>
      <c r="BU28" s="14">
        <f>ARREAR!K29</f>
        <v>0</v>
      </c>
      <c r="BV28" s="16"/>
      <c r="BW28" s="16"/>
      <c r="BX28" s="16"/>
      <c r="BY28" s="16"/>
      <c r="BZ28" s="17"/>
      <c r="CA28" s="17"/>
      <c r="CB28" s="17"/>
      <c r="CC28" s="17"/>
      <c r="CD28" s="18"/>
      <c r="CE28" s="18"/>
      <c r="CF28" s="19"/>
      <c r="CG28" s="19"/>
      <c r="CH28" s="20"/>
      <c r="CI28" s="20"/>
    </row>
    <row r="29" spans="1:87" ht="21.95" customHeight="1">
      <c r="A29" s="1">
        <v>24</v>
      </c>
      <c r="B29" s="1">
        <v>201712</v>
      </c>
      <c r="C29" s="1">
        <v>139</v>
      </c>
      <c r="F29" s="1">
        <f t="shared" si="34"/>
        <v>5</v>
      </c>
      <c r="I29" s="1">
        <v>31</v>
      </c>
      <c r="O29" s="1">
        <f t="shared" si="11"/>
        <v>0</v>
      </c>
      <c r="P29" s="1">
        <f t="shared" si="35"/>
        <v>0</v>
      </c>
      <c r="Q29" s="1">
        <f t="shared" si="36"/>
        <v>0</v>
      </c>
      <c r="R29" s="1">
        <f t="shared" si="37"/>
        <v>0</v>
      </c>
      <c r="S29" s="1">
        <f t="shared" si="38"/>
        <v>0</v>
      </c>
      <c r="T29" s="1">
        <f t="shared" si="12"/>
        <v>0</v>
      </c>
      <c r="U29" s="1">
        <f t="shared" si="13"/>
        <v>0</v>
      </c>
      <c r="V29" s="1">
        <f t="shared" si="14"/>
        <v>0</v>
      </c>
      <c r="W29" s="1">
        <f t="shared" si="15"/>
        <v>0</v>
      </c>
      <c r="X29" s="1">
        <f t="shared" si="16"/>
        <v>0</v>
      </c>
      <c r="Y29" s="1">
        <f t="shared" si="17"/>
        <v>0</v>
      </c>
      <c r="Z29" s="1">
        <f t="shared" si="18"/>
        <v>0</v>
      </c>
      <c r="AA29" s="1">
        <f t="shared" si="39"/>
        <v>0</v>
      </c>
      <c r="AB29" s="1">
        <f t="shared" si="40"/>
        <v>0</v>
      </c>
      <c r="AC29" s="1">
        <f>IFERROR(IF(O29&gt;=200000,(IF($T$3=2,DATA!$P$15,0)),0),0)</f>
        <v>0</v>
      </c>
      <c r="AD29" s="1">
        <f>IFERROR(IF($O29&gt;=200000,(IF($W$3=2,DATA!$AI$15,0)),0),0)</f>
        <v>0</v>
      </c>
      <c r="AE29" s="1">
        <f t="shared" si="46"/>
        <v>0</v>
      </c>
      <c r="AF29" s="1">
        <f t="shared" si="41"/>
        <v>0</v>
      </c>
      <c r="AG29" s="1">
        <f t="shared" si="19"/>
        <v>0</v>
      </c>
      <c r="AH29" s="1">
        <f t="shared" si="42"/>
        <v>0</v>
      </c>
      <c r="AI29" s="1">
        <f t="shared" si="20"/>
        <v>0</v>
      </c>
      <c r="AJ29" s="1">
        <f t="shared" si="43"/>
        <v>0</v>
      </c>
      <c r="AK29" s="1">
        <f t="shared" si="44"/>
        <v>0</v>
      </c>
      <c r="AL29" s="1">
        <f t="shared" si="21"/>
        <v>0</v>
      </c>
      <c r="AM29" s="1">
        <f t="shared" si="22"/>
        <v>0</v>
      </c>
      <c r="AN29" s="1">
        <f t="shared" si="23"/>
        <v>0</v>
      </c>
      <c r="AO29" s="1">
        <f t="shared" si="24"/>
        <v>0</v>
      </c>
      <c r="AP29" s="1">
        <f t="shared" si="25"/>
        <v>0</v>
      </c>
      <c r="AQ29" s="1">
        <f t="shared" si="26"/>
        <v>0</v>
      </c>
      <c r="AR29" s="1">
        <f t="shared" si="26"/>
        <v>0</v>
      </c>
      <c r="AS29" s="1">
        <f t="shared" si="26"/>
        <v>0</v>
      </c>
      <c r="AT29" s="1">
        <f t="shared" si="26"/>
        <v>0</v>
      </c>
      <c r="AU29" s="1">
        <f t="shared" si="26"/>
        <v>0</v>
      </c>
      <c r="AV29" s="1">
        <f t="shared" si="26"/>
        <v>0</v>
      </c>
      <c r="AW29" s="1">
        <f t="shared" si="27"/>
        <v>0</v>
      </c>
      <c r="AX29" s="1">
        <f t="shared" si="28"/>
        <v>0</v>
      </c>
      <c r="AY29" s="1">
        <f t="shared" si="29"/>
        <v>0</v>
      </c>
      <c r="AZ29" s="1">
        <f t="shared" si="30"/>
        <v>0</v>
      </c>
      <c r="BA29" s="1">
        <f t="shared" si="4"/>
        <v>0</v>
      </c>
      <c r="BB29" s="1">
        <f t="shared" si="5"/>
        <v>0</v>
      </c>
      <c r="BC29" s="1">
        <f t="shared" si="6"/>
        <v>0</v>
      </c>
      <c r="BD29" s="1">
        <f t="shared" si="31"/>
        <v>0</v>
      </c>
      <c r="BE29" s="1">
        <f t="shared" si="7"/>
        <v>0</v>
      </c>
      <c r="BF29" s="1">
        <f t="shared" si="8"/>
        <v>0</v>
      </c>
      <c r="BG29" s="1">
        <f t="shared" si="9"/>
        <v>0</v>
      </c>
      <c r="BH29" s="1">
        <f t="shared" si="10"/>
        <v>0</v>
      </c>
      <c r="BI29" s="1">
        <f t="shared" si="32"/>
        <v>0</v>
      </c>
      <c r="BJ29" s="1">
        <f t="shared" si="33"/>
        <v>0</v>
      </c>
      <c r="BR29" s="1">
        <f t="shared" si="45"/>
        <v>2</v>
      </c>
      <c r="BS29" s="14">
        <f>ARREAR!I30</f>
        <v>0</v>
      </c>
      <c r="BT29" s="15" t="str">
        <f>ARREAR!J30</f>
        <v/>
      </c>
      <c r="BU29" s="14">
        <f>ARREAR!K30</f>
        <v>0</v>
      </c>
      <c r="BV29" s="16"/>
      <c r="BW29" s="16"/>
      <c r="BX29" s="16"/>
      <c r="BY29" s="16"/>
      <c r="BZ29" s="17"/>
      <c r="CA29" s="17"/>
      <c r="CB29" s="17"/>
      <c r="CC29" s="17"/>
      <c r="CD29" s="18"/>
      <c r="CE29" s="18"/>
      <c r="CF29" s="19"/>
      <c r="CG29" s="19"/>
      <c r="CH29" s="20"/>
      <c r="CI29" s="20"/>
    </row>
    <row r="30" spans="1:87" ht="21.95" customHeight="1">
      <c r="A30" s="1">
        <v>25</v>
      </c>
      <c r="B30" s="1">
        <v>201801</v>
      </c>
      <c r="C30" s="1">
        <v>142</v>
      </c>
      <c r="D30" s="1">
        <v>142</v>
      </c>
      <c r="E30" s="1">
        <v>139</v>
      </c>
      <c r="F30" s="1">
        <v>7</v>
      </c>
      <c r="G30" s="1">
        <v>7</v>
      </c>
      <c r="H30" s="1">
        <v>5</v>
      </c>
      <c r="I30" s="1">
        <v>31</v>
      </c>
      <c r="O30" s="1">
        <f t="shared" si="11"/>
        <v>0</v>
      </c>
      <c r="P30" s="1">
        <f t="shared" si="35"/>
        <v>0</v>
      </c>
      <c r="Q30" s="1">
        <f t="shared" si="36"/>
        <v>0</v>
      </c>
      <c r="R30" s="1">
        <f t="shared" si="37"/>
        <v>0</v>
      </c>
      <c r="S30" s="1">
        <f t="shared" si="38"/>
        <v>0</v>
      </c>
      <c r="T30" s="1">
        <f t="shared" si="12"/>
        <v>0</v>
      </c>
      <c r="U30" s="1">
        <f t="shared" si="13"/>
        <v>0</v>
      </c>
      <c r="V30" s="1">
        <f t="shared" si="14"/>
        <v>0</v>
      </c>
      <c r="W30" s="1">
        <f t="shared" si="15"/>
        <v>0</v>
      </c>
      <c r="X30" s="1">
        <f t="shared" si="16"/>
        <v>0</v>
      </c>
      <c r="Y30" s="1">
        <f t="shared" si="17"/>
        <v>0</v>
      </c>
      <c r="Z30" s="1">
        <f t="shared" si="18"/>
        <v>0</v>
      </c>
      <c r="AA30" s="1">
        <f t="shared" si="39"/>
        <v>0</v>
      </c>
      <c r="AB30" s="1">
        <f t="shared" si="40"/>
        <v>0</v>
      </c>
      <c r="AC30" s="1">
        <f>IFERROR(IF(O30&gt;=200000,(IF($T$3=2,DATA!$P$15,0)),0),0)</f>
        <v>0</v>
      </c>
      <c r="AD30" s="1">
        <f>IFERROR(IF($O30&gt;=200000,(IF($W$3=2,DATA!$AI$15,0)),0),0)</f>
        <v>0</v>
      </c>
      <c r="AE30" s="1">
        <f t="shared" si="46"/>
        <v>0</v>
      </c>
      <c r="AF30" s="1">
        <f t="shared" si="41"/>
        <v>0</v>
      </c>
      <c r="AG30" s="1">
        <f t="shared" si="19"/>
        <v>0</v>
      </c>
      <c r="AH30" s="1">
        <f t="shared" si="42"/>
        <v>0</v>
      </c>
      <c r="AI30" s="1">
        <f t="shared" si="20"/>
        <v>0</v>
      </c>
      <c r="AJ30" s="1">
        <f t="shared" si="43"/>
        <v>0</v>
      </c>
      <c r="AK30" s="1">
        <f t="shared" si="44"/>
        <v>0</v>
      </c>
      <c r="AL30" s="1">
        <f t="shared" si="21"/>
        <v>0</v>
      </c>
      <c r="AM30" s="1">
        <f t="shared" si="22"/>
        <v>0</v>
      </c>
      <c r="AN30" s="1">
        <f t="shared" si="23"/>
        <v>0</v>
      </c>
      <c r="AO30" s="1">
        <f t="shared" si="24"/>
        <v>0</v>
      </c>
      <c r="AP30" s="1">
        <f t="shared" si="25"/>
        <v>0</v>
      </c>
      <c r="AQ30" s="1">
        <f t="shared" si="26"/>
        <v>0</v>
      </c>
      <c r="AR30" s="1">
        <f t="shared" si="26"/>
        <v>0</v>
      </c>
      <c r="AS30" s="1">
        <f t="shared" si="26"/>
        <v>0</v>
      </c>
      <c r="AT30" s="1">
        <f t="shared" si="26"/>
        <v>0</v>
      </c>
      <c r="AU30" s="1">
        <f t="shared" si="26"/>
        <v>0</v>
      </c>
      <c r="AV30" s="1">
        <f t="shared" si="26"/>
        <v>0</v>
      </c>
      <c r="AW30" s="1">
        <f t="shared" si="27"/>
        <v>0</v>
      </c>
      <c r="AX30" s="1">
        <f t="shared" si="28"/>
        <v>0</v>
      </c>
      <c r="AY30" s="1">
        <f t="shared" si="29"/>
        <v>0</v>
      </c>
      <c r="AZ30" s="1">
        <f t="shared" si="30"/>
        <v>0</v>
      </c>
      <c r="BA30" s="1">
        <f t="shared" si="4"/>
        <v>0</v>
      </c>
      <c r="BB30" s="1">
        <f t="shared" si="5"/>
        <v>0</v>
      </c>
      <c r="BC30" s="1">
        <f t="shared" si="6"/>
        <v>0</v>
      </c>
      <c r="BD30" s="1">
        <f t="shared" si="31"/>
        <v>0</v>
      </c>
      <c r="BE30" s="1">
        <f t="shared" si="7"/>
        <v>0</v>
      </c>
      <c r="BF30" s="1">
        <f t="shared" si="8"/>
        <v>0</v>
      </c>
      <c r="BG30" s="1">
        <f t="shared" si="9"/>
        <v>0</v>
      </c>
      <c r="BH30" s="1">
        <f t="shared" si="10"/>
        <v>0</v>
      </c>
      <c r="BI30" s="1">
        <f t="shared" si="32"/>
        <v>0</v>
      </c>
      <c r="BJ30" s="1">
        <f t="shared" si="33"/>
        <v>0</v>
      </c>
      <c r="BR30" s="1">
        <f t="shared" si="45"/>
        <v>2</v>
      </c>
      <c r="BS30" s="14">
        <f>ARREAR!I31</f>
        <v>0</v>
      </c>
      <c r="BT30" s="15" t="str">
        <f>ARREAR!J31</f>
        <v/>
      </c>
      <c r="BU30" s="14">
        <f>ARREAR!K31</f>
        <v>0</v>
      </c>
      <c r="BV30" s="16"/>
      <c r="BW30" s="16"/>
      <c r="BX30" s="16"/>
      <c r="BY30" s="16"/>
      <c r="BZ30" s="17"/>
      <c r="CA30" s="17"/>
      <c r="CB30" s="17"/>
      <c r="CC30" s="17"/>
      <c r="CD30" s="18"/>
      <c r="CE30" s="18"/>
      <c r="CF30" s="19"/>
      <c r="CG30" s="19"/>
      <c r="CH30" s="20"/>
      <c r="CI30" s="20"/>
    </row>
    <row r="31" spans="1:87" ht="21.95" customHeight="1">
      <c r="A31" s="1">
        <v>26</v>
      </c>
      <c r="B31" s="1">
        <v>201802</v>
      </c>
      <c r="C31" s="1">
        <v>142</v>
      </c>
      <c r="D31" s="1">
        <v>142</v>
      </c>
      <c r="E31" s="1">
        <v>139</v>
      </c>
      <c r="F31" s="1">
        <f t="shared" si="34"/>
        <v>7</v>
      </c>
      <c r="G31" s="1">
        <v>7</v>
      </c>
      <c r="H31" s="1">
        <v>5</v>
      </c>
      <c r="I31" s="1">
        <v>28</v>
      </c>
      <c r="O31" s="1">
        <f t="shared" si="11"/>
        <v>0</v>
      </c>
      <c r="P31" s="1">
        <f t="shared" si="35"/>
        <v>0</v>
      </c>
      <c r="Q31" s="1">
        <f t="shared" si="36"/>
        <v>0</v>
      </c>
      <c r="R31" s="1">
        <f t="shared" si="37"/>
        <v>0</v>
      </c>
      <c r="S31" s="1">
        <f t="shared" si="38"/>
        <v>0</v>
      </c>
      <c r="T31" s="1">
        <f t="shared" si="12"/>
        <v>0</v>
      </c>
      <c r="U31" s="1">
        <f t="shared" si="13"/>
        <v>0</v>
      </c>
      <c r="V31" s="1">
        <f t="shared" si="14"/>
        <v>0</v>
      </c>
      <c r="W31" s="1">
        <f t="shared" si="15"/>
        <v>0</v>
      </c>
      <c r="X31" s="1">
        <f t="shared" si="16"/>
        <v>0</v>
      </c>
      <c r="Y31" s="1">
        <f t="shared" si="17"/>
        <v>0</v>
      </c>
      <c r="Z31" s="1">
        <f t="shared" si="18"/>
        <v>0</v>
      </c>
      <c r="AA31" s="1">
        <f t="shared" si="39"/>
        <v>0</v>
      </c>
      <c r="AB31" s="1">
        <f t="shared" si="40"/>
        <v>0</v>
      </c>
      <c r="AC31" s="1">
        <f>IFERROR(IF(O31&gt;=200000,(IF($T$3=2,DATA!$P$15,0)),0),0)</f>
        <v>0</v>
      </c>
      <c r="AD31" s="1">
        <f>IFERROR(IF($O31&gt;=200000,(IF($W$3=2,DATA!$AI$15,0)),0),0)</f>
        <v>0</v>
      </c>
      <c r="AE31" s="1">
        <f t="shared" si="46"/>
        <v>0</v>
      </c>
      <c r="AF31" s="1">
        <f t="shared" si="41"/>
        <v>0</v>
      </c>
      <c r="AG31" s="1">
        <f t="shared" si="19"/>
        <v>0</v>
      </c>
      <c r="AH31" s="1">
        <f t="shared" si="42"/>
        <v>0</v>
      </c>
      <c r="AI31" s="1">
        <f t="shared" si="20"/>
        <v>0</v>
      </c>
      <c r="AJ31" s="1">
        <f t="shared" si="43"/>
        <v>0</v>
      </c>
      <c r="AK31" s="1">
        <f t="shared" si="44"/>
        <v>0</v>
      </c>
      <c r="AL31" s="1">
        <f t="shared" si="21"/>
        <v>0</v>
      </c>
      <c r="AM31" s="1">
        <f t="shared" si="22"/>
        <v>0</v>
      </c>
      <c r="AN31" s="1">
        <f t="shared" si="23"/>
        <v>0</v>
      </c>
      <c r="AO31" s="1">
        <f t="shared" si="24"/>
        <v>0</v>
      </c>
      <c r="AP31" s="1">
        <f t="shared" si="25"/>
        <v>0</v>
      </c>
      <c r="AQ31" s="1">
        <f t="shared" si="26"/>
        <v>0</v>
      </c>
      <c r="AR31" s="1">
        <f t="shared" si="26"/>
        <v>0</v>
      </c>
      <c r="AS31" s="1">
        <f t="shared" si="26"/>
        <v>0</v>
      </c>
      <c r="AT31" s="1">
        <f t="shared" si="26"/>
        <v>0</v>
      </c>
      <c r="AU31" s="1">
        <f t="shared" si="26"/>
        <v>0</v>
      </c>
      <c r="AV31" s="1">
        <f t="shared" si="26"/>
        <v>0</v>
      </c>
      <c r="AW31" s="1">
        <f t="shared" si="27"/>
        <v>0</v>
      </c>
      <c r="AX31" s="1">
        <f t="shared" si="28"/>
        <v>0</v>
      </c>
      <c r="AY31" s="1">
        <f t="shared" si="29"/>
        <v>0</v>
      </c>
      <c r="AZ31" s="1">
        <f t="shared" si="30"/>
        <v>0</v>
      </c>
      <c r="BA31" s="1">
        <f t="shared" si="4"/>
        <v>0</v>
      </c>
      <c r="BB31" s="1">
        <f t="shared" si="5"/>
        <v>0</v>
      </c>
      <c r="BC31" s="1">
        <f t="shared" si="6"/>
        <v>0</v>
      </c>
      <c r="BD31" s="1">
        <f t="shared" si="31"/>
        <v>0</v>
      </c>
      <c r="BE31" s="1">
        <f t="shared" si="7"/>
        <v>0</v>
      </c>
      <c r="BF31" s="1">
        <f t="shared" si="8"/>
        <v>0</v>
      </c>
      <c r="BG31" s="1">
        <f t="shared" si="9"/>
        <v>0</v>
      </c>
      <c r="BH31" s="1">
        <f t="shared" si="10"/>
        <v>0</v>
      </c>
      <c r="BI31" s="1">
        <f t="shared" si="32"/>
        <v>0</v>
      </c>
      <c r="BJ31" s="1">
        <f t="shared" si="33"/>
        <v>0</v>
      </c>
      <c r="BR31" s="1">
        <f t="shared" si="45"/>
        <v>2</v>
      </c>
      <c r="BS31" s="14">
        <f>ARREAR!I32</f>
        <v>0</v>
      </c>
      <c r="BT31" s="15" t="str">
        <f>ARREAR!J32</f>
        <v/>
      </c>
      <c r="BU31" s="14">
        <f>ARREAR!K32</f>
        <v>0</v>
      </c>
      <c r="BV31" s="16"/>
      <c r="BW31" s="16"/>
      <c r="BX31" s="16"/>
      <c r="BY31" s="16"/>
      <c r="BZ31" s="17"/>
      <c r="CA31" s="17"/>
      <c r="CB31" s="17"/>
      <c r="CC31" s="17"/>
      <c r="CD31" s="18"/>
      <c r="CE31" s="18"/>
      <c r="CF31" s="19"/>
      <c r="CG31" s="19"/>
      <c r="CH31" s="20"/>
      <c r="CI31" s="20"/>
    </row>
    <row r="32" spans="1:87" ht="21.95" customHeight="1">
      <c r="A32" s="1">
        <v>27</v>
      </c>
      <c r="B32" s="1">
        <v>201803</v>
      </c>
      <c r="C32" s="1">
        <v>142</v>
      </c>
      <c r="F32" s="1">
        <f t="shared" si="34"/>
        <v>7</v>
      </c>
      <c r="I32" s="1">
        <v>31</v>
      </c>
      <c r="O32" s="1">
        <f t="shared" si="11"/>
        <v>0</v>
      </c>
      <c r="P32" s="1">
        <f t="shared" si="35"/>
        <v>0</v>
      </c>
      <c r="Q32" s="1">
        <f t="shared" si="36"/>
        <v>0</v>
      </c>
      <c r="R32" s="1">
        <f t="shared" si="37"/>
        <v>0</v>
      </c>
      <c r="S32" s="1">
        <f t="shared" si="38"/>
        <v>0</v>
      </c>
      <c r="T32" s="1">
        <f t="shared" si="12"/>
        <v>0</v>
      </c>
      <c r="U32" s="1">
        <f t="shared" si="13"/>
        <v>0</v>
      </c>
      <c r="V32" s="1">
        <f t="shared" si="14"/>
        <v>0</v>
      </c>
      <c r="W32" s="1">
        <f t="shared" si="15"/>
        <v>0</v>
      </c>
      <c r="X32" s="1">
        <f t="shared" si="16"/>
        <v>0</v>
      </c>
      <c r="Y32" s="1">
        <f t="shared" si="17"/>
        <v>0</v>
      </c>
      <c r="Z32" s="1">
        <f t="shared" si="18"/>
        <v>0</v>
      </c>
      <c r="AA32" s="1">
        <f t="shared" si="39"/>
        <v>0</v>
      </c>
      <c r="AB32" s="1">
        <f t="shared" si="40"/>
        <v>0</v>
      </c>
      <c r="AC32" s="1">
        <f>IFERROR(IF(O32&gt;=200000,(IF($T$3=2,DATA!$P$15,0)),0),0)</f>
        <v>0</v>
      </c>
      <c r="AD32" s="1">
        <f>IFERROR(IF($O32&gt;=200000,(IF($W$3=2,DATA!$AI$15,0)),0),0)</f>
        <v>0</v>
      </c>
      <c r="AE32" s="1">
        <f t="shared" si="46"/>
        <v>0</v>
      </c>
      <c r="AF32" s="1">
        <f t="shared" si="41"/>
        <v>0</v>
      </c>
      <c r="AG32" s="1">
        <f t="shared" si="19"/>
        <v>0</v>
      </c>
      <c r="AH32" s="1">
        <f t="shared" si="42"/>
        <v>0</v>
      </c>
      <c r="AI32" s="1">
        <f t="shared" si="20"/>
        <v>0</v>
      </c>
      <c r="AJ32" s="1">
        <f t="shared" si="43"/>
        <v>0</v>
      </c>
      <c r="AK32" s="1">
        <f t="shared" si="44"/>
        <v>0</v>
      </c>
      <c r="AL32" s="1">
        <f t="shared" si="21"/>
        <v>0</v>
      </c>
      <c r="AM32" s="1">
        <f t="shared" si="22"/>
        <v>0</v>
      </c>
      <c r="AN32" s="1">
        <f t="shared" si="23"/>
        <v>0</v>
      </c>
      <c r="AO32" s="1">
        <f t="shared" si="24"/>
        <v>0</v>
      </c>
      <c r="AP32" s="1">
        <f t="shared" si="25"/>
        <v>0</v>
      </c>
      <c r="AQ32" s="1">
        <f t="shared" si="26"/>
        <v>0</v>
      </c>
      <c r="AR32" s="1">
        <f t="shared" si="26"/>
        <v>0</v>
      </c>
      <c r="AS32" s="1">
        <f t="shared" si="26"/>
        <v>0</v>
      </c>
      <c r="AT32" s="1">
        <f t="shared" si="26"/>
        <v>0</v>
      </c>
      <c r="AU32" s="1">
        <f t="shared" si="26"/>
        <v>0</v>
      </c>
      <c r="AV32" s="1">
        <f t="shared" si="26"/>
        <v>0</v>
      </c>
      <c r="AW32" s="1">
        <f t="shared" si="27"/>
        <v>0</v>
      </c>
      <c r="AX32" s="1">
        <f t="shared" si="28"/>
        <v>0</v>
      </c>
      <c r="AY32" s="1">
        <f t="shared" si="29"/>
        <v>0</v>
      </c>
      <c r="AZ32" s="1">
        <f t="shared" si="30"/>
        <v>0</v>
      </c>
      <c r="BA32" s="1">
        <f t="shared" si="4"/>
        <v>0</v>
      </c>
      <c r="BB32" s="1">
        <f t="shared" si="5"/>
        <v>0</v>
      </c>
      <c r="BC32" s="1">
        <f t="shared" si="6"/>
        <v>0</v>
      </c>
      <c r="BD32" s="1">
        <f t="shared" si="31"/>
        <v>0</v>
      </c>
      <c r="BE32" s="1">
        <f t="shared" si="7"/>
        <v>0</v>
      </c>
      <c r="BF32" s="1">
        <f t="shared" si="8"/>
        <v>0</v>
      </c>
      <c r="BG32" s="1">
        <f t="shared" si="9"/>
        <v>0</v>
      </c>
      <c r="BH32" s="1">
        <f t="shared" si="10"/>
        <v>0</v>
      </c>
      <c r="BI32" s="1">
        <f t="shared" si="32"/>
        <v>0</v>
      </c>
      <c r="BJ32" s="1">
        <f t="shared" si="33"/>
        <v>0</v>
      </c>
      <c r="BR32" s="1">
        <f t="shared" si="45"/>
        <v>2</v>
      </c>
      <c r="BS32" s="14">
        <f>ARREAR!I33</f>
        <v>0</v>
      </c>
      <c r="BT32" s="15" t="str">
        <f>ARREAR!J33</f>
        <v/>
      </c>
      <c r="BU32" s="14">
        <f>ARREAR!K33</f>
        <v>0</v>
      </c>
      <c r="BV32" s="16"/>
      <c r="BW32" s="16"/>
      <c r="BX32" s="16"/>
      <c r="BY32" s="16"/>
      <c r="BZ32" s="17"/>
      <c r="CA32" s="17"/>
      <c r="CB32" s="17"/>
      <c r="CC32" s="17"/>
      <c r="CD32" s="18"/>
      <c r="CE32" s="18"/>
      <c r="CF32" s="19"/>
      <c r="CG32" s="19"/>
      <c r="CH32" s="20"/>
      <c r="CI32" s="20"/>
    </row>
    <row r="33" spans="1:87" ht="21.95" customHeight="1">
      <c r="A33" s="1">
        <v>28</v>
      </c>
      <c r="B33" s="1">
        <v>201804</v>
      </c>
      <c r="C33" s="1">
        <v>142</v>
      </c>
      <c r="F33" s="1">
        <f t="shared" si="34"/>
        <v>7</v>
      </c>
      <c r="I33" s="1">
        <v>30</v>
      </c>
      <c r="O33" s="1">
        <f t="shared" si="11"/>
        <v>0</v>
      </c>
      <c r="P33" s="1">
        <f t="shared" si="35"/>
        <v>0</v>
      </c>
      <c r="Q33" s="1">
        <f t="shared" si="36"/>
        <v>0</v>
      </c>
      <c r="R33" s="1">
        <f t="shared" si="37"/>
        <v>0</v>
      </c>
      <c r="S33" s="1">
        <f t="shared" si="38"/>
        <v>0</v>
      </c>
      <c r="T33" s="1">
        <f t="shared" si="12"/>
        <v>0</v>
      </c>
      <c r="U33" s="1">
        <f t="shared" si="13"/>
        <v>0</v>
      </c>
      <c r="V33" s="1">
        <f t="shared" si="14"/>
        <v>0</v>
      </c>
      <c r="W33" s="1">
        <f t="shared" si="15"/>
        <v>0</v>
      </c>
      <c r="X33" s="1">
        <f t="shared" si="16"/>
        <v>0</v>
      </c>
      <c r="Y33" s="1">
        <f t="shared" si="17"/>
        <v>0</v>
      </c>
      <c r="Z33" s="1">
        <f t="shared" si="18"/>
        <v>0</v>
      </c>
      <c r="AA33" s="1">
        <f t="shared" si="39"/>
        <v>0</v>
      </c>
      <c r="AB33" s="1">
        <f t="shared" si="40"/>
        <v>0</v>
      </c>
      <c r="AC33" s="1">
        <f>IFERROR(IF(O33&gt;=200000,(IF($T$3=2,DATA!$P$15,0)),0),0)</f>
        <v>0</v>
      </c>
      <c r="AD33" s="1">
        <f>IFERROR(IF($O33&gt;=200000,(IF($W$3=2,DATA!$AI$15,0)),0),0)</f>
        <v>0</v>
      </c>
      <c r="AE33" s="1">
        <f t="shared" si="46"/>
        <v>0</v>
      </c>
      <c r="AF33" s="1">
        <f t="shared" si="41"/>
        <v>0</v>
      </c>
      <c r="AG33" s="1">
        <f t="shared" si="19"/>
        <v>0</v>
      </c>
      <c r="AH33" s="1">
        <f t="shared" si="42"/>
        <v>0</v>
      </c>
      <c r="AI33" s="1">
        <f t="shared" si="20"/>
        <v>0</v>
      </c>
      <c r="AJ33" s="1">
        <f t="shared" si="43"/>
        <v>0</v>
      </c>
      <c r="AK33" s="1">
        <f t="shared" si="44"/>
        <v>0</v>
      </c>
      <c r="AL33" s="1">
        <f t="shared" si="21"/>
        <v>0</v>
      </c>
      <c r="AM33" s="1">
        <f t="shared" si="22"/>
        <v>0</v>
      </c>
      <c r="AN33" s="1">
        <f t="shared" si="23"/>
        <v>0</v>
      </c>
      <c r="AO33" s="1">
        <f t="shared" si="24"/>
        <v>0</v>
      </c>
      <c r="AP33" s="1">
        <f t="shared" si="25"/>
        <v>0</v>
      </c>
      <c r="AQ33" s="1">
        <f t="shared" si="26"/>
        <v>0</v>
      </c>
      <c r="AR33" s="1">
        <f t="shared" si="26"/>
        <v>0</v>
      </c>
      <c r="AS33" s="1">
        <f t="shared" si="26"/>
        <v>0</v>
      </c>
      <c r="AT33" s="1">
        <f t="shared" si="26"/>
        <v>0</v>
      </c>
      <c r="AU33" s="1">
        <f t="shared" si="26"/>
        <v>0</v>
      </c>
      <c r="AV33" s="1">
        <f t="shared" si="26"/>
        <v>0</v>
      </c>
      <c r="AW33" s="1">
        <f t="shared" si="27"/>
        <v>0</v>
      </c>
      <c r="AX33" s="1">
        <f t="shared" si="28"/>
        <v>0</v>
      </c>
      <c r="AY33" s="1">
        <f t="shared" si="29"/>
        <v>0</v>
      </c>
      <c r="AZ33" s="1">
        <f t="shared" si="30"/>
        <v>0</v>
      </c>
      <c r="BA33" s="1">
        <f t="shared" si="4"/>
        <v>0</v>
      </c>
      <c r="BB33" s="1">
        <f t="shared" si="5"/>
        <v>0</v>
      </c>
      <c r="BC33" s="1">
        <f t="shared" si="6"/>
        <v>0</v>
      </c>
      <c r="BD33" s="1">
        <f t="shared" si="31"/>
        <v>0</v>
      </c>
      <c r="BE33" s="1">
        <f t="shared" si="7"/>
        <v>0</v>
      </c>
      <c r="BF33" s="1">
        <f t="shared" si="8"/>
        <v>0</v>
      </c>
      <c r="BG33" s="1">
        <f t="shared" si="9"/>
        <v>0</v>
      </c>
      <c r="BH33" s="1">
        <f t="shared" si="10"/>
        <v>0</v>
      </c>
      <c r="BI33" s="1">
        <f t="shared" si="32"/>
        <v>0</v>
      </c>
      <c r="BJ33" s="1">
        <f t="shared" si="33"/>
        <v>0</v>
      </c>
      <c r="BR33" s="1">
        <f t="shared" si="45"/>
        <v>2</v>
      </c>
      <c r="BS33" s="14">
        <f>ARREAR!I34</f>
        <v>0</v>
      </c>
      <c r="BT33" s="15" t="str">
        <f>ARREAR!J34</f>
        <v/>
      </c>
      <c r="BU33" s="14">
        <f>ARREAR!K34</f>
        <v>0</v>
      </c>
      <c r="BV33" s="16"/>
      <c r="BW33" s="16"/>
      <c r="BX33" s="16"/>
      <c r="BY33" s="16"/>
      <c r="BZ33" s="17"/>
      <c r="CA33" s="17"/>
      <c r="CB33" s="17"/>
      <c r="CC33" s="17"/>
      <c r="CD33" s="18"/>
      <c r="CE33" s="18"/>
      <c r="CF33" s="19"/>
      <c r="CG33" s="19"/>
      <c r="CH33" s="20"/>
      <c r="CI33" s="20"/>
    </row>
    <row r="34" spans="1:87" ht="21.95" customHeight="1">
      <c r="A34" s="1">
        <v>29</v>
      </c>
      <c r="B34" s="1">
        <v>201805</v>
      </c>
      <c r="C34" s="1">
        <v>142</v>
      </c>
      <c r="F34" s="1">
        <f t="shared" si="34"/>
        <v>7</v>
      </c>
      <c r="I34" s="1">
        <v>31</v>
      </c>
      <c r="O34" s="1">
        <f t="shared" si="11"/>
        <v>0</v>
      </c>
      <c r="P34" s="1">
        <f t="shared" si="35"/>
        <v>0</v>
      </c>
      <c r="Q34" s="1">
        <f t="shared" si="36"/>
        <v>0</v>
      </c>
      <c r="R34" s="1">
        <f t="shared" si="37"/>
        <v>0</v>
      </c>
      <c r="S34" s="1">
        <f t="shared" si="38"/>
        <v>0</v>
      </c>
      <c r="T34" s="1">
        <f t="shared" si="12"/>
        <v>0</v>
      </c>
      <c r="U34" s="1">
        <f t="shared" si="13"/>
        <v>0</v>
      </c>
      <c r="V34" s="1">
        <f t="shared" si="14"/>
        <v>0</v>
      </c>
      <c r="W34" s="1">
        <f t="shared" si="15"/>
        <v>0</v>
      </c>
      <c r="X34" s="1">
        <f t="shared" si="16"/>
        <v>0</v>
      </c>
      <c r="Y34" s="1">
        <f t="shared" si="17"/>
        <v>0</v>
      </c>
      <c r="Z34" s="1">
        <f t="shared" si="18"/>
        <v>0</v>
      </c>
      <c r="AA34" s="1">
        <f t="shared" si="39"/>
        <v>0</v>
      </c>
      <c r="AB34" s="1">
        <f t="shared" si="40"/>
        <v>0</v>
      </c>
      <c r="AC34" s="1">
        <f>IFERROR(IF(O34&gt;=200000,(IF($T$3=2,DATA!$P$15,0)),0),0)</f>
        <v>0</v>
      </c>
      <c r="AD34" s="1">
        <f>IFERROR(IF($O34&gt;=200000,(IF($W$3=2,DATA!$AI$15,0)),0),0)</f>
        <v>0</v>
      </c>
      <c r="AE34" s="1">
        <f t="shared" si="46"/>
        <v>0</v>
      </c>
      <c r="AF34" s="1">
        <f t="shared" si="41"/>
        <v>0</v>
      </c>
      <c r="AG34" s="1">
        <f t="shared" si="19"/>
        <v>0</v>
      </c>
      <c r="AH34" s="1">
        <f t="shared" si="42"/>
        <v>0</v>
      </c>
      <c r="AI34" s="1">
        <f t="shared" si="20"/>
        <v>0</v>
      </c>
      <c r="AJ34" s="1">
        <f t="shared" si="43"/>
        <v>0</v>
      </c>
      <c r="AK34" s="1">
        <f t="shared" si="44"/>
        <v>0</v>
      </c>
      <c r="AL34" s="1">
        <f t="shared" si="21"/>
        <v>0</v>
      </c>
      <c r="AM34" s="1">
        <f t="shared" si="22"/>
        <v>0</v>
      </c>
      <c r="AN34" s="1">
        <f t="shared" si="23"/>
        <v>0</v>
      </c>
      <c r="AO34" s="1">
        <f t="shared" si="24"/>
        <v>0</v>
      </c>
      <c r="AP34" s="1">
        <f t="shared" si="25"/>
        <v>0</v>
      </c>
      <c r="AQ34" s="1">
        <f t="shared" si="26"/>
        <v>0</v>
      </c>
      <c r="AR34" s="1">
        <f t="shared" si="26"/>
        <v>0</v>
      </c>
      <c r="AS34" s="1">
        <f t="shared" si="26"/>
        <v>0</v>
      </c>
      <c r="AT34" s="1">
        <f t="shared" si="26"/>
        <v>0</v>
      </c>
      <c r="AU34" s="1">
        <f t="shared" si="26"/>
        <v>0</v>
      </c>
      <c r="AV34" s="1">
        <f t="shared" si="26"/>
        <v>0</v>
      </c>
      <c r="AW34" s="1">
        <f t="shared" si="27"/>
        <v>0</v>
      </c>
      <c r="AX34" s="1">
        <f t="shared" si="28"/>
        <v>0</v>
      </c>
      <c r="AY34" s="1">
        <f t="shared" si="29"/>
        <v>0</v>
      </c>
      <c r="AZ34" s="1">
        <f t="shared" si="30"/>
        <v>0</v>
      </c>
      <c r="BA34" s="1">
        <f t="shared" si="4"/>
        <v>0</v>
      </c>
      <c r="BB34" s="1">
        <f t="shared" si="5"/>
        <v>0</v>
      </c>
      <c r="BC34" s="1">
        <f t="shared" si="6"/>
        <v>0</v>
      </c>
      <c r="BD34" s="1">
        <f t="shared" si="31"/>
        <v>0</v>
      </c>
      <c r="BE34" s="1">
        <f t="shared" si="7"/>
        <v>0</v>
      </c>
      <c r="BF34" s="1">
        <f t="shared" si="8"/>
        <v>0</v>
      </c>
      <c r="BG34" s="1">
        <f t="shared" si="9"/>
        <v>0</v>
      </c>
      <c r="BH34" s="1">
        <f t="shared" si="10"/>
        <v>0</v>
      </c>
      <c r="BI34" s="1">
        <f t="shared" si="32"/>
        <v>0</v>
      </c>
      <c r="BJ34" s="1">
        <f t="shared" si="33"/>
        <v>0</v>
      </c>
      <c r="BR34" s="1">
        <f t="shared" si="45"/>
        <v>2</v>
      </c>
      <c r="BS34" s="14">
        <f>ARREAR!I35</f>
        <v>0</v>
      </c>
      <c r="BT34" s="15" t="str">
        <f>ARREAR!J35</f>
        <v/>
      </c>
      <c r="BU34" s="14">
        <f>ARREAR!K35</f>
        <v>0</v>
      </c>
      <c r="BV34" s="16"/>
      <c r="BW34" s="16"/>
      <c r="BX34" s="16"/>
      <c r="BY34" s="16"/>
      <c r="BZ34" s="17"/>
      <c r="CA34" s="17"/>
      <c r="CB34" s="17"/>
      <c r="CC34" s="17"/>
      <c r="CD34" s="18"/>
      <c r="CE34" s="18"/>
      <c r="CF34" s="19"/>
      <c r="CG34" s="19"/>
      <c r="CH34" s="20"/>
      <c r="CI34" s="20"/>
    </row>
    <row r="35" spans="1:87" ht="21.95" customHeight="1">
      <c r="A35" s="1">
        <v>30</v>
      </c>
      <c r="B35" s="1">
        <v>201806</v>
      </c>
      <c r="C35" s="1">
        <v>142</v>
      </c>
      <c r="F35" s="1">
        <f t="shared" si="34"/>
        <v>7</v>
      </c>
      <c r="I35" s="1">
        <v>30</v>
      </c>
      <c r="O35" s="1">
        <f t="shared" si="11"/>
        <v>0</v>
      </c>
      <c r="P35" s="1">
        <f t="shared" si="35"/>
        <v>0</v>
      </c>
      <c r="Q35" s="1">
        <f t="shared" si="36"/>
        <v>0</v>
      </c>
      <c r="R35" s="1">
        <f t="shared" si="37"/>
        <v>0</v>
      </c>
      <c r="S35" s="1">
        <f t="shared" si="38"/>
        <v>0</v>
      </c>
      <c r="T35" s="1">
        <f t="shared" si="12"/>
        <v>0</v>
      </c>
      <c r="U35" s="1">
        <f t="shared" si="13"/>
        <v>0</v>
      </c>
      <c r="V35" s="1">
        <f t="shared" si="14"/>
        <v>0</v>
      </c>
      <c r="W35" s="1">
        <f t="shared" si="15"/>
        <v>0</v>
      </c>
      <c r="X35" s="1">
        <f t="shared" si="16"/>
        <v>0</v>
      </c>
      <c r="Y35" s="1">
        <f t="shared" si="17"/>
        <v>0</v>
      </c>
      <c r="Z35" s="1">
        <f t="shared" si="18"/>
        <v>0</v>
      </c>
      <c r="AA35" s="1">
        <f t="shared" si="39"/>
        <v>0</v>
      </c>
      <c r="AB35" s="1">
        <f t="shared" si="40"/>
        <v>0</v>
      </c>
      <c r="AC35" s="1">
        <f>IFERROR(IF(O35&gt;=200000,(IF($T$3=2,DATA!$P$15,0)),0),0)</f>
        <v>0</v>
      </c>
      <c r="AD35" s="1">
        <f>IFERROR(IF($O35&gt;=200000,(IF($W$3=2,DATA!$AI$15,0)),0),0)</f>
        <v>0</v>
      </c>
      <c r="AE35" s="1">
        <f t="shared" si="46"/>
        <v>0</v>
      </c>
      <c r="AF35" s="1">
        <f t="shared" si="41"/>
        <v>0</v>
      </c>
      <c r="AG35" s="1">
        <f t="shared" si="19"/>
        <v>0</v>
      </c>
      <c r="AH35" s="1">
        <f t="shared" si="42"/>
        <v>0</v>
      </c>
      <c r="AI35" s="1">
        <f t="shared" si="20"/>
        <v>0</v>
      </c>
      <c r="AJ35" s="1">
        <f t="shared" si="43"/>
        <v>0</v>
      </c>
      <c r="AK35" s="1">
        <f t="shared" si="44"/>
        <v>0</v>
      </c>
      <c r="AL35" s="1">
        <f t="shared" si="21"/>
        <v>0</v>
      </c>
      <c r="AM35" s="1">
        <f t="shared" si="22"/>
        <v>0</v>
      </c>
      <c r="AN35" s="1">
        <f t="shared" si="23"/>
        <v>0</v>
      </c>
      <c r="AO35" s="1">
        <f t="shared" si="24"/>
        <v>0</v>
      </c>
      <c r="AP35" s="1">
        <f t="shared" si="25"/>
        <v>0</v>
      </c>
      <c r="AQ35" s="1">
        <f t="shared" si="26"/>
        <v>0</v>
      </c>
      <c r="AR35" s="1">
        <f t="shared" si="26"/>
        <v>0</v>
      </c>
      <c r="AS35" s="1">
        <f t="shared" si="26"/>
        <v>0</v>
      </c>
      <c r="AT35" s="1">
        <f t="shared" si="26"/>
        <v>0</v>
      </c>
      <c r="AU35" s="1">
        <f t="shared" si="26"/>
        <v>0</v>
      </c>
      <c r="AV35" s="1">
        <f t="shared" si="26"/>
        <v>0</v>
      </c>
      <c r="AW35" s="1">
        <f t="shared" si="27"/>
        <v>0</v>
      </c>
      <c r="AX35" s="1">
        <f t="shared" si="28"/>
        <v>0</v>
      </c>
      <c r="AY35" s="1">
        <f t="shared" si="29"/>
        <v>0</v>
      </c>
      <c r="AZ35" s="1">
        <f t="shared" si="30"/>
        <v>0</v>
      </c>
      <c r="BA35" s="1">
        <f t="shared" si="4"/>
        <v>0</v>
      </c>
      <c r="BB35" s="1">
        <f t="shared" si="5"/>
        <v>0</v>
      </c>
      <c r="BC35" s="1">
        <f t="shared" si="6"/>
        <v>0</v>
      </c>
      <c r="BD35" s="1">
        <f t="shared" si="31"/>
        <v>0</v>
      </c>
      <c r="BE35" s="1">
        <f t="shared" si="7"/>
        <v>0</v>
      </c>
      <c r="BF35" s="1">
        <f t="shared" si="8"/>
        <v>0</v>
      </c>
      <c r="BG35" s="1">
        <f t="shared" si="9"/>
        <v>0</v>
      </c>
      <c r="BH35" s="1">
        <f t="shared" si="10"/>
        <v>0</v>
      </c>
      <c r="BI35" s="1">
        <f t="shared" si="32"/>
        <v>0</v>
      </c>
      <c r="BJ35" s="1">
        <f t="shared" si="33"/>
        <v>0</v>
      </c>
      <c r="BR35" s="1">
        <f t="shared" si="45"/>
        <v>2</v>
      </c>
      <c r="BS35" s="14">
        <f>ARREAR!I36</f>
        <v>0</v>
      </c>
      <c r="BT35" s="15" t="str">
        <f>ARREAR!J36</f>
        <v/>
      </c>
      <c r="BU35" s="14">
        <f>ARREAR!K36</f>
        <v>0</v>
      </c>
      <c r="BV35" s="16"/>
      <c r="BW35" s="16"/>
      <c r="BX35" s="16"/>
      <c r="BY35" s="16"/>
      <c r="BZ35" s="17"/>
      <c r="CA35" s="17"/>
      <c r="CB35" s="17"/>
      <c r="CC35" s="17"/>
      <c r="CD35" s="18"/>
      <c r="CE35" s="18"/>
      <c r="CF35" s="19"/>
      <c r="CG35" s="19"/>
      <c r="CH35" s="20"/>
      <c r="CI35" s="20"/>
    </row>
    <row r="36" spans="1:87" ht="21.95" customHeight="1">
      <c r="A36" s="1">
        <v>31</v>
      </c>
      <c r="B36" s="1">
        <v>201807</v>
      </c>
      <c r="C36" s="1">
        <v>148</v>
      </c>
      <c r="D36" s="1">
        <v>148</v>
      </c>
      <c r="E36" s="1">
        <v>142</v>
      </c>
      <c r="F36" s="1">
        <v>9</v>
      </c>
      <c r="G36" s="1">
        <v>9</v>
      </c>
      <c r="H36" s="1">
        <v>7</v>
      </c>
      <c r="I36" s="1">
        <v>31</v>
      </c>
      <c r="O36" s="1">
        <f t="shared" si="11"/>
        <v>0</v>
      </c>
      <c r="P36" s="1">
        <f t="shared" si="35"/>
        <v>0</v>
      </c>
      <c r="Q36" s="1">
        <f t="shared" si="36"/>
        <v>0</v>
      </c>
      <c r="R36" s="1">
        <f t="shared" si="37"/>
        <v>0</v>
      </c>
      <c r="S36" s="1">
        <f t="shared" si="38"/>
        <v>0</v>
      </c>
      <c r="T36" s="1">
        <f t="shared" si="12"/>
        <v>0</v>
      </c>
      <c r="U36" s="1">
        <f t="shared" si="13"/>
        <v>0</v>
      </c>
      <c r="V36" s="1">
        <f t="shared" si="14"/>
        <v>0</v>
      </c>
      <c r="W36" s="1">
        <f t="shared" si="15"/>
        <v>0</v>
      </c>
      <c r="X36" s="1">
        <f t="shared" si="16"/>
        <v>0</v>
      </c>
      <c r="Y36" s="1">
        <f t="shared" si="17"/>
        <v>0</v>
      </c>
      <c r="Z36" s="1">
        <f t="shared" si="18"/>
        <v>0</v>
      </c>
      <c r="AA36" s="1">
        <f t="shared" si="39"/>
        <v>0</v>
      </c>
      <c r="AB36" s="1">
        <f t="shared" si="40"/>
        <v>0</v>
      </c>
      <c r="AC36" s="1">
        <f>IFERROR(IF(O36&gt;=200000,(IF($T$3=2,DATA!$P$15,0)),0),0)</f>
        <v>0</v>
      </c>
      <c r="AD36" s="1">
        <f>IFERROR(IF($O36&gt;=200000,(IF($W$3=2,DATA!$AI$15,0)),0),0)</f>
        <v>0</v>
      </c>
      <c r="AE36" s="1">
        <f t="shared" si="46"/>
        <v>0</v>
      </c>
      <c r="AF36" s="1">
        <f t="shared" si="41"/>
        <v>0</v>
      </c>
      <c r="AG36" s="1">
        <f t="shared" si="19"/>
        <v>0</v>
      </c>
      <c r="AH36" s="1">
        <f t="shared" si="42"/>
        <v>0</v>
      </c>
      <c r="AI36" s="1">
        <f t="shared" si="20"/>
        <v>0</v>
      </c>
      <c r="AJ36" s="1">
        <f t="shared" si="43"/>
        <v>0</v>
      </c>
      <c r="AK36" s="1">
        <f t="shared" si="44"/>
        <v>0</v>
      </c>
      <c r="AL36" s="1">
        <f t="shared" si="21"/>
        <v>0</v>
      </c>
      <c r="AM36" s="1">
        <f t="shared" si="22"/>
        <v>0</v>
      </c>
      <c r="AN36" s="1">
        <f t="shared" si="23"/>
        <v>0</v>
      </c>
      <c r="AO36" s="1">
        <f t="shared" si="24"/>
        <v>0</v>
      </c>
      <c r="AP36" s="1">
        <f t="shared" si="25"/>
        <v>0</v>
      </c>
      <c r="AQ36" s="1">
        <f t="shared" si="26"/>
        <v>0</v>
      </c>
      <c r="AR36" s="1">
        <f t="shared" si="26"/>
        <v>0</v>
      </c>
      <c r="AS36" s="1">
        <f t="shared" si="26"/>
        <v>0</v>
      </c>
      <c r="AT36" s="1">
        <f t="shared" si="26"/>
        <v>0</v>
      </c>
      <c r="AU36" s="1">
        <f t="shared" si="26"/>
        <v>0</v>
      </c>
      <c r="AV36" s="1">
        <f t="shared" si="26"/>
        <v>0</v>
      </c>
      <c r="AW36" s="1">
        <f t="shared" si="27"/>
        <v>0</v>
      </c>
      <c r="AX36" s="1">
        <f t="shared" si="28"/>
        <v>0</v>
      </c>
      <c r="AY36" s="1">
        <f t="shared" si="29"/>
        <v>0</v>
      </c>
      <c r="AZ36" s="1">
        <f t="shared" si="30"/>
        <v>0</v>
      </c>
      <c r="BA36" s="1">
        <f t="shared" si="4"/>
        <v>0</v>
      </c>
      <c r="BB36" s="1">
        <f t="shared" si="5"/>
        <v>0</v>
      </c>
      <c r="BC36" s="1">
        <f t="shared" si="6"/>
        <v>0</v>
      </c>
      <c r="BD36" s="1">
        <f t="shared" si="31"/>
        <v>0</v>
      </c>
      <c r="BE36" s="1">
        <f t="shared" si="7"/>
        <v>0</v>
      </c>
      <c r="BF36" s="1">
        <f t="shared" si="8"/>
        <v>0</v>
      </c>
      <c r="BG36" s="1">
        <f t="shared" si="9"/>
        <v>0</v>
      </c>
      <c r="BH36" s="1">
        <f t="shared" si="10"/>
        <v>0</v>
      </c>
      <c r="BI36" s="1">
        <f t="shared" si="32"/>
        <v>0</v>
      </c>
      <c r="BJ36" s="1">
        <f t="shared" si="33"/>
        <v>0</v>
      </c>
      <c r="BR36" s="1">
        <f t="shared" si="45"/>
        <v>2</v>
      </c>
      <c r="BS36" s="14">
        <f>ARREAR!I37</f>
        <v>0</v>
      </c>
      <c r="BT36" s="15" t="str">
        <f>ARREAR!J37</f>
        <v/>
      </c>
      <c r="BU36" s="14">
        <f>ARREAR!K37</f>
        <v>0</v>
      </c>
      <c r="BV36" s="16"/>
      <c r="BW36" s="16"/>
      <c r="BX36" s="16"/>
      <c r="BY36" s="16"/>
      <c r="BZ36" s="17"/>
      <c r="CA36" s="17"/>
      <c r="CB36" s="17"/>
      <c r="CC36" s="17"/>
      <c r="CD36" s="18"/>
      <c r="CE36" s="18"/>
      <c r="CF36" s="19"/>
      <c r="CG36" s="19"/>
      <c r="CH36" s="20"/>
      <c r="CI36" s="20"/>
    </row>
    <row r="37" spans="1:87" ht="21.95" customHeight="1">
      <c r="A37" s="1">
        <v>32</v>
      </c>
      <c r="B37" s="1">
        <v>201808</v>
      </c>
      <c r="C37" s="1">
        <v>148</v>
      </c>
      <c r="D37" s="1">
        <v>148</v>
      </c>
      <c r="E37" s="1">
        <v>142</v>
      </c>
      <c r="F37" s="1">
        <f t="shared" si="34"/>
        <v>9</v>
      </c>
      <c r="G37" s="1">
        <v>9</v>
      </c>
      <c r="H37" s="1">
        <v>7</v>
      </c>
      <c r="I37" s="1">
        <v>31</v>
      </c>
      <c r="O37" s="1">
        <f t="shared" si="11"/>
        <v>0</v>
      </c>
      <c r="P37" s="1">
        <f t="shared" si="35"/>
        <v>0</v>
      </c>
      <c r="Q37" s="1">
        <f t="shared" si="36"/>
        <v>0</v>
      </c>
      <c r="R37" s="1">
        <f t="shared" si="37"/>
        <v>0</v>
      </c>
      <c r="S37" s="1">
        <f t="shared" si="38"/>
        <v>0</v>
      </c>
      <c r="T37" s="1">
        <f t="shared" si="12"/>
        <v>0</v>
      </c>
      <c r="U37" s="1">
        <f t="shared" si="13"/>
        <v>0</v>
      </c>
      <c r="V37" s="1">
        <f t="shared" si="14"/>
        <v>0</v>
      </c>
      <c r="W37" s="1">
        <f t="shared" si="15"/>
        <v>0</v>
      </c>
      <c r="X37" s="1">
        <f t="shared" si="16"/>
        <v>0</v>
      </c>
      <c r="Y37" s="1">
        <f t="shared" si="17"/>
        <v>0</v>
      </c>
      <c r="Z37" s="1">
        <f t="shared" si="18"/>
        <v>0</v>
      </c>
      <c r="AA37" s="1">
        <f t="shared" si="39"/>
        <v>0</v>
      </c>
      <c r="AB37" s="1">
        <f t="shared" si="40"/>
        <v>0</v>
      </c>
      <c r="AC37" s="1">
        <f>IFERROR(IF(O37&gt;=200000,(IF($T$3=2,DATA!$P$15,0)),0),0)</f>
        <v>0</v>
      </c>
      <c r="AD37" s="1">
        <f>IFERROR(IF($O37&gt;=200000,(IF($W$3=2,DATA!$AI$15,0)),0),0)</f>
        <v>0</v>
      </c>
      <c r="AE37" s="1">
        <f t="shared" si="46"/>
        <v>0</v>
      </c>
      <c r="AF37" s="1">
        <f t="shared" si="41"/>
        <v>0</v>
      </c>
      <c r="AG37" s="1">
        <f t="shared" si="19"/>
        <v>0</v>
      </c>
      <c r="AH37" s="1">
        <f t="shared" si="42"/>
        <v>0</v>
      </c>
      <c r="AI37" s="1">
        <f t="shared" si="20"/>
        <v>0</v>
      </c>
      <c r="AJ37" s="1">
        <f t="shared" si="43"/>
        <v>0</v>
      </c>
      <c r="AK37" s="1">
        <f t="shared" si="44"/>
        <v>0</v>
      </c>
      <c r="AL37" s="1">
        <f t="shared" si="21"/>
        <v>0</v>
      </c>
      <c r="AM37" s="1">
        <f t="shared" si="22"/>
        <v>0</v>
      </c>
      <c r="AN37" s="1">
        <f t="shared" si="23"/>
        <v>0</v>
      </c>
      <c r="AO37" s="1">
        <f t="shared" si="24"/>
        <v>0</v>
      </c>
      <c r="AP37" s="1">
        <f t="shared" si="25"/>
        <v>0</v>
      </c>
      <c r="AQ37" s="1">
        <f t="shared" si="26"/>
        <v>0</v>
      </c>
      <c r="AR37" s="1">
        <f t="shared" si="26"/>
        <v>0</v>
      </c>
      <c r="AS37" s="1">
        <f t="shared" si="26"/>
        <v>0</v>
      </c>
      <c r="AT37" s="1">
        <f t="shared" si="26"/>
        <v>0</v>
      </c>
      <c r="AU37" s="1">
        <f t="shared" si="26"/>
        <v>0</v>
      </c>
      <c r="AV37" s="1">
        <f t="shared" si="26"/>
        <v>0</v>
      </c>
      <c r="AW37" s="1">
        <f t="shared" si="27"/>
        <v>0</v>
      </c>
      <c r="AX37" s="1">
        <f t="shared" si="28"/>
        <v>0</v>
      </c>
      <c r="AY37" s="1">
        <f t="shared" si="29"/>
        <v>0</v>
      </c>
      <c r="AZ37" s="1">
        <f t="shared" si="30"/>
        <v>0</v>
      </c>
      <c r="BA37" s="1">
        <f t="shared" si="4"/>
        <v>0</v>
      </c>
      <c r="BB37" s="1">
        <f t="shared" si="5"/>
        <v>0</v>
      </c>
      <c r="BC37" s="1">
        <f t="shared" si="6"/>
        <v>0</v>
      </c>
      <c r="BD37" s="1">
        <f t="shared" si="31"/>
        <v>0</v>
      </c>
      <c r="BE37" s="1">
        <f t="shared" si="7"/>
        <v>0</v>
      </c>
      <c r="BF37" s="1">
        <f t="shared" si="8"/>
        <v>0</v>
      </c>
      <c r="BG37" s="1">
        <f t="shared" si="9"/>
        <v>0</v>
      </c>
      <c r="BH37" s="1">
        <f t="shared" si="10"/>
        <v>0</v>
      </c>
      <c r="BI37" s="1">
        <f t="shared" si="32"/>
        <v>0</v>
      </c>
      <c r="BJ37" s="1">
        <f t="shared" si="33"/>
        <v>0</v>
      </c>
      <c r="BR37" s="1">
        <f t="shared" si="45"/>
        <v>2</v>
      </c>
      <c r="BS37" s="14">
        <f>ARREAR!I38</f>
        <v>0</v>
      </c>
      <c r="BT37" s="15" t="str">
        <f>ARREAR!J38</f>
        <v/>
      </c>
      <c r="BU37" s="14">
        <f>ARREAR!K38</f>
        <v>0</v>
      </c>
      <c r="BV37" s="16"/>
      <c r="BW37" s="16"/>
      <c r="BX37" s="16"/>
      <c r="BY37" s="16"/>
      <c r="BZ37" s="17"/>
      <c r="CA37" s="17"/>
      <c r="CB37" s="17"/>
      <c r="CC37" s="17"/>
      <c r="CD37" s="18"/>
      <c r="CE37" s="18"/>
      <c r="CF37" s="19"/>
      <c r="CG37" s="19"/>
      <c r="CH37" s="20"/>
      <c r="CI37" s="20"/>
    </row>
    <row r="38" spans="1:87" ht="21.95" customHeight="1">
      <c r="A38" s="1">
        <v>33</v>
      </c>
      <c r="B38" s="1">
        <v>201809</v>
      </c>
      <c r="C38" s="1">
        <v>148</v>
      </c>
      <c r="F38" s="1">
        <f t="shared" si="34"/>
        <v>9</v>
      </c>
      <c r="I38" s="1">
        <v>30</v>
      </c>
      <c r="O38" s="1">
        <f t="shared" si="11"/>
        <v>0</v>
      </c>
      <c r="P38" s="1">
        <f t="shared" si="35"/>
        <v>0</v>
      </c>
      <c r="Q38" s="1">
        <f t="shared" si="36"/>
        <v>0</v>
      </c>
      <c r="R38" s="1">
        <f t="shared" si="37"/>
        <v>0</v>
      </c>
      <c r="S38" s="1">
        <f t="shared" si="38"/>
        <v>0</v>
      </c>
      <c r="T38" s="1">
        <f t="shared" si="12"/>
        <v>0</v>
      </c>
      <c r="U38" s="1">
        <f t="shared" si="13"/>
        <v>0</v>
      </c>
      <c r="V38" s="1">
        <f t="shared" si="14"/>
        <v>0</v>
      </c>
      <c r="W38" s="1">
        <f t="shared" si="15"/>
        <v>0</v>
      </c>
      <c r="X38" s="1">
        <f t="shared" si="16"/>
        <v>0</v>
      </c>
      <c r="Y38" s="1">
        <f t="shared" si="17"/>
        <v>0</v>
      </c>
      <c r="Z38" s="1">
        <f t="shared" si="18"/>
        <v>0</v>
      </c>
      <c r="AA38" s="1">
        <f t="shared" si="39"/>
        <v>0</v>
      </c>
      <c r="AB38" s="1">
        <f t="shared" si="40"/>
        <v>0</v>
      </c>
      <c r="AC38" s="1">
        <f>IFERROR(IF(O38&gt;=200000,(IF($T$3=2,DATA!$P$15,0)),0),0)</f>
        <v>0</v>
      </c>
      <c r="AD38" s="1">
        <f>IFERROR(IF($O38&gt;=200000,(IF($W$3=2,DATA!$AI$15,0)),0),0)</f>
        <v>0</v>
      </c>
      <c r="AE38" s="1">
        <f t="shared" si="46"/>
        <v>0</v>
      </c>
      <c r="AF38" s="1">
        <f t="shared" si="41"/>
        <v>0</v>
      </c>
      <c r="AG38" s="1">
        <f t="shared" si="19"/>
        <v>0</v>
      </c>
      <c r="AH38" s="1">
        <f t="shared" si="42"/>
        <v>0</v>
      </c>
      <c r="AI38" s="1">
        <f t="shared" si="20"/>
        <v>0</v>
      </c>
      <c r="AJ38" s="1">
        <f t="shared" si="43"/>
        <v>0</v>
      </c>
      <c r="AK38" s="1">
        <f t="shared" si="44"/>
        <v>0</v>
      </c>
      <c r="AL38" s="1">
        <f t="shared" si="21"/>
        <v>0</v>
      </c>
      <c r="AM38" s="1">
        <f t="shared" si="22"/>
        <v>0</v>
      </c>
      <c r="AN38" s="1">
        <f t="shared" si="23"/>
        <v>0</v>
      </c>
      <c r="AO38" s="1">
        <f t="shared" si="24"/>
        <v>0</v>
      </c>
      <c r="AP38" s="1">
        <f t="shared" si="25"/>
        <v>0</v>
      </c>
      <c r="AQ38" s="1">
        <f t="shared" si="26"/>
        <v>0</v>
      </c>
      <c r="AR38" s="1">
        <f t="shared" si="26"/>
        <v>0</v>
      </c>
      <c r="AS38" s="1">
        <f t="shared" si="26"/>
        <v>0</v>
      </c>
      <c r="AT38" s="1">
        <f t="shared" si="26"/>
        <v>0</v>
      </c>
      <c r="AU38" s="1">
        <f t="shared" si="26"/>
        <v>0</v>
      </c>
      <c r="AV38" s="1">
        <f t="shared" si="26"/>
        <v>0</v>
      </c>
      <c r="AW38" s="1">
        <f t="shared" si="27"/>
        <v>0</v>
      </c>
      <c r="AX38" s="1">
        <f t="shared" si="28"/>
        <v>0</v>
      </c>
      <c r="AY38" s="1">
        <f t="shared" si="29"/>
        <v>0</v>
      </c>
      <c r="AZ38" s="1">
        <f t="shared" ref="AZ38:AZ65" si="47">IFERROR(IF($O38&gt;=200000,(IF(AS38&gt;=1,ROUND($AY38/$Z38*AS38,0),0)),0),0)</f>
        <v>0</v>
      </c>
      <c r="BA38" s="1">
        <f t="shared" ref="BA38:BA65" si="48">IFERROR(IF($O38&gt;=200000,(IF(AT38&gt;=1,ROUND($AY38/$Z38*AT38,0),0)),0),0)</f>
        <v>0</v>
      </c>
      <c r="BB38" s="1">
        <f t="shared" ref="BB38:BB65" si="49">IFERROR(IF($O38&gt;=200000,(IF(AU38&gt;=1,ROUND($AY38/$Z38*AU38,0),0)),0),0)</f>
        <v>0</v>
      </c>
      <c r="BC38" s="1">
        <f t="shared" ref="BC38:BC65" si="50">IFERROR(IF($O38&gt;=200000,(IF(AV38&gt;=1,ROUND($AY38/$Z38*AV38,0),0)),0),0)</f>
        <v>0</v>
      </c>
      <c r="BD38" s="1">
        <f t="shared" si="31"/>
        <v>0</v>
      </c>
      <c r="BE38" s="1">
        <f t="shared" ref="BE38:BE65" si="51">IFERROR(IF($O38&gt;=200000,(IF(AS38&gt;=1,ROUND($BD38/$Z38*AS38,0),0)),0),0)</f>
        <v>0</v>
      </c>
      <c r="BF38" s="1">
        <f t="shared" ref="BF38:BF65" si="52">IFERROR(IF($O38&gt;=200000,(IF(AT38&gt;=1,ROUND($BD38/$Z38*AT38,0),0)),0),0)</f>
        <v>0</v>
      </c>
      <c r="BG38" s="1">
        <f t="shared" ref="BG38:BG65" si="53">IFERROR(IF($O38&gt;=200000,(IF(AU38&gt;=1,ROUND($BD38/$Z38*AU38,0),0)),0),0)</f>
        <v>0</v>
      </c>
      <c r="BH38" s="1">
        <f t="shared" ref="BH38:BH65" si="54">IFERROR(IF($O38&gt;=200000,(IF(AV38&gt;=1,ROUND($BD38/$Z38*AV38,0),0)),0),0)</f>
        <v>0</v>
      </c>
      <c r="BI38" s="1">
        <f t="shared" si="32"/>
        <v>0</v>
      </c>
      <c r="BJ38" s="1">
        <f t="shared" si="33"/>
        <v>0</v>
      </c>
      <c r="BR38" s="1">
        <f t="shared" si="45"/>
        <v>2</v>
      </c>
      <c r="BS38" s="14">
        <f>ARREAR!I39</f>
        <v>0</v>
      </c>
      <c r="BT38" s="15" t="str">
        <f>ARREAR!J39</f>
        <v/>
      </c>
      <c r="BU38" s="14">
        <f>ARREAR!K39</f>
        <v>0</v>
      </c>
      <c r="BV38" s="16"/>
      <c r="BW38" s="16"/>
      <c r="BX38" s="16"/>
      <c r="BY38" s="16"/>
      <c r="BZ38" s="17"/>
      <c r="CA38" s="17"/>
      <c r="CB38" s="17"/>
      <c r="CC38" s="17"/>
      <c r="CD38" s="18"/>
      <c r="CE38" s="18"/>
      <c r="CF38" s="19"/>
      <c r="CG38" s="19"/>
      <c r="CH38" s="20"/>
      <c r="CI38" s="20"/>
    </row>
    <row r="39" spans="1:87" ht="21.95" customHeight="1">
      <c r="A39" s="1">
        <v>34</v>
      </c>
      <c r="B39" s="1">
        <v>201810</v>
      </c>
      <c r="C39" s="1">
        <v>148</v>
      </c>
      <c r="F39" s="1">
        <f t="shared" si="34"/>
        <v>9</v>
      </c>
      <c r="I39" s="1">
        <v>31</v>
      </c>
      <c r="O39" s="1">
        <f t="shared" si="11"/>
        <v>0</v>
      </c>
      <c r="P39" s="1">
        <f t="shared" si="35"/>
        <v>0</v>
      </c>
      <c r="Q39" s="1">
        <f t="shared" si="36"/>
        <v>0</v>
      </c>
      <c r="R39" s="1">
        <f t="shared" si="37"/>
        <v>0</v>
      </c>
      <c r="S39" s="1">
        <f t="shared" si="38"/>
        <v>0</v>
      </c>
      <c r="T39" s="1">
        <f t="shared" si="12"/>
        <v>0</v>
      </c>
      <c r="U39" s="1">
        <f t="shared" si="13"/>
        <v>0</v>
      </c>
      <c r="V39" s="1">
        <f t="shared" si="14"/>
        <v>0</v>
      </c>
      <c r="W39" s="1">
        <f t="shared" si="15"/>
        <v>0</v>
      </c>
      <c r="X39" s="1">
        <f t="shared" si="16"/>
        <v>0</v>
      </c>
      <c r="Y39" s="1">
        <f t="shared" si="17"/>
        <v>0</v>
      </c>
      <c r="Z39" s="1">
        <f t="shared" si="18"/>
        <v>0</v>
      </c>
      <c r="AA39" s="1">
        <f t="shared" si="39"/>
        <v>0</v>
      </c>
      <c r="AB39" s="1">
        <f t="shared" si="40"/>
        <v>0</v>
      </c>
      <c r="AC39" s="1">
        <f>IFERROR(IF(O39&gt;=200000,(IF($T$3=2,DATA!$P$15,0)),0),0)</f>
        <v>0</v>
      </c>
      <c r="AD39" s="1">
        <f>IFERROR(IF($O39&gt;=200000,(IF($W$3=2,DATA!$AI$15,0)),0),0)</f>
        <v>0</v>
      </c>
      <c r="AE39" s="1">
        <f t="shared" si="46"/>
        <v>0</v>
      </c>
      <c r="AF39" s="1">
        <f t="shared" si="41"/>
        <v>0</v>
      </c>
      <c r="AG39" s="1">
        <f t="shared" si="19"/>
        <v>0</v>
      </c>
      <c r="AH39" s="1">
        <f t="shared" si="42"/>
        <v>0</v>
      </c>
      <c r="AI39" s="1">
        <f t="shared" si="20"/>
        <v>0</v>
      </c>
      <c r="AJ39" s="1">
        <f t="shared" si="43"/>
        <v>0</v>
      </c>
      <c r="AK39" s="1">
        <f t="shared" si="44"/>
        <v>0</v>
      </c>
      <c r="AL39" s="1">
        <f t="shared" si="21"/>
        <v>0</v>
      </c>
      <c r="AM39" s="1">
        <f t="shared" si="22"/>
        <v>0</v>
      </c>
      <c r="AN39" s="1">
        <f t="shared" si="23"/>
        <v>0</v>
      </c>
      <c r="AO39" s="1">
        <f t="shared" si="24"/>
        <v>0</v>
      </c>
      <c r="AP39" s="1">
        <f t="shared" si="25"/>
        <v>0</v>
      </c>
      <c r="AQ39" s="1">
        <f t="shared" si="26"/>
        <v>0</v>
      </c>
      <c r="AR39" s="1">
        <f t="shared" si="26"/>
        <v>0</v>
      </c>
      <c r="AS39" s="1">
        <f t="shared" si="26"/>
        <v>0</v>
      </c>
      <c r="AT39" s="1">
        <f t="shared" si="26"/>
        <v>0</v>
      </c>
      <c r="AU39" s="1">
        <f t="shared" si="26"/>
        <v>0</v>
      </c>
      <c r="AV39" s="1">
        <f t="shared" si="26"/>
        <v>0</v>
      </c>
      <c r="AW39" s="1">
        <f t="shared" si="27"/>
        <v>0</v>
      </c>
      <c r="AX39" s="1">
        <f t="shared" si="28"/>
        <v>0</v>
      </c>
      <c r="AY39" s="1">
        <f t="shared" si="29"/>
        <v>0</v>
      </c>
      <c r="AZ39" s="1">
        <f t="shared" si="47"/>
        <v>0</v>
      </c>
      <c r="BA39" s="1">
        <f t="shared" si="48"/>
        <v>0</v>
      </c>
      <c r="BB39" s="1">
        <f t="shared" si="49"/>
        <v>0</v>
      </c>
      <c r="BC39" s="1">
        <f t="shared" si="50"/>
        <v>0</v>
      </c>
      <c r="BD39" s="1">
        <f t="shared" si="31"/>
        <v>0</v>
      </c>
      <c r="BE39" s="1">
        <f t="shared" si="51"/>
        <v>0</v>
      </c>
      <c r="BF39" s="1">
        <f t="shared" si="52"/>
        <v>0</v>
      </c>
      <c r="BG39" s="1">
        <f t="shared" si="53"/>
        <v>0</v>
      </c>
      <c r="BH39" s="1">
        <f t="shared" si="54"/>
        <v>0</v>
      </c>
      <c r="BI39" s="1">
        <f t="shared" si="32"/>
        <v>0</v>
      </c>
      <c r="BJ39" s="1">
        <f t="shared" si="33"/>
        <v>0</v>
      </c>
      <c r="BR39" s="1">
        <f t="shared" si="45"/>
        <v>2</v>
      </c>
      <c r="BS39" s="14">
        <f>ARREAR!I40</f>
        <v>0</v>
      </c>
      <c r="BT39" s="15" t="str">
        <f>ARREAR!J40</f>
        <v/>
      </c>
      <c r="BU39" s="14">
        <f>ARREAR!K40</f>
        <v>0</v>
      </c>
      <c r="BV39" s="16"/>
      <c r="BW39" s="16"/>
      <c r="BX39" s="16"/>
      <c r="BY39" s="16"/>
      <c r="BZ39" s="17"/>
      <c r="CA39" s="17"/>
      <c r="CB39" s="17"/>
      <c r="CC39" s="17"/>
      <c r="CD39" s="18"/>
      <c r="CE39" s="18"/>
      <c r="CF39" s="19"/>
      <c r="CG39" s="19"/>
      <c r="CH39" s="20"/>
      <c r="CI39" s="20"/>
    </row>
    <row r="40" spans="1:87" ht="21.95" customHeight="1">
      <c r="A40" s="1">
        <v>35</v>
      </c>
      <c r="B40" s="1">
        <v>201811</v>
      </c>
      <c r="C40" s="1">
        <v>148</v>
      </c>
      <c r="F40" s="1">
        <f t="shared" si="34"/>
        <v>9</v>
      </c>
      <c r="I40" s="1">
        <v>30</v>
      </c>
      <c r="O40" s="1">
        <f t="shared" si="11"/>
        <v>0</v>
      </c>
      <c r="P40" s="1">
        <f t="shared" si="35"/>
        <v>0</v>
      </c>
      <c r="Q40" s="1">
        <f t="shared" si="36"/>
        <v>0</v>
      </c>
      <c r="R40" s="1">
        <f t="shared" si="37"/>
        <v>0</v>
      </c>
      <c r="S40" s="1">
        <f t="shared" si="38"/>
        <v>0</v>
      </c>
      <c r="T40" s="1">
        <f t="shared" si="12"/>
        <v>0</v>
      </c>
      <c r="U40" s="1">
        <f t="shared" si="13"/>
        <v>0</v>
      </c>
      <c r="V40" s="1">
        <f t="shared" si="14"/>
        <v>0</v>
      </c>
      <c r="W40" s="1">
        <f t="shared" si="15"/>
        <v>0</v>
      </c>
      <c r="X40" s="1">
        <f t="shared" si="16"/>
        <v>0</v>
      </c>
      <c r="Y40" s="1">
        <f t="shared" si="17"/>
        <v>0</v>
      </c>
      <c r="Z40" s="1">
        <f t="shared" si="18"/>
        <v>0</v>
      </c>
      <c r="AA40" s="1">
        <f t="shared" si="39"/>
        <v>0</v>
      </c>
      <c r="AB40" s="1">
        <f t="shared" si="40"/>
        <v>0</v>
      </c>
      <c r="AC40" s="1">
        <f>IFERROR(IF(O40&gt;=200000,(IF($T$3=2,DATA!$P$15,0)),0),0)</f>
        <v>0</v>
      </c>
      <c r="AD40" s="1">
        <f>IFERROR(IF($O40&gt;=200000,(IF($W$3=2,DATA!$AI$15,0)),0),0)</f>
        <v>0</v>
      </c>
      <c r="AE40" s="1">
        <f t="shared" si="46"/>
        <v>0</v>
      </c>
      <c r="AF40" s="1">
        <f t="shared" si="41"/>
        <v>0</v>
      </c>
      <c r="AG40" s="1">
        <f t="shared" si="19"/>
        <v>0</v>
      </c>
      <c r="AH40" s="1">
        <f t="shared" si="42"/>
        <v>0</v>
      </c>
      <c r="AI40" s="1">
        <f t="shared" si="20"/>
        <v>0</v>
      </c>
      <c r="AJ40" s="1">
        <f t="shared" si="43"/>
        <v>0</v>
      </c>
      <c r="AK40" s="1">
        <f t="shared" si="44"/>
        <v>0</v>
      </c>
      <c r="AL40" s="1">
        <f t="shared" si="21"/>
        <v>0</v>
      </c>
      <c r="AM40" s="1">
        <f t="shared" si="22"/>
        <v>0</v>
      </c>
      <c r="AN40" s="1">
        <f t="shared" si="23"/>
        <v>0</v>
      </c>
      <c r="AO40" s="1">
        <f t="shared" si="24"/>
        <v>0</v>
      </c>
      <c r="AP40" s="1">
        <f t="shared" si="25"/>
        <v>0</v>
      </c>
      <c r="AQ40" s="1">
        <f t="shared" si="26"/>
        <v>0</v>
      </c>
      <c r="AR40" s="1">
        <f t="shared" si="26"/>
        <v>0</v>
      </c>
      <c r="AS40" s="1">
        <f t="shared" si="26"/>
        <v>0</v>
      </c>
      <c r="AT40" s="1">
        <f t="shared" si="26"/>
        <v>0</v>
      </c>
      <c r="AU40" s="1">
        <f t="shared" si="26"/>
        <v>0</v>
      </c>
      <c r="AV40" s="1">
        <f t="shared" si="26"/>
        <v>0</v>
      </c>
      <c r="AW40" s="1">
        <f t="shared" si="27"/>
        <v>0</v>
      </c>
      <c r="AX40" s="1">
        <f t="shared" si="28"/>
        <v>0</v>
      </c>
      <c r="AY40" s="1">
        <f t="shared" si="29"/>
        <v>0</v>
      </c>
      <c r="AZ40" s="1">
        <f t="shared" si="47"/>
        <v>0</v>
      </c>
      <c r="BA40" s="1">
        <f t="shared" si="48"/>
        <v>0</v>
      </c>
      <c r="BB40" s="1">
        <f t="shared" si="49"/>
        <v>0</v>
      </c>
      <c r="BC40" s="1">
        <f t="shared" si="50"/>
        <v>0</v>
      </c>
      <c r="BD40" s="1">
        <f t="shared" si="31"/>
        <v>0</v>
      </c>
      <c r="BE40" s="1">
        <f t="shared" si="51"/>
        <v>0</v>
      </c>
      <c r="BF40" s="1">
        <f t="shared" si="52"/>
        <v>0</v>
      </c>
      <c r="BG40" s="1">
        <f t="shared" si="53"/>
        <v>0</v>
      </c>
      <c r="BH40" s="1">
        <f t="shared" si="54"/>
        <v>0</v>
      </c>
      <c r="BI40" s="1">
        <f t="shared" si="32"/>
        <v>0</v>
      </c>
      <c r="BJ40" s="1">
        <f t="shared" si="33"/>
        <v>0</v>
      </c>
      <c r="BR40" s="1">
        <f t="shared" si="45"/>
        <v>2</v>
      </c>
      <c r="BS40" s="14">
        <f>ARREAR!I41</f>
        <v>0</v>
      </c>
      <c r="BT40" s="15" t="str">
        <f>ARREAR!J41</f>
        <v/>
      </c>
      <c r="BU40" s="14">
        <f>ARREAR!K41</f>
        <v>0</v>
      </c>
      <c r="BV40" s="16"/>
      <c r="BW40" s="16"/>
      <c r="BX40" s="16"/>
      <c r="BY40" s="16"/>
      <c r="BZ40" s="17"/>
      <c r="CA40" s="17"/>
      <c r="CB40" s="17"/>
      <c r="CC40" s="17"/>
      <c r="CD40" s="18"/>
      <c r="CE40" s="18"/>
      <c r="CF40" s="19"/>
      <c r="CG40" s="19"/>
      <c r="CH40" s="20"/>
      <c r="CI40" s="20"/>
    </row>
    <row r="41" spans="1:87" ht="21.95" customHeight="1">
      <c r="A41" s="1">
        <v>36</v>
      </c>
      <c r="B41" s="1">
        <v>201812</v>
      </c>
      <c r="C41" s="1">
        <v>148</v>
      </c>
      <c r="F41" s="1">
        <f t="shared" si="34"/>
        <v>9</v>
      </c>
      <c r="I41" s="1">
        <v>31</v>
      </c>
      <c r="O41" s="1">
        <f t="shared" si="11"/>
        <v>0</v>
      </c>
      <c r="P41" s="1">
        <f t="shared" si="35"/>
        <v>0</v>
      </c>
      <c r="Q41" s="1">
        <f t="shared" si="36"/>
        <v>0</v>
      </c>
      <c r="R41" s="1">
        <f t="shared" si="37"/>
        <v>0</v>
      </c>
      <c r="S41" s="1">
        <f t="shared" si="38"/>
        <v>0</v>
      </c>
      <c r="T41" s="1">
        <f t="shared" si="12"/>
        <v>0</v>
      </c>
      <c r="U41" s="1">
        <f t="shared" si="13"/>
        <v>0</v>
      </c>
      <c r="V41" s="1">
        <f t="shared" si="14"/>
        <v>0</v>
      </c>
      <c r="W41" s="1">
        <f t="shared" si="15"/>
        <v>0</v>
      </c>
      <c r="X41" s="1">
        <f t="shared" si="16"/>
        <v>0</v>
      </c>
      <c r="Y41" s="1">
        <f t="shared" si="17"/>
        <v>0</v>
      </c>
      <c r="Z41" s="1">
        <f t="shared" si="18"/>
        <v>0</v>
      </c>
      <c r="AA41" s="1">
        <f t="shared" si="39"/>
        <v>0</v>
      </c>
      <c r="AB41" s="1">
        <f t="shared" si="40"/>
        <v>0</v>
      </c>
      <c r="AC41" s="1">
        <f>IFERROR(IF(O41&gt;=200000,(IF($T$3=2,DATA!$P$15,0)),0),0)</f>
        <v>0</v>
      </c>
      <c r="AD41" s="1">
        <f>IFERROR(IF($O41&gt;=200000,(IF($W$3=2,DATA!$AI$15,0)),0),0)</f>
        <v>0</v>
      </c>
      <c r="AE41" s="1">
        <f t="shared" si="46"/>
        <v>0</v>
      </c>
      <c r="AF41" s="1">
        <f t="shared" si="41"/>
        <v>0</v>
      </c>
      <c r="AG41" s="1">
        <f t="shared" si="19"/>
        <v>0</v>
      </c>
      <c r="AH41" s="1">
        <f t="shared" si="42"/>
        <v>0</v>
      </c>
      <c r="AI41" s="1">
        <f t="shared" si="20"/>
        <v>0</v>
      </c>
      <c r="AJ41" s="1">
        <f t="shared" si="43"/>
        <v>0</v>
      </c>
      <c r="AK41" s="1">
        <f t="shared" si="44"/>
        <v>0</v>
      </c>
      <c r="AL41" s="1">
        <f t="shared" si="21"/>
        <v>0</v>
      </c>
      <c r="AM41" s="1">
        <f t="shared" si="22"/>
        <v>0</v>
      </c>
      <c r="AN41" s="1">
        <f t="shared" si="23"/>
        <v>0</v>
      </c>
      <c r="AO41" s="1">
        <f t="shared" si="24"/>
        <v>0</v>
      </c>
      <c r="AP41" s="1">
        <f t="shared" si="25"/>
        <v>0</v>
      </c>
      <c r="AQ41" s="1">
        <f t="shared" si="26"/>
        <v>0</v>
      </c>
      <c r="AR41" s="1">
        <f t="shared" si="26"/>
        <v>0</v>
      </c>
      <c r="AS41" s="1">
        <f t="shared" si="26"/>
        <v>0</v>
      </c>
      <c r="AT41" s="1">
        <f t="shared" si="26"/>
        <v>0</v>
      </c>
      <c r="AU41" s="1">
        <f t="shared" si="26"/>
        <v>0</v>
      </c>
      <c r="AV41" s="1">
        <f t="shared" si="26"/>
        <v>0</v>
      </c>
      <c r="AW41" s="1">
        <f t="shared" si="27"/>
        <v>0</v>
      </c>
      <c r="AX41" s="1">
        <f t="shared" si="28"/>
        <v>0</v>
      </c>
      <c r="AY41" s="1">
        <f t="shared" si="29"/>
        <v>0</v>
      </c>
      <c r="AZ41" s="1">
        <f t="shared" si="47"/>
        <v>0</v>
      </c>
      <c r="BA41" s="1">
        <f t="shared" si="48"/>
        <v>0</v>
      </c>
      <c r="BB41" s="1">
        <f t="shared" si="49"/>
        <v>0</v>
      </c>
      <c r="BC41" s="1">
        <f t="shared" si="50"/>
        <v>0</v>
      </c>
      <c r="BD41" s="1">
        <f t="shared" si="31"/>
        <v>0</v>
      </c>
      <c r="BE41" s="1">
        <f t="shared" si="51"/>
        <v>0</v>
      </c>
      <c r="BF41" s="1">
        <f t="shared" si="52"/>
        <v>0</v>
      </c>
      <c r="BG41" s="1">
        <f t="shared" si="53"/>
        <v>0</v>
      </c>
      <c r="BH41" s="1">
        <f t="shared" si="54"/>
        <v>0</v>
      </c>
      <c r="BI41" s="1">
        <f t="shared" si="32"/>
        <v>0</v>
      </c>
      <c r="BJ41" s="1">
        <f t="shared" si="33"/>
        <v>0</v>
      </c>
      <c r="BR41" s="1">
        <f t="shared" si="45"/>
        <v>2</v>
      </c>
      <c r="BS41" s="14">
        <f>ARREAR!I42</f>
        <v>0</v>
      </c>
      <c r="BT41" s="15" t="str">
        <f>ARREAR!J42</f>
        <v/>
      </c>
      <c r="BU41" s="14">
        <f>ARREAR!K42</f>
        <v>0</v>
      </c>
      <c r="BV41" s="16"/>
      <c r="BW41" s="16"/>
      <c r="BX41" s="16"/>
      <c r="BY41" s="16"/>
      <c r="BZ41" s="17"/>
      <c r="CA41" s="17"/>
      <c r="CB41" s="17"/>
      <c r="CC41" s="17"/>
      <c r="CD41" s="18"/>
      <c r="CE41" s="18"/>
      <c r="CF41" s="19"/>
      <c r="CG41" s="19"/>
      <c r="CH41" s="20"/>
      <c r="CI41" s="20"/>
    </row>
    <row r="42" spans="1:87" ht="21.95" customHeight="1">
      <c r="A42" s="1">
        <v>37</v>
      </c>
      <c r="B42" s="1">
        <v>201901</v>
      </c>
      <c r="C42" s="1">
        <v>154</v>
      </c>
      <c r="D42" s="1">
        <v>154</v>
      </c>
      <c r="E42" s="1">
        <v>148</v>
      </c>
      <c r="F42" s="1">
        <v>12</v>
      </c>
      <c r="G42" s="1">
        <v>12</v>
      </c>
      <c r="H42" s="1">
        <v>9</v>
      </c>
      <c r="I42" s="1">
        <v>31</v>
      </c>
      <c r="O42" s="1">
        <f t="shared" si="11"/>
        <v>0</v>
      </c>
      <c r="P42" s="1">
        <f t="shared" si="35"/>
        <v>0</v>
      </c>
      <c r="Q42" s="1">
        <f t="shared" si="36"/>
        <v>0</v>
      </c>
      <c r="R42" s="1">
        <f t="shared" si="37"/>
        <v>0</v>
      </c>
      <c r="S42" s="1">
        <f t="shared" si="38"/>
        <v>0</v>
      </c>
      <c r="T42" s="1">
        <f t="shared" si="12"/>
        <v>0</v>
      </c>
      <c r="U42" s="1">
        <f t="shared" si="13"/>
        <v>0</v>
      </c>
      <c r="V42" s="1">
        <f t="shared" si="14"/>
        <v>0</v>
      </c>
      <c r="W42" s="1">
        <f t="shared" si="15"/>
        <v>0</v>
      </c>
      <c r="X42" s="1">
        <f t="shared" si="16"/>
        <v>0</v>
      </c>
      <c r="Y42" s="1">
        <f t="shared" si="17"/>
        <v>0</v>
      </c>
      <c r="Z42" s="1">
        <f t="shared" si="18"/>
        <v>0</v>
      </c>
      <c r="AA42" s="1">
        <f t="shared" si="39"/>
        <v>0</v>
      </c>
      <c r="AB42" s="1">
        <f t="shared" si="40"/>
        <v>0</v>
      </c>
      <c r="AC42" s="1">
        <f>IFERROR(IF(O42&gt;=200000,(IF($T$3=2,DATA!$P$15,0)),0),0)</f>
        <v>0</v>
      </c>
      <c r="AD42" s="1">
        <f>IFERROR(IF($O42&gt;=200000,(IF($W$3=2,DATA!$AI$15,0)),0),0)</f>
        <v>0</v>
      </c>
      <c r="AE42" s="1">
        <f t="shared" si="46"/>
        <v>0</v>
      </c>
      <c r="AF42" s="1">
        <f t="shared" si="41"/>
        <v>0</v>
      </c>
      <c r="AG42" s="1">
        <f t="shared" si="19"/>
        <v>0</v>
      </c>
      <c r="AH42" s="1">
        <f t="shared" si="42"/>
        <v>0</v>
      </c>
      <c r="AI42" s="1">
        <f t="shared" si="20"/>
        <v>0</v>
      </c>
      <c r="AJ42" s="1">
        <f t="shared" si="43"/>
        <v>0</v>
      </c>
      <c r="AK42" s="1">
        <f t="shared" si="44"/>
        <v>0</v>
      </c>
      <c r="AL42" s="1">
        <f t="shared" si="21"/>
        <v>0</v>
      </c>
      <c r="AM42" s="1">
        <f t="shared" si="22"/>
        <v>0</v>
      </c>
      <c r="AN42" s="1">
        <f t="shared" si="23"/>
        <v>0</v>
      </c>
      <c r="AO42" s="1">
        <f t="shared" si="24"/>
        <v>0</v>
      </c>
      <c r="AP42" s="1">
        <f t="shared" si="25"/>
        <v>0</v>
      </c>
      <c r="AQ42" s="1">
        <f t="shared" si="26"/>
        <v>0</v>
      </c>
      <c r="AR42" s="1">
        <f t="shared" si="26"/>
        <v>0</v>
      </c>
      <c r="AS42" s="1">
        <f t="shared" si="26"/>
        <v>0</v>
      </c>
      <c r="AT42" s="1">
        <f t="shared" si="26"/>
        <v>0</v>
      </c>
      <c r="AU42" s="1">
        <f t="shared" si="26"/>
        <v>0</v>
      </c>
      <c r="AV42" s="1">
        <f t="shared" si="26"/>
        <v>0</v>
      </c>
      <c r="AW42" s="1">
        <f t="shared" si="27"/>
        <v>0</v>
      </c>
      <c r="AX42" s="1">
        <f t="shared" si="28"/>
        <v>0</v>
      </c>
      <c r="AY42" s="1">
        <f t="shared" si="29"/>
        <v>0</v>
      </c>
      <c r="AZ42" s="1">
        <f t="shared" si="47"/>
        <v>0</v>
      </c>
      <c r="BA42" s="1">
        <f t="shared" si="48"/>
        <v>0</v>
      </c>
      <c r="BB42" s="1">
        <f t="shared" si="49"/>
        <v>0</v>
      </c>
      <c r="BC42" s="1">
        <f t="shared" si="50"/>
        <v>0</v>
      </c>
      <c r="BD42" s="1">
        <f t="shared" si="31"/>
        <v>0</v>
      </c>
      <c r="BE42" s="1">
        <f t="shared" si="51"/>
        <v>0</v>
      </c>
      <c r="BF42" s="1">
        <f t="shared" si="52"/>
        <v>0</v>
      </c>
      <c r="BG42" s="1">
        <f t="shared" si="53"/>
        <v>0</v>
      </c>
      <c r="BH42" s="1">
        <f t="shared" si="54"/>
        <v>0</v>
      </c>
      <c r="BI42" s="1">
        <f t="shared" si="32"/>
        <v>0</v>
      </c>
      <c r="BJ42" s="1">
        <f t="shared" si="33"/>
        <v>0</v>
      </c>
      <c r="BR42" s="1">
        <f t="shared" si="45"/>
        <v>2</v>
      </c>
      <c r="BS42" s="14">
        <f>ARREAR!I43</f>
        <v>0</v>
      </c>
      <c r="BT42" s="15" t="str">
        <f>ARREAR!J43</f>
        <v/>
      </c>
      <c r="BU42" s="14">
        <f>ARREAR!K43</f>
        <v>0</v>
      </c>
      <c r="BV42" s="16"/>
      <c r="BW42" s="16"/>
      <c r="BX42" s="16"/>
      <c r="BY42" s="16"/>
      <c r="BZ42" s="17"/>
      <c r="CA42" s="17"/>
      <c r="CB42" s="17"/>
      <c r="CC42" s="17"/>
      <c r="CD42" s="18"/>
      <c r="CE42" s="18"/>
      <c r="CF42" s="19"/>
      <c r="CG42" s="19"/>
      <c r="CH42" s="20"/>
      <c r="CI42" s="20"/>
    </row>
    <row r="43" spans="1:87" ht="21.95" customHeight="1">
      <c r="A43" s="1">
        <v>38</v>
      </c>
      <c r="B43" s="1">
        <v>201902</v>
      </c>
      <c r="C43" s="1">
        <v>154</v>
      </c>
      <c r="D43" s="1">
        <v>154</v>
      </c>
      <c r="E43" s="1">
        <v>148</v>
      </c>
      <c r="F43" s="1">
        <f t="shared" si="34"/>
        <v>12</v>
      </c>
      <c r="G43" s="1">
        <v>12</v>
      </c>
      <c r="H43" s="1">
        <v>9</v>
      </c>
      <c r="I43" s="1">
        <v>28</v>
      </c>
      <c r="O43" s="1">
        <f t="shared" si="11"/>
        <v>0</v>
      </c>
      <c r="P43" s="1">
        <f t="shared" si="35"/>
        <v>0</v>
      </c>
      <c r="Q43" s="1">
        <f t="shared" si="36"/>
        <v>0</v>
      </c>
      <c r="R43" s="1">
        <f t="shared" si="37"/>
        <v>0</v>
      </c>
      <c r="S43" s="1">
        <f t="shared" si="38"/>
        <v>0</v>
      </c>
      <c r="T43" s="1">
        <f t="shared" si="12"/>
        <v>0</v>
      </c>
      <c r="U43" s="1">
        <f t="shared" si="13"/>
        <v>0</v>
      </c>
      <c r="V43" s="1">
        <f t="shared" si="14"/>
        <v>0</v>
      </c>
      <c r="W43" s="1">
        <f t="shared" si="15"/>
        <v>0</v>
      </c>
      <c r="X43" s="1">
        <f t="shared" si="16"/>
        <v>0</v>
      </c>
      <c r="Y43" s="1">
        <f t="shared" si="17"/>
        <v>0</v>
      </c>
      <c r="Z43" s="1">
        <f t="shared" si="18"/>
        <v>0</v>
      </c>
      <c r="AA43" s="1">
        <f t="shared" si="39"/>
        <v>0</v>
      </c>
      <c r="AB43" s="1">
        <f t="shared" si="40"/>
        <v>0</v>
      </c>
      <c r="AC43" s="1">
        <f>IFERROR(IF(O43&gt;=200000,(IF($T$3=2,DATA!$P$15,0)),0),0)</f>
        <v>0</v>
      </c>
      <c r="AD43" s="1">
        <f>IFERROR(IF($O43&gt;=200000,(IF($W$3=2,DATA!$AI$15,0)),0),0)</f>
        <v>0</v>
      </c>
      <c r="AE43" s="1">
        <f t="shared" si="46"/>
        <v>0</v>
      </c>
      <c r="AF43" s="1">
        <f t="shared" si="41"/>
        <v>0</v>
      </c>
      <c r="AG43" s="1">
        <f t="shared" si="19"/>
        <v>0</v>
      </c>
      <c r="AH43" s="1">
        <f t="shared" si="42"/>
        <v>0</v>
      </c>
      <c r="AI43" s="1">
        <f t="shared" si="20"/>
        <v>0</v>
      </c>
      <c r="AJ43" s="1">
        <f t="shared" si="43"/>
        <v>0</v>
      </c>
      <c r="AK43" s="1">
        <f t="shared" si="44"/>
        <v>0</v>
      </c>
      <c r="AL43" s="1">
        <f t="shared" si="21"/>
        <v>0</v>
      </c>
      <c r="AM43" s="1">
        <f t="shared" si="22"/>
        <v>0</v>
      </c>
      <c r="AN43" s="1">
        <f t="shared" si="23"/>
        <v>0</v>
      </c>
      <c r="AO43" s="1">
        <f t="shared" si="24"/>
        <v>0</v>
      </c>
      <c r="AP43" s="1">
        <f t="shared" si="25"/>
        <v>0</v>
      </c>
      <c r="AQ43" s="1">
        <f t="shared" si="26"/>
        <v>0</v>
      </c>
      <c r="AR43" s="1">
        <f t="shared" si="26"/>
        <v>0</v>
      </c>
      <c r="AS43" s="1">
        <f t="shared" si="26"/>
        <v>0</v>
      </c>
      <c r="AT43" s="1">
        <f t="shared" si="26"/>
        <v>0</v>
      </c>
      <c r="AU43" s="1">
        <f t="shared" si="26"/>
        <v>0</v>
      </c>
      <c r="AV43" s="1">
        <f t="shared" si="26"/>
        <v>0</v>
      </c>
      <c r="AW43" s="1">
        <f t="shared" si="27"/>
        <v>0</v>
      </c>
      <c r="AX43" s="1">
        <f t="shared" si="28"/>
        <v>0</v>
      </c>
      <c r="AY43" s="1">
        <f t="shared" si="29"/>
        <v>0</v>
      </c>
      <c r="AZ43" s="1">
        <f t="shared" si="47"/>
        <v>0</v>
      </c>
      <c r="BA43" s="1">
        <f t="shared" si="48"/>
        <v>0</v>
      </c>
      <c r="BB43" s="1">
        <f t="shared" si="49"/>
        <v>0</v>
      </c>
      <c r="BC43" s="1">
        <f t="shared" si="50"/>
        <v>0</v>
      </c>
      <c r="BD43" s="1">
        <f t="shared" si="31"/>
        <v>0</v>
      </c>
      <c r="BE43" s="1">
        <f t="shared" si="51"/>
        <v>0</v>
      </c>
      <c r="BF43" s="1">
        <f t="shared" si="52"/>
        <v>0</v>
      </c>
      <c r="BG43" s="1">
        <f t="shared" si="53"/>
        <v>0</v>
      </c>
      <c r="BH43" s="1">
        <f t="shared" si="54"/>
        <v>0</v>
      </c>
      <c r="BI43" s="1">
        <f t="shared" si="32"/>
        <v>0</v>
      </c>
      <c r="BJ43" s="1">
        <f t="shared" si="33"/>
        <v>0</v>
      </c>
      <c r="BR43" s="1">
        <f t="shared" si="45"/>
        <v>2</v>
      </c>
      <c r="BS43" s="14">
        <f>ARREAR!I44</f>
        <v>0</v>
      </c>
      <c r="BT43" s="15" t="str">
        <f>ARREAR!J44</f>
        <v/>
      </c>
      <c r="BU43" s="14">
        <f>ARREAR!K44</f>
        <v>0</v>
      </c>
      <c r="BV43" s="16"/>
      <c r="BW43" s="16"/>
      <c r="BX43" s="16"/>
      <c r="BY43" s="16"/>
      <c r="BZ43" s="17"/>
      <c r="CA43" s="17"/>
      <c r="CB43" s="17"/>
      <c r="CC43" s="17"/>
      <c r="CD43" s="18"/>
      <c r="CE43" s="18"/>
      <c r="CF43" s="19"/>
      <c r="CG43" s="19"/>
      <c r="CH43" s="20"/>
      <c r="CI43" s="20"/>
    </row>
    <row r="44" spans="1:87" ht="21.95" customHeight="1">
      <c r="A44" s="1">
        <v>39</v>
      </c>
      <c r="B44" s="1">
        <v>201903</v>
      </c>
      <c r="C44" s="1">
        <v>154</v>
      </c>
      <c r="F44" s="1">
        <f t="shared" si="34"/>
        <v>12</v>
      </c>
      <c r="I44" s="1">
        <v>31</v>
      </c>
      <c r="O44" s="1">
        <f t="shared" si="11"/>
        <v>0</v>
      </c>
      <c r="P44" s="1">
        <f t="shared" si="35"/>
        <v>0</v>
      </c>
      <c r="Q44" s="1">
        <f t="shared" si="36"/>
        <v>0</v>
      </c>
      <c r="R44" s="1">
        <f t="shared" si="37"/>
        <v>0</v>
      </c>
      <c r="S44" s="1">
        <f t="shared" si="38"/>
        <v>0</v>
      </c>
      <c r="T44" s="1">
        <f t="shared" si="12"/>
        <v>0</v>
      </c>
      <c r="U44" s="1">
        <f t="shared" si="13"/>
        <v>0</v>
      </c>
      <c r="V44" s="1">
        <f t="shared" si="14"/>
        <v>0</v>
      </c>
      <c r="W44" s="1">
        <f t="shared" si="15"/>
        <v>0</v>
      </c>
      <c r="X44" s="1">
        <f t="shared" si="16"/>
        <v>0</v>
      </c>
      <c r="Y44" s="1">
        <f t="shared" si="17"/>
        <v>0</v>
      </c>
      <c r="Z44" s="1">
        <f t="shared" si="18"/>
        <v>0</v>
      </c>
      <c r="AA44" s="1">
        <f t="shared" si="39"/>
        <v>0</v>
      </c>
      <c r="AB44" s="1">
        <f t="shared" si="40"/>
        <v>0</v>
      </c>
      <c r="AC44" s="1">
        <f>IFERROR(IF(O44&gt;=200000,(IF($T$3=2,DATA!$P$15,0)),0),0)</f>
        <v>0</v>
      </c>
      <c r="AD44" s="1">
        <f>IFERROR(IF($O44&gt;=200000,(IF($W$3=2,DATA!$AI$15,0)),0),0)</f>
        <v>0</v>
      </c>
      <c r="AE44" s="1">
        <f t="shared" si="46"/>
        <v>0</v>
      </c>
      <c r="AF44" s="1">
        <f t="shared" si="41"/>
        <v>0</v>
      </c>
      <c r="AG44" s="1">
        <f t="shared" si="19"/>
        <v>0</v>
      </c>
      <c r="AH44" s="1">
        <f t="shared" si="42"/>
        <v>0</v>
      </c>
      <c r="AI44" s="1">
        <f t="shared" si="20"/>
        <v>0</v>
      </c>
      <c r="AJ44" s="1">
        <f t="shared" si="43"/>
        <v>0</v>
      </c>
      <c r="AK44" s="1">
        <f t="shared" si="44"/>
        <v>0</v>
      </c>
      <c r="AL44" s="1">
        <f t="shared" si="21"/>
        <v>0</v>
      </c>
      <c r="AM44" s="1">
        <f t="shared" si="22"/>
        <v>0</v>
      </c>
      <c r="AN44" s="1">
        <f t="shared" si="23"/>
        <v>0</v>
      </c>
      <c r="AO44" s="1">
        <f t="shared" si="24"/>
        <v>0</v>
      </c>
      <c r="AP44" s="1">
        <f t="shared" si="25"/>
        <v>0</v>
      </c>
      <c r="AQ44" s="1">
        <f t="shared" si="26"/>
        <v>0</v>
      </c>
      <c r="AR44" s="1">
        <f t="shared" si="26"/>
        <v>0</v>
      </c>
      <c r="AS44" s="1">
        <f t="shared" si="26"/>
        <v>0</v>
      </c>
      <c r="AT44" s="1">
        <f t="shared" si="26"/>
        <v>0</v>
      </c>
      <c r="AU44" s="1">
        <f t="shared" si="26"/>
        <v>0</v>
      </c>
      <c r="AV44" s="1">
        <f t="shared" si="26"/>
        <v>0</v>
      </c>
      <c r="AW44" s="1">
        <f t="shared" si="27"/>
        <v>0</v>
      </c>
      <c r="AX44" s="1">
        <f t="shared" si="28"/>
        <v>0</v>
      </c>
      <c r="AY44" s="1">
        <f t="shared" si="29"/>
        <v>0</v>
      </c>
      <c r="AZ44" s="1">
        <f t="shared" si="47"/>
        <v>0</v>
      </c>
      <c r="BA44" s="1">
        <f t="shared" si="48"/>
        <v>0</v>
      </c>
      <c r="BB44" s="1">
        <f t="shared" si="49"/>
        <v>0</v>
      </c>
      <c r="BC44" s="1">
        <f t="shared" si="50"/>
        <v>0</v>
      </c>
      <c r="BD44" s="1">
        <f t="shared" si="31"/>
        <v>0</v>
      </c>
      <c r="BE44" s="1">
        <f t="shared" si="51"/>
        <v>0</v>
      </c>
      <c r="BF44" s="1">
        <f t="shared" si="52"/>
        <v>0</v>
      </c>
      <c r="BG44" s="1">
        <f t="shared" si="53"/>
        <v>0</v>
      </c>
      <c r="BH44" s="1">
        <f t="shared" si="54"/>
        <v>0</v>
      </c>
      <c r="BI44" s="1">
        <f t="shared" si="32"/>
        <v>0</v>
      </c>
      <c r="BJ44" s="1">
        <f t="shared" si="33"/>
        <v>0</v>
      </c>
      <c r="BR44" s="1">
        <f t="shared" si="45"/>
        <v>2</v>
      </c>
      <c r="BS44" s="14">
        <f>ARREAR!I45</f>
        <v>0</v>
      </c>
      <c r="BT44" s="15" t="str">
        <f>ARREAR!J45</f>
        <v/>
      </c>
      <c r="BU44" s="14">
        <f>ARREAR!K45</f>
        <v>0</v>
      </c>
      <c r="BV44" s="16"/>
      <c r="BW44" s="16"/>
      <c r="BX44" s="16"/>
      <c r="BY44" s="16"/>
      <c r="BZ44" s="17"/>
      <c r="CA44" s="17"/>
      <c r="CB44" s="17"/>
      <c r="CC44" s="17"/>
      <c r="CD44" s="18"/>
      <c r="CE44" s="18"/>
      <c r="CF44" s="19"/>
      <c r="CG44" s="19"/>
      <c r="CH44" s="20"/>
      <c r="CI44" s="20"/>
    </row>
    <row r="45" spans="1:87" ht="21.95" customHeight="1">
      <c r="A45" s="1">
        <v>40</v>
      </c>
      <c r="B45" s="1">
        <v>201904</v>
      </c>
      <c r="C45" s="1">
        <v>154</v>
      </c>
      <c r="F45" s="1">
        <f t="shared" si="34"/>
        <v>12</v>
      </c>
      <c r="I45" s="1">
        <v>30</v>
      </c>
      <c r="O45" s="1">
        <f t="shared" si="11"/>
        <v>0</v>
      </c>
      <c r="P45" s="1">
        <f t="shared" si="35"/>
        <v>0</v>
      </c>
      <c r="Q45" s="1">
        <f t="shared" si="36"/>
        <v>0</v>
      </c>
      <c r="R45" s="1">
        <f t="shared" si="37"/>
        <v>0</v>
      </c>
      <c r="S45" s="1">
        <f t="shared" si="38"/>
        <v>0</v>
      </c>
      <c r="T45" s="1">
        <f t="shared" si="12"/>
        <v>0</v>
      </c>
      <c r="U45" s="1">
        <f t="shared" si="13"/>
        <v>0</v>
      </c>
      <c r="V45" s="1">
        <f t="shared" si="14"/>
        <v>0</v>
      </c>
      <c r="W45" s="1">
        <f t="shared" si="15"/>
        <v>0</v>
      </c>
      <c r="X45" s="1">
        <f t="shared" si="16"/>
        <v>0</v>
      </c>
      <c r="Y45" s="1">
        <f t="shared" si="17"/>
        <v>0</v>
      </c>
      <c r="Z45" s="1">
        <f t="shared" si="18"/>
        <v>0</v>
      </c>
      <c r="AA45" s="1">
        <f t="shared" si="39"/>
        <v>0</v>
      </c>
      <c r="AB45" s="1">
        <f t="shared" si="40"/>
        <v>0</v>
      </c>
      <c r="AC45" s="1">
        <f>IFERROR(IF(O45&gt;=200000,(IF($T$3=2,DATA!$P$15,0)),0),0)</f>
        <v>0</v>
      </c>
      <c r="AD45" s="1">
        <f>IFERROR(IF($O45&gt;=200000,(IF($W$3=2,DATA!$AI$15,0)),0),0)</f>
        <v>0</v>
      </c>
      <c r="AE45" s="1">
        <f t="shared" si="46"/>
        <v>0</v>
      </c>
      <c r="AF45" s="1">
        <f t="shared" si="41"/>
        <v>0</v>
      </c>
      <c r="AG45" s="1">
        <f t="shared" si="19"/>
        <v>0</v>
      </c>
      <c r="AH45" s="1">
        <f t="shared" si="42"/>
        <v>0</v>
      </c>
      <c r="AI45" s="1">
        <f t="shared" si="20"/>
        <v>0</v>
      </c>
      <c r="AJ45" s="1">
        <f t="shared" si="43"/>
        <v>0</v>
      </c>
      <c r="AK45" s="1">
        <f t="shared" si="44"/>
        <v>0</v>
      </c>
      <c r="AL45" s="1">
        <f t="shared" si="21"/>
        <v>0</v>
      </c>
      <c r="AM45" s="1">
        <f t="shared" si="22"/>
        <v>0</v>
      </c>
      <c r="AN45" s="1">
        <f t="shared" si="23"/>
        <v>0</v>
      </c>
      <c r="AO45" s="1">
        <f t="shared" si="24"/>
        <v>0</v>
      </c>
      <c r="AP45" s="1">
        <f t="shared" si="25"/>
        <v>0</v>
      </c>
      <c r="AQ45" s="1">
        <f t="shared" si="26"/>
        <v>0</v>
      </c>
      <c r="AR45" s="1">
        <f t="shared" si="26"/>
        <v>0</v>
      </c>
      <c r="AS45" s="1">
        <f t="shared" si="26"/>
        <v>0</v>
      </c>
      <c r="AT45" s="1">
        <f t="shared" si="26"/>
        <v>0</v>
      </c>
      <c r="AU45" s="1">
        <f t="shared" si="26"/>
        <v>0</v>
      </c>
      <c r="AV45" s="1">
        <f t="shared" si="26"/>
        <v>0</v>
      </c>
      <c r="AW45" s="1">
        <f t="shared" si="27"/>
        <v>0</v>
      </c>
      <c r="AX45" s="1">
        <f t="shared" si="28"/>
        <v>0</v>
      </c>
      <c r="AY45" s="1">
        <f t="shared" si="29"/>
        <v>0</v>
      </c>
      <c r="AZ45" s="1">
        <f t="shared" si="47"/>
        <v>0</v>
      </c>
      <c r="BA45" s="1">
        <f t="shared" si="48"/>
        <v>0</v>
      </c>
      <c r="BB45" s="1">
        <f t="shared" si="49"/>
        <v>0</v>
      </c>
      <c r="BC45" s="1">
        <f t="shared" si="50"/>
        <v>0</v>
      </c>
      <c r="BD45" s="1">
        <f t="shared" si="31"/>
        <v>0</v>
      </c>
      <c r="BE45" s="1">
        <f t="shared" si="51"/>
        <v>0</v>
      </c>
      <c r="BF45" s="1">
        <f t="shared" si="52"/>
        <v>0</v>
      </c>
      <c r="BG45" s="1">
        <f t="shared" si="53"/>
        <v>0</v>
      </c>
      <c r="BH45" s="1">
        <f t="shared" si="54"/>
        <v>0</v>
      </c>
      <c r="BI45" s="1">
        <f t="shared" si="32"/>
        <v>0</v>
      </c>
      <c r="BJ45" s="1">
        <f t="shared" si="33"/>
        <v>0</v>
      </c>
      <c r="BR45" s="1">
        <f t="shared" si="45"/>
        <v>2</v>
      </c>
      <c r="BS45" s="14">
        <f>ARREAR!I46</f>
        <v>0</v>
      </c>
      <c r="BT45" s="15" t="str">
        <f>ARREAR!J46</f>
        <v/>
      </c>
      <c r="BU45" s="14">
        <f>ARREAR!K46</f>
        <v>0</v>
      </c>
      <c r="BV45" s="16"/>
      <c r="BW45" s="16"/>
      <c r="BX45" s="16"/>
      <c r="BY45" s="16"/>
      <c r="BZ45" s="17"/>
      <c r="CA45" s="17"/>
      <c r="CB45" s="17"/>
      <c r="CC45" s="17"/>
      <c r="CD45" s="18"/>
      <c r="CE45" s="18"/>
      <c r="CF45" s="19"/>
      <c r="CG45" s="19"/>
      <c r="CH45" s="20"/>
      <c r="CI45" s="20"/>
    </row>
    <row r="46" spans="1:87" ht="21.95" customHeight="1">
      <c r="A46" s="1">
        <v>41</v>
      </c>
      <c r="B46" s="1">
        <v>201905</v>
      </c>
      <c r="C46" s="1">
        <v>154</v>
      </c>
      <c r="F46" s="1">
        <f t="shared" si="34"/>
        <v>12</v>
      </c>
      <c r="I46" s="1">
        <v>31</v>
      </c>
      <c r="O46" s="1">
        <f t="shared" si="11"/>
        <v>0</v>
      </c>
      <c r="P46" s="1">
        <f t="shared" si="35"/>
        <v>0</v>
      </c>
      <c r="Q46" s="1">
        <f t="shared" si="36"/>
        <v>0</v>
      </c>
      <c r="R46" s="1">
        <f t="shared" si="37"/>
        <v>0</v>
      </c>
      <c r="S46" s="1">
        <f t="shared" si="38"/>
        <v>0</v>
      </c>
      <c r="T46" s="1">
        <f t="shared" si="12"/>
        <v>0</v>
      </c>
      <c r="U46" s="1">
        <f t="shared" si="13"/>
        <v>0</v>
      </c>
      <c r="V46" s="1">
        <f t="shared" si="14"/>
        <v>0</v>
      </c>
      <c r="W46" s="1">
        <f t="shared" si="15"/>
        <v>0</v>
      </c>
      <c r="X46" s="1">
        <f t="shared" si="16"/>
        <v>0</v>
      </c>
      <c r="Y46" s="1">
        <f t="shared" si="17"/>
        <v>0</v>
      </c>
      <c r="Z46" s="1">
        <f t="shared" si="18"/>
        <v>0</v>
      </c>
      <c r="AA46" s="1">
        <f t="shared" si="39"/>
        <v>0</v>
      </c>
      <c r="AB46" s="1">
        <f t="shared" si="40"/>
        <v>0</v>
      </c>
      <c r="AC46" s="1">
        <f>IFERROR(IF(O46&gt;=200000,(IF($T$3=2,DATA!$P$15,0)),0),0)</f>
        <v>0</v>
      </c>
      <c r="AD46" s="1">
        <f>IFERROR(IF($O46&gt;=200000,(IF($W$3=2,DATA!$AI$15,0)),0),0)</f>
        <v>0</v>
      </c>
      <c r="AE46" s="1">
        <f t="shared" si="46"/>
        <v>0</v>
      </c>
      <c r="AF46" s="1">
        <f t="shared" si="41"/>
        <v>0</v>
      </c>
      <c r="AG46" s="1">
        <f t="shared" si="19"/>
        <v>0</v>
      </c>
      <c r="AH46" s="1">
        <f t="shared" si="42"/>
        <v>0</v>
      </c>
      <c r="AI46" s="1">
        <f t="shared" si="20"/>
        <v>0</v>
      </c>
      <c r="AJ46" s="1">
        <f t="shared" si="43"/>
        <v>0</v>
      </c>
      <c r="AK46" s="1">
        <f t="shared" si="44"/>
        <v>0</v>
      </c>
      <c r="AL46" s="1">
        <f t="shared" si="21"/>
        <v>0</v>
      </c>
      <c r="AM46" s="1">
        <f t="shared" si="22"/>
        <v>0</v>
      </c>
      <c r="AN46" s="1">
        <f t="shared" si="23"/>
        <v>0</v>
      </c>
      <c r="AO46" s="1">
        <f t="shared" si="24"/>
        <v>0</v>
      </c>
      <c r="AP46" s="1">
        <f t="shared" si="25"/>
        <v>0</v>
      </c>
      <c r="AQ46" s="1">
        <f t="shared" si="26"/>
        <v>0</v>
      </c>
      <c r="AR46" s="1">
        <f t="shared" si="26"/>
        <v>0</v>
      </c>
      <c r="AS46" s="1">
        <f t="shared" ref="AR46:AV61" si="55">IFERROR(IF($O46&gt;=200000,(IF(AS$5=$O46,AS$2,0)),0),0)</f>
        <v>0</v>
      </c>
      <c r="AT46" s="1">
        <f t="shared" si="55"/>
        <v>0</v>
      </c>
      <c r="AU46" s="1">
        <f t="shared" si="55"/>
        <v>0</v>
      </c>
      <c r="AV46" s="1">
        <f t="shared" si="55"/>
        <v>0</v>
      </c>
      <c r="AW46" s="1">
        <f t="shared" si="27"/>
        <v>0</v>
      </c>
      <c r="AX46" s="1">
        <f t="shared" si="28"/>
        <v>0</v>
      </c>
      <c r="AY46" s="1">
        <f t="shared" si="29"/>
        <v>0</v>
      </c>
      <c r="AZ46" s="1">
        <f t="shared" si="47"/>
        <v>0</v>
      </c>
      <c r="BA46" s="1">
        <f t="shared" si="48"/>
        <v>0</v>
      </c>
      <c r="BB46" s="1">
        <f t="shared" si="49"/>
        <v>0</v>
      </c>
      <c r="BC46" s="1">
        <f t="shared" si="50"/>
        <v>0</v>
      </c>
      <c r="BD46" s="1">
        <f t="shared" si="31"/>
        <v>0</v>
      </c>
      <c r="BE46" s="1">
        <f t="shared" si="51"/>
        <v>0</v>
      </c>
      <c r="BF46" s="1">
        <f t="shared" si="52"/>
        <v>0</v>
      </c>
      <c r="BG46" s="1">
        <f t="shared" si="53"/>
        <v>0</v>
      </c>
      <c r="BH46" s="1">
        <f t="shared" si="54"/>
        <v>0</v>
      </c>
      <c r="BI46" s="1">
        <f t="shared" si="32"/>
        <v>0</v>
      </c>
      <c r="BJ46" s="1">
        <f t="shared" si="33"/>
        <v>0</v>
      </c>
      <c r="BR46" s="1">
        <f t="shared" si="45"/>
        <v>2</v>
      </c>
      <c r="BS46" s="14">
        <f>ARREAR!I47</f>
        <v>0</v>
      </c>
      <c r="BT46" s="15" t="str">
        <f>ARREAR!J47</f>
        <v/>
      </c>
      <c r="BU46" s="14">
        <f>ARREAR!K47</f>
        <v>0</v>
      </c>
      <c r="BV46" s="16"/>
      <c r="BW46" s="16"/>
      <c r="BX46" s="16"/>
      <c r="BY46" s="16"/>
      <c r="BZ46" s="17"/>
      <c r="CA46" s="17"/>
      <c r="CB46" s="17"/>
      <c r="CC46" s="17"/>
      <c r="CD46" s="18"/>
      <c r="CE46" s="18"/>
      <c r="CF46" s="19"/>
      <c r="CG46" s="19"/>
      <c r="CH46" s="20"/>
      <c r="CI46" s="20"/>
    </row>
    <row r="47" spans="1:87" ht="21.95" customHeight="1">
      <c r="A47" s="1">
        <v>42</v>
      </c>
      <c r="B47" s="1">
        <v>201906</v>
      </c>
      <c r="C47" s="1">
        <v>154</v>
      </c>
      <c r="F47" s="1">
        <f t="shared" si="34"/>
        <v>12</v>
      </c>
      <c r="I47" s="1">
        <v>30</v>
      </c>
      <c r="O47" s="1">
        <f t="shared" si="11"/>
        <v>0</v>
      </c>
      <c r="P47" s="1">
        <f t="shared" si="35"/>
        <v>0</v>
      </c>
      <c r="Q47" s="1">
        <f t="shared" si="36"/>
        <v>0</v>
      </c>
      <c r="R47" s="1">
        <f t="shared" si="37"/>
        <v>0</v>
      </c>
      <c r="S47" s="1">
        <f t="shared" si="38"/>
        <v>0</v>
      </c>
      <c r="T47" s="1">
        <f t="shared" si="12"/>
        <v>0</v>
      </c>
      <c r="U47" s="1">
        <f t="shared" si="13"/>
        <v>0</v>
      </c>
      <c r="V47" s="1">
        <f t="shared" si="14"/>
        <v>0</v>
      </c>
      <c r="W47" s="1">
        <f t="shared" si="15"/>
        <v>0</v>
      </c>
      <c r="X47" s="1">
        <f t="shared" si="16"/>
        <v>0</v>
      </c>
      <c r="Y47" s="1">
        <f t="shared" si="17"/>
        <v>0</v>
      </c>
      <c r="Z47" s="1">
        <f t="shared" si="18"/>
        <v>0</v>
      </c>
      <c r="AA47" s="1">
        <f t="shared" si="39"/>
        <v>0</v>
      </c>
      <c r="AB47" s="1">
        <f t="shared" si="40"/>
        <v>0</v>
      </c>
      <c r="AC47" s="1">
        <f>IFERROR(IF(O47&gt;=200000,(IF($T$3=2,DATA!$P$15,0)),0),0)</f>
        <v>0</v>
      </c>
      <c r="AD47" s="1">
        <f>IFERROR(IF($O47&gt;=200000,(IF($W$3=2,DATA!$AI$15,0)),0),0)</f>
        <v>0</v>
      </c>
      <c r="AE47" s="1">
        <f t="shared" si="46"/>
        <v>0</v>
      </c>
      <c r="AF47" s="1">
        <f t="shared" si="41"/>
        <v>0</v>
      </c>
      <c r="AG47" s="1">
        <f t="shared" si="19"/>
        <v>0</v>
      </c>
      <c r="AH47" s="1">
        <f t="shared" si="42"/>
        <v>0</v>
      </c>
      <c r="AI47" s="1">
        <f t="shared" si="20"/>
        <v>0</v>
      </c>
      <c r="AJ47" s="1">
        <f t="shared" si="43"/>
        <v>0</v>
      </c>
      <c r="AK47" s="1">
        <f t="shared" si="44"/>
        <v>0</v>
      </c>
      <c r="AL47" s="1">
        <f t="shared" si="21"/>
        <v>0</v>
      </c>
      <c r="AM47" s="1">
        <f t="shared" si="22"/>
        <v>0</v>
      </c>
      <c r="AN47" s="1">
        <f t="shared" si="23"/>
        <v>0</v>
      </c>
      <c r="AO47" s="1">
        <f t="shared" si="24"/>
        <v>0</v>
      </c>
      <c r="AP47" s="1">
        <f t="shared" si="25"/>
        <v>0</v>
      </c>
      <c r="AQ47" s="1">
        <f t="shared" si="26"/>
        <v>0</v>
      </c>
      <c r="AR47" s="1">
        <f t="shared" si="55"/>
        <v>0</v>
      </c>
      <c r="AS47" s="1">
        <f t="shared" si="55"/>
        <v>0</v>
      </c>
      <c r="AT47" s="1">
        <f t="shared" si="55"/>
        <v>0</v>
      </c>
      <c r="AU47" s="1">
        <f t="shared" si="55"/>
        <v>0</v>
      </c>
      <c r="AV47" s="1">
        <f t="shared" si="55"/>
        <v>0</v>
      </c>
      <c r="AW47" s="1">
        <f t="shared" si="27"/>
        <v>0</v>
      </c>
      <c r="AX47" s="1">
        <f t="shared" si="28"/>
        <v>0</v>
      </c>
      <c r="AY47" s="1">
        <f t="shared" si="29"/>
        <v>0</v>
      </c>
      <c r="AZ47" s="1">
        <f t="shared" si="47"/>
        <v>0</v>
      </c>
      <c r="BA47" s="1">
        <f t="shared" si="48"/>
        <v>0</v>
      </c>
      <c r="BB47" s="1">
        <f t="shared" si="49"/>
        <v>0</v>
      </c>
      <c r="BC47" s="1">
        <f t="shared" si="50"/>
        <v>0</v>
      </c>
      <c r="BD47" s="1">
        <f t="shared" si="31"/>
        <v>0</v>
      </c>
      <c r="BE47" s="1">
        <f t="shared" si="51"/>
        <v>0</v>
      </c>
      <c r="BF47" s="1">
        <f t="shared" si="52"/>
        <v>0</v>
      </c>
      <c r="BG47" s="1">
        <f t="shared" si="53"/>
        <v>0</v>
      </c>
      <c r="BH47" s="1">
        <f t="shared" si="54"/>
        <v>0</v>
      </c>
      <c r="BI47" s="1">
        <f t="shared" si="32"/>
        <v>0</v>
      </c>
      <c r="BJ47" s="1">
        <f t="shared" si="33"/>
        <v>0</v>
      </c>
      <c r="BR47" s="1">
        <f t="shared" si="45"/>
        <v>2</v>
      </c>
      <c r="BS47" s="14">
        <f>ARREAR!I48</f>
        <v>0</v>
      </c>
      <c r="BT47" s="15" t="str">
        <f>ARREAR!J48</f>
        <v/>
      </c>
      <c r="BU47" s="14">
        <f>ARREAR!K48</f>
        <v>0</v>
      </c>
      <c r="BV47" s="16"/>
      <c r="BW47" s="16"/>
      <c r="BX47" s="16"/>
      <c r="BY47" s="16"/>
      <c r="BZ47" s="17"/>
      <c r="CA47" s="17"/>
      <c r="CB47" s="17"/>
      <c r="CC47" s="17"/>
      <c r="CD47" s="18"/>
      <c r="CE47" s="18"/>
      <c r="CF47" s="19"/>
      <c r="CG47" s="19"/>
      <c r="CH47" s="20"/>
      <c r="CI47" s="20"/>
    </row>
    <row r="48" spans="1:87" ht="21.95" customHeight="1">
      <c r="A48" s="1">
        <v>43</v>
      </c>
      <c r="B48" s="1">
        <v>201907</v>
      </c>
      <c r="C48" s="1">
        <v>164</v>
      </c>
      <c r="D48" s="1">
        <v>164</v>
      </c>
      <c r="E48" s="1">
        <v>154</v>
      </c>
      <c r="F48" s="1">
        <v>17</v>
      </c>
      <c r="G48" s="1">
        <v>17</v>
      </c>
      <c r="H48" s="1">
        <v>12</v>
      </c>
      <c r="I48" s="1">
        <v>31</v>
      </c>
      <c r="O48" s="1">
        <f t="shared" si="11"/>
        <v>0</v>
      </c>
      <c r="P48" s="1">
        <f t="shared" si="35"/>
        <v>0</v>
      </c>
      <c r="Q48" s="1">
        <f t="shared" si="36"/>
        <v>0</v>
      </c>
      <c r="R48" s="1">
        <f t="shared" si="37"/>
        <v>0</v>
      </c>
      <c r="S48" s="1">
        <f t="shared" si="38"/>
        <v>0</v>
      </c>
      <c r="T48" s="1">
        <f t="shared" si="12"/>
        <v>0</v>
      </c>
      <c r="U48" s="1">
        <f t="shared" si="13"/>
        <v>0</v>
      </c>
      <c r="V48" s="1">
        <f t="shared" si="14"/>
        <v>0</v>
      </c>
      <c r="W48" s="1">
        <f t="shared" si="15"/>
        <v>0</v>
      </c>
      <c r="X48" s="1">
        <f t="shared" si="16"/>
        <v>0</v>
      </c>
      <c r="Y48" s="1">
        <f t="shared" si="17"/>
        <v>0</v>
      </c>
      <c r="Z48" s="1">
        <f t="shared" si="18"/>
        <v>0</v>
      </c>
      <c r="AA48" s="1">
        <f t="shared" si="39"/>
        <v>0</v>
      </c>
      <c r="AB48" s="1">
        <f t="shared" si="40"/>
        <v>0</v>
      </c>
      <c r="AC48" s="1">
        <f>IFERROR(IF(O48&gt;=200000,(IF($T$3=2,DATA!$P$15,0)),0),0)</f>
        <v>0</v>
      </c>
      <c r="AD48" s="1">
        <f>IFERROR(IF($O48&gt;=200000,(IF($W$3=2,DATA!$AI$15,0)),0),0)</f>
        <v>0</v>
      </c>
      <c r="AE48" s="1">
        <f t="shared" si="46"/>
        <v>0</v>
      </c>
      <c r="AF48" s="1">
        <f t="shared" si="41"/>
        <v>0</v>
      </c>
      <c r="AG48" s="1">
        <f t="shared" si="19"/>
        <v>0</v>
      </c>
      <c r="AH48" s="1">
        <f t="shared" si="42"/>
        <v>0</v>
      </c>
      <c r="AI48" s="1">
        <f t="shared" si="20"/>
        <v>0</v>
      </c>
      <c r="AJ48" s="1">
        <f t="shared" si="43"/>
        <v>0</v>
      </c>
      <c r="AK48" s="1">
        <f t="shared" si="44"/>
        <v>0</v>
      </c>
      <c r="AL48" s="1">
        <f t="shared" si="21"/>
        <v>0</v>
      </c>
      <c r="AM48" s="1">
        <f t="shared" si="22"/>
        <v>0</v>
      </c>
      <c r="AN48" s="1">
        <f t="shared" si="23"/>
        <v>0</v>
      </c>
      <c r="AO48" s="1">
        <f t="shared" si="24"/>
        <v>0</v>
      </c>
      <c r="AP48" s="1">
        <f t="shared" si="25"/>
        <v>0</v>
      </c>
      <c r="AQ48" s="1">
        <f t="shared" si="26"/>
        <v>0</v>
      </c>
      <c r="AR48" s="1">
        <f t="shared" si="55"/>
        <v>0</v>
      </c>
      <c r="AS48" s="1">
        <f t="shared" si="55"/>
        <v>0</v>
      </c>
      <c r="AT48" s="1">
        <f t="shared" si="55"/>
        <v>0</v>
      </c>
      <c r="AU48" s="1">
        <f t="shared" si="55"/>
        <v>0</v>
      </c>
      <c r="AV48" s="1">
        <f t="shared" si="55"/>
        <v>0</v>
      </c>
      <c r="AW48" s="1">
        <f t="shared" si="27"/>
        <v>0</v>
      </c>
      <c r="AX48" s="1">
        <f t="shared" si="28"/>
        <v>0</v>
      </c>
      <c r="AY48" s="1">
        <f t="shared" si="29"/>
        <v>0</v>
      </c>
      <c r="AZ48" s="1">
        <f t="shared" si="47"/>
        <v>0</v>
      </c>
      <c r="BA48" s="1">
        <f t="shared" si="48"/>
        <v>0</v>
      </c>
      <c r="BB48" s="1">
        <f t="shared" si="49"/>
        <v>0</v>
      </c>
      <c r="BC48" s="1">
        <f t="shared" si="50"/>
        <v>0</v>
      </c>
      <c r="BD48" s="1">
        <f t="shared" si="31"/>
        <v>0</v>
      </c>
      <c r="BE48" s="1">
        <f t="shared" si="51"/>
        <v>0</v>
      </c>
      <c r="BF48" s="1">
        <f t="shared" si="52"/>
        <v>0</v>
      </c>
      <c r="BG48" s="1">
        <f t="shared" si="53"/>
        <v>0</v>
      </c>
      <c r="BH48" s="1">
        <f t="shared" si="54"/>
        <v>0</v>
      </c>
      <c r="BI48" s="1">
        <f t="shared" si="32"/>
        <v>0</v>
      </c>
      <c r="BJ48" s="1">
        <f t="shared" si="33"/>
        <v>0</v>
      </c>
      <c r="BR48" s="1">
        <f t="shared" si="45"/>
        <v>2</v>
      </c>
      <c r="BS48" s="14">
        <f>ARREAR!I49</f>
        <v>0</v>
      </c>
      <c r="BT48" s="15" t="str">
        <f>ARREAR!J49</f>
        <v/>
      </c>
      <c r="BU48" s="14">
        <f>ARREAR!K49</f>
        <v>0</v>
      </c>
      <c r="BV48" s="16"/>
      <c r="BW48" s="16"/>
      <c r="BX48" s="16"/>
      <c r="BY48" s="16"/>
      <c r="BZ48" s="17"/>
      <c r="CA48" s="17"/>
      <c r="CB48" s="17"/>
      <c r="CC48" s="17"/>
      <c r="CD48" s="18"/>
      <c r="CE48" s="18"/>
      <c r="CF48" s="19"/>
      <c r="CG48" s="19"/>
      <c r="CH48" s="20"/>
      <c r="CI48" s="20"/>
    </row>
    <row r="49" spans="1:87" ht="21.95" customHeight="1">
      <c r="A49" s="1">
        <v>44</v>
      </c>
      <c r="B49" s="1">
        <v>201908</v>
      </c>
      <c r="C49" s="1">
        <v>164</v>
      </c>
      <c r="D49" s="1">
        <v>164</v>
      </c>
      <c r="E49" s="1">
        <v>154</v>
      </c>
      <c r="F49" s="1">
        <f t="shared" si="34"/>
        <v>17</v>
      </c>
      <c r="G49" s="1">
        <v>17</v>
      </c>
      <c r="H49" s="1">
        <v>12</v>
      </c>
      <c r="I49" s="1">
        <v>31</v>
      </c>
      <c r="O49" s="1">
        <f t="shared" si="11"/>
        <v>0</v>
      </c>
      <c r="P49" s="1">
        <f t="shared" si="35"/>
        <v>0</v>
      </c>
      <c r="Q49" s="1">
        <f t="shared" si="36"/>
        <v>0</v>
      </c>
      <c r="R49" s="1">
        <f t="shared" si="37"/>
        <v>0</v>
      </c>
      <c r="S49" s="1">
        <f t="shared" si="38"/>
        <v>0</v>
      </c>
      <c r="T49" s="1">
        <f t="shared" si="12"/>
        <v>0</v>
      </c>
      <c r="U49" s="1">
        <f t="shared" si="13"/>
        <v>0</v>
      </c>
      <c r="V49" s="1">
        <f t="shared" si="14"/>
        <v>0</v>
      </c>
      <c r="W49" s="1">
        <f t="shared" si="15"/>
        <v>0</v>
      </c>
      <c r="X49" s="1">
        <f t="shared" si="16"/>
        <v>0</v>
      </c>
      <c r="Y49" s="1">
        <f t="shared" si="17"/>
        <v>0</v>
      </c>
      <c r="Z49" s="1">
        <f t="shared" si="18"/>
        <v>0</v>
      </c>
      <c r="AA49" s="1">
        <f t="shared" si="39"/>
        <v>0</v>
      </c>
      <c r="AB49" s="1">
        <f t="shared" si="40"/>
        <v>0</v>
      </c>
      <c r="AC49" s="1">
        <f>IFERROR(IF(O49&gt;=200000,(IF($T$3=2,DATA!$P$15,0)),0),0)</f>
        <v>0</v>
      </c>
      <c r="AD49" s="1">
        <f>IFERROR(IF($O49&gt;=200000,(IF($W$3=2,DATA!$AI$15,0)),0),0)</f>
        <v>0</v>
      </c>
      <c r="AE49" s="1">
        <f t="shared" si="46"/>
        <v>0</v>
      </c>
      <c r="AF49" s="1">
        <f t="shared" si="41"/>
        <v>0</v>
      </c>
      <c r="AG49" s="1">
        <f t="shared" si="19"/>
        <v>0</v>
      </c>
      <c r="AH49" s="1">
        <f t="shared" si="42"/>
        <v>0</v>
      </c>
      <c r="AI49" s="1">
        <f t="shared" si="20"/>
        <v>0</v>
      </c>
      <c r="AJ49" s="1">
        <f t="shared" si="43"/>
        <v>0</v>
      </c>
      <c r="AK49" s="1">
        <f t="shared" si="44"/>
        <v>0</v>
      </c>
      <c r="AL49" s="1">
        <f t="shared" si="21"/>
        <v>0</v>
      </c>
      <c r="AM49" s="1">
        <f t="shared" si="22"/>
        <v>0</v>
      </c>
      <c r="AN49" s="1">
        <f t="shared" si="23"/>
        <v>0</v>
      </c>
      <c r="AO49" s="1">
        <f t="shared" si="24"/>
        <v>0</v>
      </c>
      <c r="AP49" s="1">
        <f t="shared" si="25"/>
        <v>0</v>
      </c>
      <c r="AQ49" s="1">
        <f t="shared" si="26"/>
        <v>0</v>
      </c>
      <c r="AR49" s="1">
        <f t="shared" si="55"/>
        <v>0</v>
      </c>
      <c r="AS49" s="1">
        <f t="shared" si="55"/>
        <v>0</v>
      </c>
      <c r="AT49" s="1">
        <f t="shared" si="55"/>
        <v>0</v>
      </c>
      <c r="AU49" s="1">
        <f t="shared" si="55"/>
        <v>0</v>
      </c>
      <c r="AV49" s="1">
        <f t="shared" si="55"/>
        <v>0</v>
      </c>
      <c r="AW49" s="1">
        <f t="shared" si="27"/>
        <v>0</v>
      </c>
      <c r="AX49" s="1">
        <f t="shared" si="28"/>
        <v>0</v>
      </c>
      <c r="AY49" s="1">
        <f t="shared" si="29"/>
        <v>0</v>
      </c>
      <c r="AZ49" s="1">
        <f t="shared" si="47"/>
        <v>0</v>
      </c>
      <c r="BA49" s="1">
        <f t="shared" si="48"/>
        <v>0</v>
      </c>
      <c r="BB49" s="1">
        <f t="shared" si="49"/>
        <v>0</v>
      </c>
      <c r="BC49" s="1">
        <f t="shared" si="50"/>
        <v>0</v>
      </c>
      <c r="BD49" s="1">
        <f t="shared" si="31"/>
        <v>0</v>
      </c>
      <c r="BE49" s="1">
        <f t="shared" si="51"/>
        <v>0</v>
      </c>
      <c r="BF49" s="1">
        <f t="shared" si="52"/>
        <v>0</v>
      </c>
      <c r="BG49" s="1">
        <f t="shared" si="53"/>
        <v>0</v>
      </c>
      <c r="BH49" s="1">
        <f t="shared" si="54"/>
        <v>0</v>
      </c>
      <c r="BI49" s="1">
        <f t="shared" si="32"/>
        <v>0</v>
      </c>
      <c r="BJ49" s="1">
        <f t="shared" si="33"/>
        <v>0</v>
      </c>
      <c r="BR49" s="1">
        <f t="shared" si="45"/>
        <v>2</v>
      </c>
      <c r="BS49" s="14">
        <f>ARREAR!I50</f>
        <v>0</v>
      </c>
      <c r="BT49" s="15" t="str">
        <f>ARREAR!J50</f>
        <v/>
      </c>
      <c r="BU49" s="14">
        <f>ARREAR!K50</f>
        <v>0</v>
      </c>
      <c r="BV49" s="16"/>
      <c r="BW49" s="16"/>
      <c r="BX49" s="16"/>
      <c r="BY49" s="16"/>
      <c r="BZ49" s="17"/>
      <c r="CA49" s="17"/>
      <c r="CB49" s="17"/>
      <c r="CC49" s="17"/>
      <c r="CD49" s="18"/>
      <c r="CE49" s="18"/>
      <c r="CF49" s="19"/>
      <c r="CG49" s="19"/>
      <c r="CH49" s="20"/>
      <c r="CI49" s="20"/>
    </row>
    <row r="50" spans="1:87" ht="21.95" customHeight="1">
      <c r="A50" s="1">
        <v>45</v>
      </c>
      <c r="B50" s="1">
        <v>201909</v>
      </c>
      <c r="C50" s="1">
        <v>164</v>
      </c>
      <c r="D50" s="1">
        <v>164</v>
      </c>
      <c r="E50" s="1">
        <v>154</v>
      </c>
      <c r="F50" s="1">
        <f t="shared" si="34"/>
        <v>17</v>
      </c>
      <c r="G50" s="1">
        <v>17</v>
      </c>
      <c r="H50" s="1">
        <v>12</v>
      </c>
      <c r="I50" s="1">
        <v>30</v>
      </c>
      <c r="O50" s="1">
        <f t="shared" si="11"/>
        <v>0</v>
      </c>
      <c r="P50" s="1">
        <f t="shared" si="35"/>
        <v>0</v>
      </c>
      <c r="Q50" s="1">
        <f t="shared" si="36"/>
        <v>0</v>
      </c>
      <c r="R50" s="1">
        <f t="shared" si="37"/>
        <v>0</v>
      </c>
      <c r="S50" s="1">
        <f t="shared" si="38"/>
        <v>0</v>
      </c>
      <c r="T50" s="1">
        <f t="shared" si="12"/>
        <v>0</v>
      </c>
      <c r="U50" s="1">
        <f t="shared" si="13"/>
        <v>0</v>
      </c>
      <c r="V50" s="1">
        <f t="shared" si="14"/>
        <v>0</v>
      </c>
      <c r="W50" s="1">
        <f t="shared" si="15"/>
        <v>0</v>
      </c>
      <c r="X50" s="1">
        <f t="shared" si="16"/>
        <v>0</v>
      </c>
      <c r="Y50" s="1">
        <f t="shared" si="17"/>
        <v>0</v>
      </c>
      <c r="Z50" s="1">
        <f t="shared" si="18"/>
        <v>0</v>
      </c>
      <c r="AA50" s="1">
        <f t="shared" si="39"/>
        <v>0</v>
      </c>
      <c r="AB50" s="1">
        <f t="shared" si="40"/>
        <v>0</v>
      </c>
      <c r="AC50" s="1">
        <f>IFERROR(IF(O50&gt;=200000,(IF($T$3=2,DATA!$P$15,0)),0),0)</f>
        <v>0</v>
      </c>
      <c r="AD50" s="1">
        <f>IFERROR(IF($O50&gt;=200000,(IF($W$3=2,DATA!$AI$15,0)),0),0)</f>
        <v>0</v>
      </c>
      <c r="AE50" s="1">
        <f t="shared" si="46"/>
        <v>0</v>
      </c>
      <c r="AF50" s="1">
        <f t="shared" si="41"/>
        <v>0</v>
      </c>
      <c r="AG50" s="1">
        <f t="shared" si="19"/>
        <v>0</v>
      </c>
      <c r="AH50" s="1">
        <f t="shared" si="42"/>
        <v>0</v>
      </c>
      <c r="AI50" s="1">
        <f t="shared" si="20"/>
        <v>0</v>
      </c>
      <c r="AJ50" s="1">
        <f t="shared" si="43"/>
        <v>0</v>
      </c>
      <c r="AK50" s="1">
        <f t="shared" si="44"/>
        <v>0</v>
      </c>
      <c r="AL50" s="1">
        <f t="shared" si="21"/>
        <v>0</v>
      </c>
      <c r="AM50" s="1">
        <f t="shared" si="22"/>
        <v>0</v>
      </c>
      <c r="AN50" s="1">
        <f t="shared" si="23"/>
        <v>0</v>
      </c>
      <c r="AO50" s="1">
        <f t="shared" si="24"/>
        <v>0</v>
      </c>
      <c r="AP50" s="1">
        <f t="shared" si="25"/>
        <v>0</v>
      </c>
      <c r="AQ50" s="1">
        <f t="shared" si="26"/>
        <v>0</v>
      </c>
      <c r="AR50" s="1">
        <f t="shared" si="55"/>
        <v>0</v>
      </c>
      <c r="AS50" s="1">
        <f t="shared" si="55"/>
        <v>0</v>
      </c>
      <c r="AT50" s="1">
        <f t="shared" si="55"/>
        <v>0</v>
      </c>
      <c r="AU50" s="1">
        <f t="shared" si="55"/>
        <v>0</v>
      </c>
      <c r="AV50" s="1">
        <f t="shared" si="55"/>
        <v>0</v>
      </c>
      <c r="AW50" s="1">
        <f t="shared" si="27"/>
        <v>0</v>
      </c>
      <c r="AX50" s="1">
        <f t="shared" si="28"/>
        <v>0</v>
      </c>
      <c r="AY50" s="1">
        <f t="shared" si="29"/>
        <v>0</v>
      </c>
      <c r="AZ50" s="1">
        <f t="shared" si="47"/>
        <v>0</v>
      </c>
      <c r="BA50" s="1">
        <f t="shared" si="48"/>
        <v>0</v>
      </c>
      <c r="BB50" s="1">
        <f t="shared" si="49"/>
        <v>0</v>
      </c>
      <c r="BC50" s="1">
        <f t="shared" si="50"/>
        <v>0</v>
      </c>
      <c r="BD50" s="1">
        <f t="shared" si="31"/>
        <v>0</v>
      </c>
      <c r="BE50" s="1">
        <f t="shared" si="51"/>
        <v>0</v>
      </c>
      <c r="BF50" s="1">
        <f t="shared" si="52"/>
        <v>0</v>
      </c>
      <c r="BG50" s="1">
        <f t="shared" si="53"/>
        <v>0</v>
      </c>
      <c r="BH50" s="1">
        <f t="shared" si="54"/>
        <v>0</v>
      </c>
      <c r="BI50" s="1">
        <f t="shared" si="32"/>
        <v>0</v>
      </c>
      <c r="BJ50" s="1">
        <f t="shared" si="33"/>
        <v>0</v>
      </c>
      <c r="BR50" s="1">
        <f t="shared" si="45"/>
        <v>2</v>
      </c>
      <c r="BS50" s="14">
        <f>ARREAR!I51</f>
        <v>0</v>
      </c>
      <c r="BT50" s="15" t="str">
        <f>ARREAR!J51</f>
        <v/>
      </c>
      <c r="BU50" s="14">
        <f>ARREAR!K51</f>
        <v>0</v>
      </c>
      <c r="BV50" s="16"/>
      <c r="BW50" s="16"/>
      <c r="BX50" s="16"/>
      <c r="BY50" s="16"/>
      <c r="BZ50" s="17"/>
      <c r="CA50" s="17"/>
      <c r="CB50" s="17"/>
      <c r="CC50" s="17"/>
      <c r="CD50" s="18"/>
      <c r="CE50" s="18"/>
      <c r="CF50" s="19"/>
      <c r="CG50" s="19"/>
      <c r="CH50" s="20"/>
      <c r="CI50" s="20"/>
    </row>
    <row r="51" spans="1:87" ht="21.95" customHeight="1">
      <c r="A51" s="1">
        <v>46</v>
      </c>
      <c r="B51" s="1">
        <v>201910</v>
      </c>
      <c r="C51" s="1">
        <v>164</v>
      </c>
      <c r="D51" s="1">
        <v>164</v>
      </c>
      <c r="E51" s="1">
        <v>154</v>
      </c>
      <c r="F51" s="1">
        <f t="shared" si="34"/>
        <v>17</v>
      </c>
      <c r="G51" s="1">
        <v>17</v>
      </c>
      <c r="H51" s="1">
        <v>12</v>
      </c>
      <c r="I51" s="1">
        <v>31</v>
      </c>
      <c r="O51" s="1">
        <f t="shared" si="11"/>
        <v>0</v>
      </c>
      <c r="P51" s="1">
        <f t="shared" si="35"/>
        <v>0</v>
      </c>
      <c r="Q51" s="1">
        <f t="shared" si="36"/>
        <v>0</v>
      </c>
      <c r="R51" s="1">
        <f t="shared" si="37"/>
        <v>0</v>
      </c>
      <c r="S51" s="1">
        <f t="shared" si="38"/>
        <v>0</v>
      </c>
      <c r="T51" s="1">
        <f t="shared" si="12"/>
        <v>0</v>
      </c>
      <c r="U51" s="1">
        <f t="shared" si="13"/>
        <v>0</v>
      </c>
      <c r="V51" s="1">
        <f t="shared" si="14"/>
        <v>0</v>
      </c>
      <c r="W51" s="1">
        <f t="shared" si="15"/>
        <v>0</v>
      </c>
      <c r="X51" s="1">
        <f t="shared" si="16"/>
        <v>0</v>
      </c>
      <c r="Y51" s="1">
        <f t="shared" si="17"/>
        <v>0</v>
      </c>
      <c r="Z51" s="1">
        <f t="shared" si="18"/>
        <v>0</v>
      </c>
      <c r="AA51" s="1">
        <f t="shared" si="39"/>
        <v>0</v>
      </c>
      <c r="AB51" s="1">
        <f t="shared" si="40"/>
        <v>0</v>
      </c>
      <c r="AC51" s="1">
        <f>IFERROR(IF(O51&gt;=200000,(IF($T$3=2,DATA!$P$15,0)),0),0)</f>
        <v>0</v>
      </c>
      <c r="AD51" s="1">
        <f>IFERROR(IF($O51&gt;=200000,(IF($W$3=2,DATA!$AI$15,0)),0),0)</f>
        <v>0</v>
      </c>
      <c r="AE51" s="1">
        <f t="shared" si="46"/>
        <v>0</v>
      </c>
      <c r="AF51" s="1">
        <f t="shared" si="41"/>
        <v>0</v>
      </c>
      <c r="AG51" s="1">
        <f t="shared" si="19"/>
        <v>0</v>
      </c>
      <c r="AH51" s="1">
        <f t="shared" si="42"/>
        <v>0</v>
      </c>
      <c r="AI51" s="1">
        <f t="shared" si="20"/>
        <v>0</v>
      </c>
      <c r="AJ51" s="1">
        <f t="shared" si="43"/>
        <v>0</v>
      </c>
      <c r="AK51" s="1">
        <f t="shared" si="44"/>
        <v>0</v>
      </c>
      <c r="AL51" s="1">
        <f t="shared" si="21"/>
        <v>0</v>
      </c>
      <c r="AM51" s="1">
        <f t="shared" si="22"/>
        <v>0</v>
      </c>
      <c r="AN51" s="1">
        <f t="shared" si="23"/>
        <v>0</v>
      </c>
      <c r="AO51" s="1">
        <f t="shared" si="24"/>
        <v>0</v>
      </c>
      <c r="AP51" s="1">
        <f t="shared" si="25"/>
        <v>0</v>
      </c>
      <c r="AQ51" s="1">
        <f t="shared" si="26"/>
        <v>0</v>
      </c>
      <c r="AR51" s="1">
        <f t="shared" si="55"/>
        <v>0</v>
      </c>
      <c r="AS51" s="1">
        <f t="shared" si="55"/>
        <v>0</v>
      </c>
      <c r="AT51" s="1">
        <f t="shared" si="55"/>
        <v>0</v>
      </c>
      <c r="AU51" s="1">
        <f t="shared" si="55"/>
        <v>0</v>
      </c>
      <c r="AV51" s="1">
        <f t="shared" si="55"/>
        <v>0</v>
      </c>
      <c r="AW51" s="1">
        <f t="shared" si="27"/>
        <v>0</v>
      </c>
      <c r="AX51" s="1">
        <f t="shared" si="28"/>
        <v>0</v>
      </c>
      <c r="AY51" s="1">
        <f t="shared" si="29"/>
        <v>0</v>
      </c>
      <c r="AZ51" s="1">
        <f t="shared" si="47"/>
        <v>0</v>
      </c>
      <c r="BA51" s="1">
        <f t="shared" si="48"/>
        <v>0</v>
      </c>
      <c r="BB51" s="1">
        <f t="shared" si="49"/>
        <v>0</v>
      </c>
      <c r="BC51" s="1">
        <f t="shared" si="50"/>
        <v>0</v>
      </c>
      <c r="BD51" s="1">
        <f t="shared" si="31"/>
        <v>0</v>
      </c>
      <c r="BE51" s="1">
        <f t="shared" si="51"/>
        <v>0</v>
      </c>
      <c r="BF51" s="1">
        <f t="shared" si="52"/>
        <v>0</v>
      </c>
      <c r="BG51" s="1">
        <f t="shared" si="53"/>
        <v>0</v>
      </c>
      <c r="BH51" s="1">
        <f t="shared" si="54"/>
        <v>0</v>
      </c>
      <c r="BI51" s="1">
        <f t="shared" si="32"/>
        <v>0</v>
      </c>
      <c r="BJ51" s="1">
        <f t="shared" si="33"/>
        <v>0</v>
      </c>
      <c r="BR51" s="1">
        <f t="shared" si="45"/>
        <v>2</v>
      </c>
      <c r="BS51" s="14">
        <f>ARREAR!I52</f>
        <v>0</v>
      </c>
      <c r="BT51" s="15" t="str">
        <f>ARREAR!J52</f>
        <v/>
      </c>
      <c r="BU51" s="14">
        <f>ARREAR!K52</f>
        <v>0</v>
      </c>
      <c r="BV51" s="16"/>
      <c r="BW51" s="16"/>
      <c r="BX51" s="16"/>
      <c r="BY51" s="16"/>
      <c r="BZ51" s="17"/>
      <c r="CA51" s="17"/>
      <c r="CB51" s="17"/>
      <c r="CC51" s="17"/>
      <c r="CD51" s="18"/>
      <c r="CE51" s="18"/>
      <c r="CF51" s="19"/>
      <c r="CG51" s="19"/>
      <c r="CH51" s="20"/>
      <c r="CI51" s="20"/>
    </row>
    <row r="52" spans="1:87" ht="21.95" customHeight="1">
      <c r="A52" s="1">
        <v>47</v>
      </c>
      <c r="B52" s="1">
        <v>201911</v>
      </c>
      <c r="C52" s="1">
        <v>164</v>
      </c>
      <c r="D52" s="1">
        <v>164</v>
      </c>
      <c r="E52" s="1">
        <v>154</v>
      </c>
      <c r="F52" s="1">
        <f t="shared" si="34"/>
        <v>17</v>
      </c>
      <c r="G52" s="1">
        <v>17</v>
      </c>
      <c r="H52" s="1">
        <v>12</v>
      </c>
      <c r="I52" s="1">
        <v>30</v>
      </c>
      <c r="O52" s="1">
        <f t="shared" si="11"/>
        <v>0</v>
      </c>
      <c r="P52" s="1">
        <f t="shared" si="35"/>
        <v>0</v>
      </c>
      <c r="Q52" s="1">
        <f t="shared" si="36"/>
        <v>0</v>
      </c>
      <c r="R52" s="1">
        <f t="shared" si="37"/>
        <v>0</v>
      </c>
      <c r="S52" s="1">
        <f t="shared" si="38"/>
        <v>0</v>
      </c>
      <c r="T52" s="1">
        <f t="shared" si="12"/>
        <v>0</v>
      </c>
      <c r="U52" s="1">
        <f t="shared" si="13"/>
        <v>0</v>
      </c>
      <c r="V52" s="1">
        <f t="shared" si="14"/>
        <v>0</v>
      </c>
      <c r="W52" s="1">
        <f t="shared" si="15"/>
        <v>0</v>
      </c>
      <c r="X52" s="1">
        <f t="shared" si="16"/>
        <v>0</v>
      </c>
      <c r="Y52" s="1">
        <f t="shared" si="17"/>
        <v>0</v>
      </c>
      <c r="Z52" s="1">
        <f t="shared" si="18"/>
        <v>0</v>
      </c>
      <c r="AA52" s="1">
        <f t="shared" si="39"/>
        <v>0</v>
      </c>
      <c r="AB52" s="1">
        <f t="shared" si="40"/>
        <v>0</v>
      </c>
      <c r="AC52" s="1">
        <f>IFERROR(IF(O52&gt;=200000,(IF($T$3=2,DATA!$P$15,0)),0),0)</f>
        <v>0</v>
      </c>
      <c r="AD52" s="1">
        <f>IFERROR(IF($O52&gt;=200000,(IF($W$3=2,DATA!$AI$15,0)),0),0)</f>
        <v>0</v>
      </c>
      <c r="AE52" s="1">
        <f t="shared" si="46"/>
        <v>0</v>
      </c>
      <c r="AF52" s="1">
        <f t="shared" si="41"/>
        <v>0</v>
      </c>
      <c r="AG52" s="1">
        <f t="shared" si="19"/>
        <v>0</v>
      </c>
      <c r="AH52" s="1">
        <f t="shared" si="42"/>
        <v>0</v>
      </c>
      <c r="AI52" s="1">
        <f t="shared" si="20"/>
        <v>0</v>
      </c>
      <c r="AJ52" s="1">
        <f t="shared" si="43"/>
        <v>0</v>
      </c>
      <c r="AK52" s="1">
        <f t="shared" si="44"/>
        <v>0</v>
      </c>
      <c r="AL52" s="1">
        <f t="shared" si="21"/>
        <v>0</v>
      </c>
      <c r="AM52" s="1">
        <f t="shared" si="22"/>
        <v>0</v>
      </c>
      <c r="AN52" s="1">
        <f t="shared" si="23"/>
        <v>0</v>
      </c>
      <c r="AO52" s="1">
        <f t="shared" si="24"/>
        <v>0</v>
      </c>
      <c r="AP52" s="1">
        <f t="shared" si="25"/>
        <v>0</v>
      </c>
      <c r="AQ52" s="1">
        <f t="shared" si="26"/>
        <v>0</v>
      </c>
      <c r="AR52" s="1">
        <f t="shared" si="55"/>
        <v>0</v>
      </c>
      <c r="AS52" s="1">
        <f t="shared" si="55"/>
        <v>0</v>
      </c>
      <c r="AT52" s="1">
        <f t="shared" si="55"/>
        <v>0</v>
      </c>
      <c r="AU52" s="1">
        <f t="shared" si="55"/>
        <v>0</v>
      </c>
      <c r="AV52" s="1">
        <f t="shared" si="55"/>
        <v>0</v>
      </c>
      <c r="AW52" s="1">
        <f t="shared" si="27"/>
        <v>0</v>
      </c>
      <c r="AX52" s="1">
        <f t="shared" si="28"/>
        <v>0</v>
      </c>
      <c r="AY52" s="1">
        <f t="shared" si="29"/>
        <v>0</v>
      </c>
      <c r="AZ52" s="1">
        <f t="shared" si="47"/>
        <v>0</v>
      </c>
      <c r="BA52" s="1">
        <f t="shared" si="48"/>
        <v>0</v>
      </c>
      <c r="BB52" s="1">
        <f t="shared" si="49"/>
        <v>0</v>
      </c>
      <c r="BC52" s="1">
        <f t="shared" si="50"/>
        <v>0</v>
      </c>
      <c r="BD52" s="1">
        <f t="shared" si="31"/>
        <v>0</v>
      </c>
      <c r="BE52" s="1">
        <f t="shared" si="51"/>
        <v>0</v>
      </c>
      <c r="BF52" s="1">
        <f t="shared" si="52"/>
        <v>0</v>
      </c>
      <c r="BG52" s="1">
        <f t="shared" si="53"/>
        <v>0</v>
      </c>
      <c r="BH52" s="1">
        <f t="shared" si="54"/>
        <v>0</v>
      </c>
      <c r="BI52" s="1">
        <f t="shared" si="32"/>
        <v>0</v>
      </c>
      <c r="BJ52" s="1">
        <f t="shared" si="33"/>
        <v>0</v>
      </c>
      <c r="BR52" s="1">
        <f t="shared" si="45"/>
        <v>2</v>
      </c>
      <c r="BS52" s="14">
        <f>ARREAR!I53</f>
        <v>0</v>
      </c>
      <c r="BT52" s="15" t="str">
        <f>ARREAR!J53</f>
        <v/>
      </c>
      <c r="BU52" s="14">
        <f>ARREAR!K53</f>
        <v>0</v>
      </c>
      <c r="BV52" s="16"/>
      <c r="BW52" s="16"/>
      <c r="BX52" s="16"/>
      <c r="BY52" s="16"/>
      <c r="BZ52" s="17"/>
      <c r="CA52" s="17"/>
      <c r="CB52" s="17"/>
      <c r="CC52" s="17"/>
      <c r="CD52" s="18"/>
      <c r="CE52" s="18"/>
      <c r="CF52" s="19"/>
      <c r="CG52" s="19"/>
      <c r="CH52" s="20"/>
      <c r="CI52" s="20"/>
    </row>
    <row r="53" spans="1:87" ht="21.95" customHeight="1">
      <c r="A53" s="1">
        <v>48</v>
      </c>
      <c r="B53" s="1">
        <v>201912</v>
      </c>
      <c r="C53" s="1">
        <v>164</v>
      </c>
      <c r="D53" s="1">
        <v>164</v>
      </c>
      <c r="E53" s="1">
        <v>154</v>
      </c>
      <c r="F53" s="1">
        <f t="shared" si="34"/>
        <v>17</v>
      </c>
      <c r="G53" s="1">
        <v>17</v>
      </c>
      <c r="H53" s="1">
        <v>12</v>
      </c>
      <c r="I53" s="1">
        <v>31</v>
      </c>
      <c r="O53" s="1">
        <f t="shared" si="11"/>
        <v>0</v>
      </c>
      <c r="P53" s="1">
        <f t="shared" si="35"/>
        <v>0</v>
      </c>
      <c r="Q53" s="1">
        <f t="shared" si="36"/>
        <v>0</v>
      </c>
      <c r="R53" s="1">
        <f t="shared" si="37"/>
        <v>0</v>
      </c>
      <c r="S53" s="1">
        <f t="shared" si="38"/>
        <v>0</v>
      </c>
      <c r="T53" s="1">
        <f t="shared" si="12"/>
        <v>0</v>
      </c>
      <c r="U53" s="1">
        <f t="shared" si="13"/>
        <v>0</v>
      </c>
      <c r="V53" s="1">
        <f t="shared" si="14"/>
        <v>0</v>
      </c>
      <c r="W53" s="1">
        <f t="shared" si="15"/>
        <v>0</v>
      </c>
      <c r="X53" s="1">
        <f t="shared" si="16"/>
        <v>0</v>
      </c>
      <c r="Y53" s="1">
        <f t="shared" si="17"/>
        <v>0</v>
      </c>
      <c r="Z53" s="1">
        <f t="shared" si="18"/>
        <v>0</v>
      </c>
      <c r="AA53" s="1">
        <f t="shared" si="39"/>
        <v>0</v>
      </c>
      <c r="AB53" s="1">
        <f t="shared" si="40"/>
        <v>0</v>
      </c>
      <c r="AC53" s="1">
        <f>IFERROR(IF(O53&gt;=200000,(IF($T$3=2,DATA!$P$15,0)),0),0)</f>
        <v>0</v>
      </c>
      <c r="AD53" s="1">
        <f>IFERROR(IF($O53&gt;=200000,(IF($W$3=2,DATA!$AI$15,0)),0),0)</f>
        <v>0</v>
      </c>
      <c r="AE53" s="1">
        <f t="shared" si="46"/>
        <v>0</v>
      </c>
      <c r="AF53" s="1">
        <f t="shared" si="41"/>
        <v>0</v>
      </c>
      <c r="AG53" s="1">
        <f t="shared" si="19"/>
        <v>0</v>
      </c>
      <c r="AH53" s="1">
        <f t="shared" si="42"/>
        <v>0</v>
      </c>
      <c r="AI53" s="1">
        <f t="shared" si="20"/>
        <v>0</v>
      </c>
      <c r="AJ53" s="1">
        <f t="shared" si="43"/>
        <v>0</v>
      </c>
      <c r="AK53" s="1">
        <f t="shared" si="44"/>
        <v>0</v>
      </c>
      <c r="AL53" s="1">
        <f t="shared" si="21"/>
        <v>0</v>
      </c>
      <c r="AM53" s="1">
        <f t="shared" si="22"/>
        <v>0</v>
      </c>
      <c r="AN53" s="1">
        <f t="shared" si="23"/>
        <v>0</v>
      </c>
      <c r="AO53" s="1">
        <f t="shared" si="24"/>
        <v>0</v>
      </c>
      <c r="AP53" s="1">
        <f t="shared" si="25"/>
        <v>0</v>
      </c>
      <c r="AQ53" s="1">
        <f t="shared" si="26"/>
        <v>0</v>
      </c>
      <c r="AR53" s="1">
        <f t="shared" si="55"/>
        <v>0</v>
      </c>
      <c r="AS53" s="1">
        <f t="shared" si="55"/>
        <v>0</v>
      </c>
      <c r="AT53" s="1">
        <f t="shared" si="55"/>
        <v>0</v>
      </c>
      <c r="AU53" s="1">
        <f t="shared" si="55"/>
        <v>0</v>
      </c>
      <c r="AV53" s="1">
        <f t="shared" si="55"/>
        <v>0</v>
      </c>
      <c r="AW53" s="1">
        <f t="shared" si="27"/>
        <v>0</v>
      </c>
      <c r="AX53" s="1">
        <f t="shared" si="28"/>
        <v>0</v>
      </c>
      <c r="AY53" s="1">
        <f t="shared" si="29"/>
        <v>0</v>
      </c>
      <c r="AZ53" s="1">
        <f t="shared" si="47"/>
        <v>0</v>
      </c>
      <c r="BA53" s="1">
        <f t="shared" si="48"/>
        <v>0</v>
      </c>
      <c r="BB53" s="1">
        <f t="shared" si="49"/>
        <v>0</v>
      </c>
      <c r="BC53" s="1">
        <f t="shared" si="50"/>
        <v>0</v>
      </c>
      <c r="BD53" s="1">
        <f t="shared" si="31"/>
        <v>0</v>
      </c>
      <c r="BE53" s="1">
        <f t="shared" si="51"/>
        <v>0</v>
      </c>
      <c r="BF53" s="1">
        <f t="shared" si="52"/>
        <v>0</v>
      </c>
      <c r="BG53" s="1">
        <f t="shared" si="53"/>
        <v>0</v>
      </c>
      <c r="BH53" s="1">
        <f t="shared" si="54"/>
        <v>0</v>
      </c>
      <c r="BI53" s="1">
        <f t="shared" si="32"/>
        <v>0</v>
      </c>
      <c r="BJ53" s="1">
        <f t="shared" si="33"/>
        <v>0</v>
      </c>
      <c r="BR53" s="1">
        <f t="shared" si="45"/>
        <v>2</v>
      </c>
      <c r="BS53" s="14">
        <f>ARREAR!I54</f>
        <v>0</v>
      </c>
      <c r="BT53" s="15" t="str">
        <f>ARREAR!J54</f>
        <v/>
      </c>
      <c r="BU53" s="14">
        <f>ARREAR!K54</f>
        <v>0</v>
      </c>
      <c r="BV53" s="16"/>
      <c r="BW53" s="16"/>
      <c r="BX53" s="16"/>
      <c r="BY53" s="16"/>
      <c r="BZ53" s="17"/>
      <c r="CA53" s="17"/>
      <c r="CB53" s="17"/>
      <c r="CC53" s="17"/>
      <c r="CD53" s="18"/>
      <c r="CE53" s="18"/>
      <c r="CF53" s="19"/>
      <c r="CG53" s="19"/>
      <c r="CH53" s="20"/>
      <c r="CI53" s="20"/>
    </row>
    <row r="54" spans="1:87" ht="21.95" customHeight="1">
      <c r="A54" s="1">
        <v>49</v>
      </c>
      <c r="B54" s="1">
        <v>202001</v>
      </c>
      <c r="C54" s="1">
        <v>164</v>
      </c>
      <c r="D54" s="1">
        <v>164</v>
      </c>
      <c r="E54" s="1">
        <v>154</v>
      </c>
      <c r="F54" s="1">
        <f t="shared" si="34"/>
        <v>17</v>
      </c>
      <c r="G54" s="1">
        <v>17</v>
      </c>
      <c r="H54" s="1">
        <v>12</v>
      </c>
      <c r="I54" s="1">
        <v>31</v>
      </c>
      <c r="O54" s="1">
        <f t="shared" si="11"/>
        <v>0</v>
      </c>
      <c r="P54" s="1">
        <f t="shared" si="35"/>
        <v>0</v>
      </c>
      <c r="Q54" s="1">
        <f t="shared" si="36"/>
        <v>0</v>
      </c>
      <c r="R54" s="1">
        <f t="shared" si="37"/>
        <v>0</v>
      </c>
      <c r="S54" s="1">
        <f t="shared" si="38"/>
        <v>0</v>
      </c>
      <c r="T54" s="1">
        <f t="shared" si="12"/>
        <v>0</v>
      </c>
      <c r="U54" s="1">
        <f t="shared" si="13"/>
        <v>0</v>
      </c>
      <c r="V54" s="1">
        <f t="shared" si="14"/>
        <v>0</v>
      </c>
      <c r="W54" s="1">
        <f t="shared" si="15"/>
        <v>0</v>
      </c>
      <c r="X54" s="1">
        <f t="shared" si="16"/>
        <v>0</v>
      </c>
      <c r="Y54" s="1">
        <f t="shared" si="17"/>
        <v>0</v>
      </c>
      <c r="Z54" s="1">
        <f t="shared" si="18"/>
        <v>0</v>
      </c>
      <c r="AA54" s="1">
        <f t="shared" si="39"/>
        <v>0</v>
      </c>
      <c r="AB54" s="1">
        <f t="shared" si="40"/>
        <v>0</v>
      </c>
      <c r="AC54" s="1">
        <f>IFERROR(IF(O54&gt;=200000,(IF($T$3=2,DATA!$P$15,0)),0),0)</f>
        <v>0</v>
      </c>
      <c r="AD54" s="1">
        <f>IFERROR(IF($O54&gt;=200000,(IF($W$3=2,DATA!$AI$15,0)),0),0)</f>
        <v>0</v>
      </c>
      <c r="AE54" s="1">
        <f t="shared" si="46"/>
        <v>0</v>
      </c>
      <c r="AF54" s="1">
        <f t="shared" si="41"/>
        <v>0</v>
      </c>
      <c r="AG54" s="1">
        <f t="shared" si="19"/>
        <v>0</v>
      </c>
      <c r="AH54" s="1">
        <f t="shared" si="42"/>
        <v>0</v>
      </c>
      <c r="AI54" s="1">
        <f t="shared" si="20"/>
        <v>0</v>
      </c>
      <c r="AJ54" s="1">
        <f t="shared" si="43"/>
        <v>0</v>
      </c>
      <c r="AK54" s="1">
        <f t="shared" si="44"/>
        <v>0</v>
      </c>
      <c r="AL54" s="1">
        <f t="shared" si="21"/>
        <v>0</v>
      </c>
      <c r="AM54" s="1">
        <f t="shared" si="22"/>
        <v>0</v>
      </c>
      <c r="AN54" s="1">
        <f t="shared" si="23"/>
        <v>0</v>
      </c>
      <c r="AO54" s="1">
        <f t="shared" si="24"/>
        <v>0</v>
      </c>
      <c r="AP54" s="1">
        <f t="shared" si="25"/>
        <v>0</v>
      </c>
      <c r="AQ54" s="1">
        <f t="shared" si="26"/>
        <v>0</v>
      </c>
      <c r="AR54" s="1">
        <f t="shared" si="55"/>
        <v>0</v>
      </c>
      <c r="AS54" s="1">
        <f t="shared" si="55"/>
        <v>0</v>
      </c>
      <c r="AT54" s="1">
        <f t="shared" si="55"/>
        <v>0</v>
      </c>
      <c r="AU54" s="1">
        <f t="shared" si="55"/>
        <v>0</v>
      </c>
      <c r="AV54" s="1">
        <f t="shared" si="55"/>
        <v>0</v>
      </c>
      <c r="AW54" s="1">
        <f t="shared" si="27"/>
        <v>0</v>
      </c>
      <c r="AX54" s="1">
        <f t="shared" si="28"/>
        <v>0</v>
      </c>
      <c r="AY54" s="1">
        <f t="shared" si="29"/>
        <v>0</v>
      </c>
      <c r="AZ54" s="1">
        <f t="shared" si="47"/>
        <v>0</v>
      </c>
      <c r="BA54" s="1">
        <f t="shared" si="48"/>
        <v>0</v>
      </c>
      <c r="BB54" s="1">
        <f t="shared" si="49"/>
        <v>0</v>
      </c>
      <c r="BC54" s="1">
        <f t="shared" si="50"/>
        <v>0</v>
      </c>
      <c r="BD54" s="1">
        <f t="shared" si="31"/>
        <v>0</v>
      </c>
      <c r="BE54" s="1">
        <f t="shared" si="51"/>
        <v>0</v>
      </c>
      <c r="BF54" s="1">
        <f t="shared" si="52"/>
        <v>0</v>
      </c>
      <c r="BG54" s="1">
        <f t="shared" si="53"/>
        <v>0</v>
      </c>
      <c r="BH54" s="1">
        <f t="shared" si="54"/>
        <v>0</v>
      </c>
      <c r="BI54" s="1">
        <f t="shared" si="32"/>
        <v>0</v>
      </c>
      <c r="BJ54" s="1">
        <f t="shared" si="33"/>
        <v>0</v>
      </c>
      <c r="BR54" s="1">
        <f t="shared" si="45"/>
        <v>2</v>
      </c>
      <c r="BS54" s="14">
        <f>ARREAR!I55</f>
        <v>0</v>
      </c>
      <c r="BT54" s="15" t="str">
        <f>ARREAR!J55</f>
        <v/>
      </c>
      <c r="BU54" s="14">
        <f>ARREAR!K55</f>
        <v>0</v>
      </c>
      <c r="BV54" s="16"/>
      <c r="BW54" s="16"/>
      <c r="BX54" s="16"/>
      <c r="BY54" s="16"/>
      <c r="BZ54" s="17"/>
      <c r="CA54" s="17"/>
      <c r="CB54" s="17"/>
      <c r="CC54" s="17"/>
      <c r="CD54" s="18"/>
      <c r="CE54" s="18"/>
      <c r="CF54" s="19"/>
      <c r="CG54" s="19"/>
      <c r="CH54" s="20"/>
      <c r="CI54" s="20"/>
    </row>
    <row r="55" spans="1:87" ht="21.95" customHeight="1">
      <c r="A55" s="1">
        <v>50</v>
      </c>
      <c r="B55" s="1">
        <v>202002</v>
      </c>
      <c r="C55" s="1">
        <v>164</v>
      </c>
      <c r="D55" s="1">
        <v>164</v>
      </c>
      <c r="E55" s="1">
        <v>154</v>
      </c>
      <c r="F55" s="1">
        <f t="shared" si="34"/>
        <v>17</v>
      </c>
      <c r="G55" s="1">
        <v>17</v>
      </c>
      <c r="H55" s="1">
        <v>12</v>
      </c>
      <c r="I55" s="1">
        <v>29</v>
      </c>
      <c r="O55" s="1">
        <f t="shared" si="11"/>
        <v>0</v>
      </c>
      <c r="P55" s="1">
        <f t="shared" si="35"/>
        <v>0</v>
      </c>
      <c r="Q55" s="1">
        <f t="shared" si="36"/>
        <v>0</v>
      </c>
      <c r="R55" s="1">
        <f t="shared" si="37"/>
        <v>0</v>
      </c>
      <c r="S55" s="1">
        <f t="shared" si="38"/>
        <v>0</v>
      </c>
      <c r="T55" s="1">
        <f t="shared" si="12"/>
        <v>0</v>
      </c>
      <c r="U55" s="1">
        <f t="shared" si="13"/>
        <v>0</v>
      </c>
      <c r="V55" s="1">
        <f t="shared" si="14"/>
        <v>0</v>
      </c>
      <c r="W55" s="1">
        <f t="shared" si="15"/>
        <v>0</v>
      </c>
      <c r="X55" s="1">
        <f t="shared" si="16"/>
        <v>0</v>
      </c>
      <c r="Y55" s="1">
        <f t="shared" si="17"/>
        <v>0</v>
      </c>
      <c r="Z55" s="1">
        <f t="shared" si="18"/>
        <v>0</v>
      </c>
      <c r="AA55" s="1">
        <f t="shared" si="39"/>
        <v>0</v>
      </c>
      <c r="AB55" s="1">
        <f t="shared" si="40"/>
        <v>0</v>
      </c>
      <c r="AC55" s="1">
        <f>IFERROR(IF(O55&gt;=200000,(IF($T$3=2,DATA!$P$15,0)),0),0)</f>
        <v>0</v>
      </c>
      <c r="AD55" s="1">
        <f>IFERROR(IF($O55&gt;=200000,(IF($W$3=2,DATA!$AI$15,0)),0),0)</f>
        <v>0</v>
      </c>
      <c r="AE55" s="1">
        <f t="shared" si="46"/>
        <v>0</v>
      </c>
      <c r="AF55" s="1">
        <f t="shared" si="41"/>
        <v>0</v>
      </c>
      <c r="AG55" s="1">
        <f t="shared" si="19"/>
        <v>0</v>
      </c>
      <c r="AH55" s="1">
        <f t="shared" si="42"/>
        <v>0</v>
      </c>
      <c r="AI55" s="1">
        <f t="shared" si="20"/>
        <v>0</v>
      </c>
      <c r="AJ55" s="1">
        <f t="shared" si="43"/>
        <v>0</v>
      </c>
      <c r="AK55" s="1">
        <f t="shared" si="44"/>
        <v>0</v>
      </c>
      <c r="AL55" s="1">
        <f t="shared" si="21"/>
        <v>0</v>
      </c>
      <c r="AM55" s="1">
        <f t="shared" si="22"/>
        <v>0</v>
      </c>
      <c r="AN55" s="1">
        <f t="shared" si="23"/>
        <v>0</v>
      </c>
      <c r="AO55" s="1">
        <f t="shared" si="24"/>
        <v>0</v>
      </c>
      <c r="AP55" s="1">
        <f t="shared" si="25"/>
        <v>0</v>
      </c>
      <c r="AQ55" s="1">
        <f t="shared" si="26"/>
        <v>0</v>
      </c>
      <c r="AR55" s="1">
        <f t="shared" si="55"/>
        <v>0</v>
      </c>
      <c r="AS55" s="1">
        <f t="shared" si="55"/>
        <v>0</v>
      </c>
      <c r="AT55" s="1">
        <f t="shared" si="55"/>
        <v>0</v>
      </c>
      <c r="AU55" s="1">
        <f t="shared" si="55"/>
        <v>0</v>
      </c>
      <c r="AV55" s="1">
        <f t="shared" si="55"/>
        <v>0</v>
      </c>
      <c r="AW55" s="1">
        <f t="shared" si="27"/>
        <v>0</v>
      </c>
      <c r="AX55" s="1">
        <f t="shared" si="28"/>
        <v>0</v>
      </c>
      <c r="AY55" s="1">
        <f t="shared" si="29"/>
        <v>0</v>
      </c>
      <c r="AZ55" s="1">
        <f t="shared" si="47"/>
        <v>0</v>
      </c>
      <c r="BA55" s="1">
        <f t="shared" si="48"/>
        <v>0</v>
      </c>
      <c r="BB55" s="1">
        <f t="shared" si="49"/>
        <v>0</v>
      </c>
      <c r="BC55" s="1">
        <f t="shared" si="50"/>
        <v>0</v>
      </c>
      <c r="BD55" s="1">
        <f t="shared" si="31"/>
        <v>0</v>
      </c>
      <c r="BE55" s="1">
        <f t="shared" si="51"/>
        <v>0</v>
      </c>
      <c r="BF55" s="1">
        <f t="shared" si="52"/>
        <v>0</v>
      </c>
      <c r="BG55" s="1">
        <f t="shared" si="53"/>
        <v>0</v>
      </c>
      <c r="BH55" s="1">
        <f t="shared" si="54"/>
        <v>0</v>
      </c>
      <c r="BI55" s="1">
        <f t="shared" si="32"/>
        <v>0</v>
      </c>
      <c r="BJ55" s="1">
        <f t="shared" si="33"/>
        <v>0</v>
      </c>
      <c r="BR55" s="1">
        <f t="shared" si="45"/>
        <v>2</v>
      </c>
      <c r="BS55" s="14">
        <f>ARREAR!I56</f>
        <v>0</v>
      </c>
      <c r="BT55" s="15" t="str">
        <f>ARREAR!J56</f>
        <v/>
      </c>
      <c r="BU55" s="14">
        <f>ARREAR!K56</f>
        <v>0</v>
      </c>
      <c r="BV55" s="16"/>
      <c r="BW55" s="16"/>
      <c r="BX55" s="16"/>
      <c r="BY55" s="16"/>
      <c r="BZ55" s="17"/>
      <c r="CA55" s="17"/>
      <c r="CB55" s="17"/>
      <c r="CC55" s="17"/>
      <c r="CD55" s="18"/>
      <c r="CE55" s="18"/>
      <c r="CF55" s="19"/>
      <c r="CG55" s="19"/>
      <c r="CH55" s="20"/>
      <c r="CI55" s="20"/>
    </row>
    <row r="56" spans="1:87" ht="21.95" customHeight="1">
      <c r="A56" s="1">
        <v>51</v>
      </c>
      <c r="B56" s="1">
        <v>202003</v>
      </c>
      <c r="C56" s="1">
        <v>164</v>
      </c>
      <c r="F56" s="1">
        <f t="shared" si="34"/>
        <v>17</v>
      </c>
      <c r="I56" s="1">
        <v>31</v>
      </c>
      <c r="O56" s="1">
        <f t="shared" si="11"/>
        <v>0</v>
      </c>
      <c r="P56" s="1">
        <f t="shared" si="35"/>
        <v>0</v>
      </c>
      <c r="Q56" s="1">
        <f t="shared" si="36"/>
        <v>0</v>
      </c>
      <c r="R56" s="1">
        <f t="shared" si="37"/>
        <v>0</v>
      </c>
      <c r="S56" s="1">
        <f t="shared" si="38"/>
        <v>0</v>
      </c>
      <c r="T56" s="1">
        <f t="shared" si="12"/>
        <v>0</v>
      </c>
      <c r="U56" s="1">
        <f t="shared" si="13"/>
        <v>0</v>
      </c>
      <c r="V56" s="1">
        <f t="shared" si="14"/>
        <v>0</v>
      </c>
      <c r="W56" s="1">
        <f t="shared" si="15"/>
        <v>0</v>
      </c>
      <c r="X56" s="1">
        <f t="shared" si="16"/>
        <v>0</v>
      </c>
      <c r="Y56" s="1">
        <f t="shared" si="17"/>
        <v>0</v>
      </c>
      <c r="Z56" s="1">
        <f t="shared" si="18"/>
        <v>0</v>
      </c>
      <c r="AA56" s="1">
        <f t="shared" si="39"/>
        <v>0</v>
      </c>
      <c r="AB56" s="1">
        <f t="shared" si="40"/>
        <v>0</v>
      </c>
      <c r="AC56" s="1">
        <f>IFERROR(IF(O56&gt;=200000,(IF($T$3=2,DATA!$P$15,0)),0),0)</f>
        <v>0</v>
      </c>
      <c r="AD56" s="1">
        <f>IFERROR(IF($O56&gt;=200000,(IF($W$3=2,DATA!$AI$15,0)),0),0)</f>
        <v>0</v>
      </c>
      <c r="AE56" s="1">
        <f t="shared" si="46"/>
        <v>0</v>
      </c>
      <c r="AF56" s="1">
        <f t="shared" si="41"/>
        <v>0</v>
      </c>
      <c r="AG56" s="1">
        <f t="shared" si="19"/>
        <v>0</v>
      </c>
      <c r="AH56" s="1">
        <f t="shared" si="42"/>
        <v>0</v>
      </c>
      <c r="AI56" s="1">
        <f t="shared" si="20"/>
        <v>0</v>
      </c>
      <c r="AJ56" s="1">
        <f t="shared" si="43"/>
        <v>0</v>
      </c>
      <c r="AK56" s="1">
        <f t="shared" si="44"/>
        <v>0</v>
      </c>
      <c r="AL56" s="1">
        <f t="shared" si="21"/>
        <v>0</v>
      </c>
      <c r="AM56" s="1">
        <f t="shared" si="22"/>
        <v>0</v>
      </c>
      <c r="AN56" s="1">
        <f t="shared" si="23"/>
        <v>0</v>
      </c>
      <c r="AO56" s="1">
        <f t="shared" si="24"/>
        <v>0</v>
      </c>
      <c r="AP56" s="1">
        <f t="shared" si="25"/>
        <v>0</v>
      </c>
      <c r="AQ56" s="1">
        <f t="shared" si="26"/>
        <v>0</v>
      </c>
      <c r="AR56" s="1">
        <f t="shared" si="55"/>
        <v>0</v>
      </c>
      <c r="AS56" s="1">
        <f t="shared" si="55"/>
        <v>0</v>
      </c>
      <c r="AT56" s="1">
        <f t="shared" si="55"/>
        <v>0</v>
      </c>
      <c r="AU56" s="1">
        <f t="shared" si="55"/>
        <v>0</v>
      </c>
      <c r="AV56" s="1">
        <f t="shared" si="55"/>
        <v>0</v>
      </c>
      <c r="AW56" s="1">
        <f t="shared" si="27"/>
        <v>0</v>
      </c>
      <c r="AX56" s="1">
        <f t="shared" si="28"/>
        <v>0</v>
      </c>
      <c r="AY56" s="1">
        <f t="shared" si="29"/>
        <v>0</v>
      </c>
      <c r="AZ56" s="1">
        <f t="shared" si="47"/>
        <v>0</v>
      </c>
      <c r="BA56" s="1">
        <f t="shared" si="48"/>
        <v>0</v>
      </c>
      <c r="BB56" s="1">
        <f t="shared" si="49"/>
        <v>0</v>
      </c>
      <c r="BC56" s="1">
        <f t="shared" si="50"/>
        <v>0</v>
      </c>
      <c r="BD56" s="1">
        <f t="shared" si="31"/>
        <v>0</v>
      </c>
      <c r="BE56" s="1">
        <f t="shared" si="51"/>
        <v>0</v>
      </c>
      <c r="BF56" s="1">
        <f t="shared" si="52"/>
        <v>0</v>
      </c>
      <c r="BG56" s="1">
        <f t="shared" si="53"/>
        <v>0</v>
      </c>
      <c r="BH56" s="1">
        <f t="shared" si="54"/>
        <v>0</v>
      </c>
      <c r="BI56" s="1">
        <f t="shared" si="32"/>
        <v>0</v>
      </c>
      <c r="BJ56" s="1">
        <f t="shared" si="33"/>
        <v>0</v>
      </c>
      <c r="BR56" s="1">
        <f t="shared" si="45"/>
        <v>2</v>
      </c>
      <c r="BS56" s="14">
        <f>ARREAR!I57</f>
        <v>0</v>
      </c>
      <c r="BT56" s="15" t="str">
        <f>ARREAR!J57</f>
        <v/>
      </c>
      <c r="BU56" s="14">
        <f>ARREAR!K57</f>
        <v>0</v>
      </c>
      <c r="BV56" s="16"/>
      <c r="BW56" s="16"/>
      <c r="BX56" s="16"/>
      <c r="BY56" s="16"/>
      <c r="BZ56" s="17"/>
      <c r="CA56" s="17"/>
      <c r="CB56" s="17"/>
      <c r="CC56" s="17"/>
      <c r="CD56" s="18"/>
      <c r="CE56" s="18"/>
      <c r="CF56" s="19"/>
      <c r="CG56" s="19"/>
      <c r="CH56" s="20"/>
      <c r="CI56" s="20"/>
    </row>
    <row r="57" spans="1:87" ht="21.95" customHeight="1">
      <c r="A57" s="1">
        <v>52</v>
      </c>
      <c r="B57" s="1">
        <v>202004</v>
      </c>
      <c r="C57" s="1">
        <v>164</v>
      </c>
      <c r="F57" s="1">
        <f t="shared" si="34"/>
        <v>17</v>
      </c>
      <c r="I57" s="1">
        <v>30</v>
      </c>
      <c r="O57" s="1">
        <f t="shared" si="11"/>
        <v>0</v>
      </c>
      <c r="P57" s="1">
        <f t="shared" si="35"/>
        <v>0</v>
      </c>
      <c r="Q57" s="1">
        <f t="shared" si="36"/>
        <v>0</v>
      </c>
      <c r="R57" s="1">
        <f t="shared" si="37"/>
        <v>0</v>
      </c>
      <c r="S57" s="1">
        <f t="shared" si="38"/>
        <v>0</v>
      </c>
      <c r="T57" s="1">
        <f t="shared" si="12"/>
        <v>0</v>
      </c>
      <c r="U57" s="1">
        <f t="shared" si="13"/>
        <v>0</v>
      </c>
      <c r="V57" s="1">
        <f t="shared" si="14"/>
        <v>0</v>
      </c>
      <c r="W57" s="1">
        <f t="shared" si="15"/>
        <v>0</v>
      </c>
      <c r="X57" s="1">
        <f t="shared" si="16"/>
        <v>0</v>
      </c>
      <c r="Y57" s="1">
        <f t="shared" si="17"/>
        <v>0</v>
      </c>
      <c r="Z57" s="1">
        <f t="shared" si="18"/>
        <v>0</v>
      </c>
      <c r="AA57" s="1">
        <f t="shared" si="39"/>
        <v>0</v>
      </c>
      <c r="AB57" s="1">
        <f t="shared" si="40"/>
        <v>0</v>
      </c>
      <c r="AC57" s="1">
        <f>IFERROR(IF(O57&gt;=200000,(IF($T$3=2,DATA!$P$15,0)),0),0)</f>
        <v>0</v>
      </c>
      <c r="AD57" s="1">
        <f>IFERROR(IF($O57&gt;=200000,(IF($W$3=2,DATA!$AI$15,0)),0),0)</f>
        <v>0</v>
      </c>
      <c r="AE57" s="1">
        <f t="shared" si="46"/>
        <v>0</v>
      </c>
      <c r="AF57" s="1">
        <f t="shared" si="41"/>
        <v>0</v>
      </c>
      <c r="AG57" s="1">
        <f t="shared" si="19"/>
        <v>0</v>
      </c>
      <c r="AH57" s="1">
        <f t="shared" si="42"/>
        <v>0</v>
      </c>
      <c r="AI57" s="1">
        <f t="shared" si="20"/>
        <v>0</v>
      </c>
      <c r="AJ57" s="1">
        <f t="shared" si="43"/>
        <v>0</v>
      </c>
      <c r="AK57" s="1">
        <f t="shared" si="44"/>
        <v>0</v>
      </c>
      <c r="AL57" s="1">
        <f t="shared" si="21"/>
        <v>0</v>
      </c>
      <c r="AM57" s="1">
        <f t="shared" si="22"/>
        <v>0</v>
      </c>
      <c r="AN57" s="1">
        <f t="shared" si="23"/>
        <v>0</v>
      </c>
      <c r="AO57" s="1">
        <f t="shared" si="24"/>
        <v>0</v>
      </c>
      <c r="AP57" s="1">
        <f t="shared" si="25"/>
        <v>0</v>
      </c>
      <c r="AQ57" s="1">
        <f t="shared" si="26"/>
        <v>0</v>
      </c>
      <c r="AR57" s="1">
        <f t="shared" si="55"/>
        <v>0</v>
      </c>
      <c r="AS57" s="1">
        <f t="shared" si="55"/>
        <v>0</v>
      </c>
      <c r="AT57" s="1">
        <f t="shared" si="55"/>
        <v>0</v>
      </c>
      <c r="AU57" s="1">
        <f t="shared" si="55"/>
        <v>0</v>
      </c>
      <c r="AV57" s="1">
        <f t="shared" si="55"/>
        <v>0</v>
      </c>
      <c r="AW57" s="1">
        <f t="shared" si="27"/>
        <v>0</v>
      </c>
      <c r="AX57" s="1">
        <f t="shared" si="28"/>
        <v>0</v>
      </c>
      <c r="AY57" s="1">
        <f t="shared" si="29"/>
        <v>0</v>
      </c>
      <c r="AZ57" s="1">
        <f t="shared" si="47"/>
        <v>0</v>
      </c>
      <c r="BA57" s="1">
        <f t="shared" si="48"/>
        <v>0</v>
      </c>
      <c r="BB57" s="1">
        <f t="shared" si="49"/>
        <v>0</v>
      </c>
      <c r="BC57" s="1">
        <f t="shared" si="50"/>
        <v>0</v>
      </c>
      <c r="BD57" s="1">
        <f t="shared" si="31"/>
        <v>0</v>
      </c>
      <c r="BE57" s="1">
        <f t="shared" si="51"/>
        <v>0</v>
      </c>
      <c r="BF57" s="1">
        <f t="shared" si="52"/>
        <v>0</v>
      </c>
      <c r="BG57" s="1">
        <f t="shared" si="53"/>
        <v>0</v>
      </c>
      <c r="BH57" s="1">
        <f t="shared" si="54"/>
        <v>0</v>
      </c>
      <c r="BI57" s="1">
        <f t="shared" si="32"/>
        <v>0</v>
      </c>
      <c r="BJ57" s="1">
        <f t="shared" si="33"/>
        <v>0</v>
      </c>
      <c r="BR57" s="1">
        <f t="shared" si="45"/>
        <v>2</v>
      </c>
      <c r="BS57" s="14">
        <f>ARREAR!I58</f>
        <v>0</v>
      </c>
      <c r="BT57" s="15" t="str">
        <f>ARREAR!J58</f>
        <v/>
      </c>
      <c r="BU57" s="14">
        <f>ARREAR!K58</f>
        <v>0</v>
      </c>
      <c r="BV57" s="16"/>
      <c r="BW57" s="16"/>
      <c r="BX57" s="16"/>
      <c r="BY57" s="16"/>
      <c r="BZ57" s="17"/>
      <c r="CA57" s="17"/>
      <c r="CB57" s="17"/>
      <c r="CC57" s="17"/>
      <c r="CD57" s="18"/>
      <c r="CE57" s="18"/>
      <c r="CF57" s="19"/>
      <c r="CG57" s="19"/>
      <c r="CH57" s="20"/>
      <c r="CI57" s="20"/>
    </row>
    <row r="58" spans="1:87" ht="21.95" customHeight="1">
      <c r="A58" s="1">
        <v>53</v>
      </c>
      <c r="B58" s="1">
        <v>202005</v>
      </c>
      <c r="C58" s="1">
        <v>164</v>
      </c>
      <c r="F58" s="1">
        <f t="shared" si="34"/>
        <v>17</v>
      </c>
      <c r="I58" s="1">
        <v>31</v>
      </c>
      <c r="O58" s="1">
        <f t="shared" si="11"/>
        <v>0</v>
      </c>
      <c r="P58" s="1">
        <f t="shared" si="35"/>
        <v>0</v>
      </c>
      <c r="Q58" s="1">
        <f t="shared" si="36"/>
        <v>0</v>
      </c>
      <c r="R58" s="1">
        <f t="shared" si="37"/>
        <v>0</v>
      </c>
      <c r="S58" s="1">
        <f t="shared" si="38"/>
        <v>0</v>
      </c>
      <c r="T58" s="1">
        <f t="shared" si="12"/>
        <v>0</v>
      </c>
      <c r="U58" s="1">
        <f t="shared" si="13"/>
        <v>0</v>
      </c>
      <c r="V58" s="1">
        <f t="shared" si="14"/>
        <v>0</v>
      </c>
      <c r="W58" s="1">
        <f t="shared" si="15"/>
        <v>0</v>
      </c>
      <c r="X58" s="1">
        <f t="shared" si="16"/>
        <v>0</v>
      </c>
      <c r="Y58" s="1">
        <f t="shared" si="17"/>
        <v>0</v>
      </c>
      <c r="Z58" s="1">
        <f t="shared" si="18"/>
        <v>0</v>
      </c>
      <c r="AA58" s="1">
        <f t="shared" si="39"/>
        <v>0</v>
      </c>
      <c r="AB58" s="1">
        <f t="shared" si="40"/>
        <v>0</v>
      </c>
      <c r="AC58" s="1">
        <f>IFERROR(IF(O58&gt;=200000,(IF($T$3=2,DATA!$P$15,0)),0),0)</f>
        <v>0</v>
      </c>
      <c r="AD58" s="1">
        <f>IFERROR(IF($O58&gt;=200000,(IF($W$3=2,DATA!$AI$15,0)),0),0)</f>
        <v>0</v>
      </c>
      <c r="AE58" s="1">
        <f t="shared" si="46"/>
        <v>0</v>
      </c>
      <c r="AF58" s="1">
        <f t="shared" si="41"/>
        <v>0</v>
      </c>
      <c r="AG58" s="1">
        <f t="shared" si="19"/>
        <v>0</v>
      </c>
      <c r="AH58" s="1">
        <f t="shared" si="42"/>
        <v>0</v>
      </c>
      <c r="AI58" s="1">
        <f t="shared" si="20"/>
        <v>0</v>
      </c>
      <c r="AJ58" s="1">
        <f t="shared" si="43"/>
        <v>0</v>
      </c>
      <c r="AK58" s="1">
        <f t="shared" si="44"/>
        <v>0</v>
      </c>
      <c r="AL58" s="1">
        <f t="shared" si="21"/>
        <v>0</v>
      </c>
      <c r="AM58" s="1">
        <f t="shared" si="22"/>
        <v>0</v>
      </c>
      <c r="AN58" s="1">
        <f t="shared" si="23"/>
        <v>0</v>
      </c>
      <c r="AO58" s="1">
        <f t="shared" si="24"/>
        <v>0</v>
      </c>
      <c r="AP58" s="1">
        <f t="shared" si="25"/>
        <v>0</v>
      </c>
      <c r="AQ58" s="1">
        <f t="shared" si="26"/>
        <v>0</v>
      </c>
      <c r="AR58" s="1">
        <f t="shared" si="55"/>
        <v>0</v>
      </c>
      <c r="AS58" s="1">
        <f t="shared" si="55"/>
        <v>0</v>
      </c>
      <c r="AT58" s="1">
        <f t="shared" si="55"/>
        <v>0</v>
      </c>
      <c r="AU58" s="1">
        <f t="shared" si="55"/>
        <v>0</v>
      </c>
      <c r="AV58" s="1">
        <f t="shared" si="55"/>
        <v>0</v>
      </c>
      <c r="AW58" s="1">
        <f t="shared" si="27"/>
        <v>0</v>
      </c>
      <c r="AX58" s="1">
        <f t="shared" si="28"/>
        <v>0</v>
      </c>
      <c r="AY58" s="1">
        <f t="shared" si="29"/>
        <v>0</v>
      </c>
      <c r="AZ58" s="1">
        <f t="shared" si="47"/>
        <v>0</v>
      </c>
      <c r="BA58" s="1">
        <f t="shared" si="48"/>
        <v>0</v>
      </c>
      <c r="BB58" s="1">
        <f t="shared" si="49"/>
        <v>0</v>
      </c>
      <c r="BC58" s="1">
        <f t="shared" si="50"/>
        <v>0</v>
      </c>
      <c r="BD58" s="1">
        <f t="shared" si="31"/>
        <v>0</v>
      </c>
      <c r="BE58" s="1">
        <f t="shared" si="51"/>
        <v>0</v>
      </c>
      <c r="BF58" s="1">
        <f t="shared" si="52"/>
        <v>0</v>
      </c>
      <c r="BG58" s="1">
        <f t="shared" si="53"/>
        <v>0</v>
      </c>
      <c r="BH58" s="1">
        <f t="shared" si="54"/>
        <v>0</v>
      </c>
      <c r="BI58" s="1">
        <f t="shared" si="32"/>
        <v>0</v>
      </c>
      <c r="BJ58" s="1">
        <f t="shared" si="33"/>
        <v>0</v>
      </c>
      <c r="BR58" s="1">
        <f t="shared" si="45"/>
        <v>2</v>
      </c>
      <c r="BS58" s="14">
        <f>ARREAR!I59</f>
        <v>0</v>
      </c>
      <c r="BT58" s="15" t="str">
        <f>ARREAR!J59</f>
        <v/>
      </c>
      <c r="BU58" s="14">
        <f>ARREAR!K59</f>
        <v>0</v>
      </c>
      <c r="BV58" s="16"/>
      <c r="BW58" s="16"/>
      <c r="BX58" s="16"/>
      <c r="BY58" s="16"/>
      <c r="BZ58" s="17"/>
      <c r="CA58" s="17"/>
      <c r="CB58" s="17"/>
      <c r="CC58" s="17"/>
      <c r="CD58" s="18"/>
      <c r="CE58" s="18"/>
      <c r="CF58" s="19"/>
      <c r="CG58" s="19"/>
      <c r="CH58" s="20"/>
      <c r="CI58" s="20"/>
    </row>
    <row r="59" spans="1:87" ht="21.95" customHeight="1">
      <c r="A59" s="1">
        <v>54</v>
      </c>
      <c r="B59" s="1">
        <v>202006</v>
      </c>
      <c r="C59" s="1">
        <v>164</v>
      </c>
      <c r="F59" s="1">
        <f t="shared" si="34"/>
        <v>17</v>
      </c>
      <c r="I59" s="1">
        <v>30</v>
      </c>
      <c r="O59" s="1">
        <f t="shared" si="11"/>
        <v>0</v>
      </c>
      <c r="P59" s="1">
        <f t="shared" si="35"/>
        <v>0</v>
      </c>
      <c r="Q59" s="1">
        <f t="shared" si="36"/>
        <v>0</v>
      </c>
      <c r="R59" s="1">
        <f t="shared" si="37"/>
        <v>0</v>
      </c>
      <c r="S59" s="1">
        <f t="shared" si="38"/>
        <v>0</v>
      </c>
      <c r="T59" s="1">
        <f t="shared" si="12"/>
        <v>0</v>
      </c>
      <c r="U59" s="1">
        <f t="shared" si="13"/>
        <v>0</v>
      </c>
      <c r="V59" s="1">
        <f t="shared" si="14"/>
        <v>0</v>
      </c>
      <c r="W59" s="1">
        <f t="shared" si="15"/>
        <v>0</v>
      </c>
      <c r="X59" s="1">
        <f t="shared" si="16"/>
        <v>0</v>
      </c>
      <c r="Y59" s="1">
        <f t="shared" si="17"/>
        <v>0</v>
      </c>
      <c r="Z59" s="1">
        <f t="shared" si="18"/>
        <v>0</v>
      </c>
      <c r="AA59" s="1">
        <f t="shared" si="39"/>
        <v>0</v>
      </c>
      <c r="AB59" s="1">
        <f t="shared" si="40"/>
        <v>0</v>
      </c>
      <c r="AC59" s="1">
        <f>IFERROR(IF(O59&gt;=200000,(IF($T$3=2,DATA!$P$15,0)),0),0)</f>
        <v>0</v>
      </c>
      <c r="AD59" s="1">
        <f>IFERROR(IF($O59&gt;=200000,(IF($W$3=2,DATA!$AI$15,0)),0),0)</f>
        <v>0</v>
      </c>
      <c r="AE59" s="1">
        <f t="shared" si="46"/>
        <v>0</v>
      </c>
      <c r="AF59" s="1">
        <f t="shared" si="41"/>
        <v>0</v>
      </c>
      <c r="AG59" s="1">
        <f t="shared" si="19"/>
        <v>0</v>
      </c>
      <c r="AH59" s="1">
        <f t="shared" si="42"/>
        <v>0</v>
      </c>
      <c r="AI59" s="1">
        <f t="shared" si="20"/>
        <v>0</v>
      </c>
      <c r="AJ59" s="1">
        <f t="shared" si="43"/>
        <v>0</v>
      </c>
      <c r="AK59" s="1">
        <f t="shared" si="44"/>
        <v>0</v>
      </c>
      <c r="AL59" s="1">
        <f t="shared" si="21"/>
        <v>0</v>
      </c>
      <c r="AM59" s="1">
        <f t="shared" si="22"/>
        <v>0</v>
      </c>
      <c r="AN59" s="1">
        <f t="shared" si="23"/>
        <v>0</v>
      </c>
      <c r="AO59" s="1">
        <f t="shared" si="24"/>
        <v>0</v>
      </c>
      <c r="AP59" s="1">
        <f t="shared" si="25"/>
        <v>0</v>
      </c>
      <c r="AQ59" s="1">
        <f t="shared" si="26"/>
        <v>0</v>
      </c>
      <c r="AR59" s="1">
        <f t="shared" si="55"/>
        <v>0</v>
      </c>
      <c r="AS59" s="1">
        <f t="shared" si="55"/>
        <v>0</v>
      </c>
      <c r="AT59" s="1">
        <f t="shared" si="55"/>
        <v>0</v>
      </c>
      <c r="AU59" s="1">
        <f t="shared" si="55"/>
        <v>0</v>
      </c>
      <c r="AV59" s="1">
        <f t="shared" si="55"/>
        <v>0</v>
      </c>
      <c r="AW59" s="1">
        <f t="shared" si="27"/>
        <v>0</v>
      </c>
      <c r="AX59" s="1">
        <f t="shared" si="28"/>
        <v>0</v>
      </c>
      <c r="AY59" s="1">
        <f t="shared" si="29"/>
        <v>0</v>
      </c>
      <c r="AZ59" s="1">
        <f t="shared" si="47"/>
        <v>0</v>
      </c>
      <c r="BA59" s="1">
        <f t="shared" si="48"/>
        <v>0</v>
      </c>
      <c r="BB59" s="1">
        <f t="shared" si="49"/>
        <v>0</v>
      </c>
      <c r="BC59" s="1">
        <f t="shared" si="50"/>
        <v>0</v>
      </c>
      <c r="BD59" s="1">
        <f t="shared" si="31"/>
        <v>0</v>
      </c>
      <c r="BE59" s="1">
        <f t="shared" si="51"/>
        <v>0</v>
      </c>
      <c r="BF59" s="1">
        <f t="shared" si="52"/>
        <v>0</v>
      </c>
      <c r="BG59" s="1">
        <f t="shared" si="53"/>
        <v>0</v>
      </c>
      <c r="BH59" s="1">
        <f t="shared" si="54"/>
        <v>0</v>
      </c>
      <c r="BI59" s="1">
        <f t="shared" si="32"/>
        <v>0</v>
      </c>
      <c r="BJ59" s="1">
        <f t="shared" si="33"/>
        <v>0</v>
      </c>
      <c r="BR59" s="1">
        <f t="shared" si="45"/>
        <v>2</v>
      </c>
      <c r="BS59" s="14">
        <f>ARREAR!I60</f>
        <v>0</v>
      </c>
      <c r="BT59" s="15" t="str">
        <f>ARREAR!J60</f>
        <v/>
      </c>
      <c r="BU59" s="14">
        <f>ARREAR!K60</f>
        <v>0</v>
      </c>
      <c r="BV59" s="16"/>
      <c r="BW59" s="16"/>
      <c r="BX59" s="16"/>
      <c r="BY59" s="16"/>
      <c r="BZ59" s="17"/>
      <c r="CA59" s="17"/>
      <c r="CB59" s="17"/>
      <c r="CC59" s="17"/>
      <c r="CD59" s="18"/>
      <c r="CE59" s="18"/>
      <c r="CF59" s="19"/>
      <c r="CG59" s="19"/>
      <c r="CH59" s="20"/>
      <c r="CI59" s="20"/>
    </row>
    <row r="60" spans="1:87" ht="21.95" customHeight="1">
      <c r="A60" s="1">
        <v>55</v>
      </c>
      <c r="B60" s="1">
        <v>202007</v>
      </c>
      <c r="C60" s="1">
        <v>164</v>
      </c>
      <c r="F60" s="1">
        <f t="shared" si="34"/>
        <v>17</v>
      </c>
      <c r="I60" s="1">
        <v>31</v>
      </c>
      <c r="O60" s="1">
        <f t="shared" si="11"/>
        <v>0</v>
      </c>
      <c r="P60" s="1">
        <f t="shared" si="35"/>
        <v>0</v>
      </c>
      <c r="Q60" s="1">
        <f t="shared" si="36"/>
        <v>0</v>
      </c>
      <c r="R60" s="1">
        <f t="shared" si="37"/>
        <v>0</v>
      </c>
      <c r="S60" s="1">
        <f t="shared" si="38"/>
        <v>0</v>
      </c>
      <c r="T60" s="1">
        <f t="shared" si="12"/>
        <v>0</v>
      </c>
      <c r="U60" s="1">
        <f t="shared" si="13"/>
        <v>0</v>
      </c>
      <c r="V60" s="1">
        <f t="shared" si="14"/>
        <v>0</v>
      </c>
      <c r="W60" s="1">
        <f t="shared" si="15"/>
        <v>0</v>
      </c>
      <c r="X60" s="1">
        <f t="shared" si="16"/>
        <v>0</v>
      </c>
      <c r="Y60" s="1">
        <f t="shared" si="17"/>
        <v>0</v>
      </c>
      <c r="Z60" s="1">
        <f t="shared" si="18"/>
        <v>0</v>
      </c>
      <c r="AA60" s="1">
        <f t="shared" si="39"/>
        <v>0</v>
      </c>
      <c r="AB60" s="1">
        <f t="shared" si="40"/>
        <v>0</v>
      </c>
      <c r="AC60" s="1">
        <f>IFERROR(IF(O60&gt;=200000,(IF($T$3=2,DATA!$P$15,0)),0),0)</f>
        <v>0</v>
      </c>
      <c r="AD60" s="1">
        <f>IFERROR(IF($O60&gt;=200000,(IF($W$3=2,DATA!$AI$15,0)),0),0)</f>
        <v>0</v>
      </c>
      <c r="AE60" s="1">
        <f t="shared" si="46"/>
        <v>0</v>
      </c>
      <c r="AF60" s="1">
        <f t="shared" si="41"/>
        <v>0</v>
      </c>
      <c r="AG60" s="1">
        <f t="shared" si="19"/>
        <v>0</v>
      </c>
      <c r="AH60" s="1">
        <f t="shared" si="42"/>
        <v>0</v>
      </c>
      <c r="AI60" s="1">
        <f t="shared" si="20"/>
        <v>0</v>
      </c>
      <c r="AJ60" s="1">
        <f t="shared" si="43"/>
        <v>0</v>
      </c>
      <c r="AK60" s="1">
        <f t="shared" si="44"/>
        <v>0</v>
      </c>
      <c r="AL60" s="1">
        <f t="shared" si="21"/>
        <v>0</v>
      </c>
      <c r="AM60" s="1">
        <f t="shared" si="22"/>
        <v>0</v>
      </c>
      <c r="AN60" s="1">
        <f t="shared" si="23"/>
        <v>0</v>
      </c>
      <c r="AO60" s="1">
        <f t="shared" si="24"/>
        <v>0</v>
      </c>
      <c r="AP60" s="1">
        <f t="shared" si="25"/>
        <v>0</v>
      </c>
      <c r="AQ60" s="1">
        <f t="shared" si="26"/>
        <v>0</v>
      </c>
      <c r="AR60" s="1">
        <f t="shared" si="55"/>
        <v>0</v>
      </c>
      <c r="AS60" s="1">
        <f t="shared" si="55"/>
        <v>0</v>
      </c>
      <c r="AT60" s="1">
        <f t="shared" si="55"/>
        <v>0</v>
      </c>
      <c r="AU60" s="1">
        <f t="shared" si="55"/>
        <v>0</v>
      </c>
      <c r="AV60" s="1">
        <f t="shared" si="55"/>
        <v>0</v>
      </c>
      <c r="AW60" s="1">
        <f t="shared" si="27"/>
        <v>0</v>
      </c>
      <c r="AX60" s="1">
        <f t="shared" si="28"/>
        <v>0</v>
      </c>
      <c r="AY60" s="1">
        <f t="shared" si="29"/>
        <v>0</v>
      </c>
      <c r="AZ60" s="1">
        <f t="shared" si="47"/>
        <v>0</v>
      </c>
      <c r="BA60" s="1">
        <f t="shared" si="48"/>
        <v>0</v>
      </c>
      <c r="BB60" s="1">
        <f t="shared" si="49"/>
        <v>0</v>
      </c>
      <c r="BC60" s="1">
        <f t="shared" si="50"/>
        <v>0</v>
      </c>
      <c r="BD60" s="1">
        <f t="shared" si="31"/>
        <v>0</v>
      </c>
      <c r="BE60" s="1">
        <f t="shared" si="51"/>
        <v>0</v>
      </c>
      <c r="BF60" s="1">
        <f t="shared" si="52"/>
        <v>0</v>
      </c>
      <c r="BG60" s="1">
        <f t="shared" si="53"/>
        <v>0</v>
      </c>
      <c r="BH60" s="1">
        <f t="shared" si="54"/>
        <v>0</v>
      </c>
      <c r="BI60" s="1">
        <f t="shared" si="32"/>
        <v>0</v>
      </c>
      <c r="BJ60" s="1">
        <f t="shared" si="33"/>
        <v>0</v>
      </c>
      <c r="BR60" s="1">
        <f t="shared" si="45"/>
        <v>2</v>
      </c>
      <c r="BS60" s="14">
        <f>ARREAR!I61</f>
        <v>0</v>
      </c>
      <c r="BT60" s="15" t="str">
        <f>ARREAR!J61</f>
        <v/>
      </c>
      <c r="BU60" s="14">
        <f>ARREAR!K61</f>
        <v>0</v>
      </c>
      <c r="BV60" s="16"/>
      <c r="BW60" s="16"/>
      <c r="BX60" s="16"/>
      <c r="BY60" s="16"/>
      <c r="BZ60" s="17"/>
      <c r="CA60" s="17"/>
      <c r="CB60" s="17"/>
      <c r="CC60" s="17"/>
      <c r="CD60" s="18"/>
      <c r="CE60" s="18"/>
      <c r="CF60" s="19"/>
      <c r="CG60" s="19"/>
      <c r="CH60" s="20"/>
      <c r="CI60" s="20"/>
    </row>
    <row r="61" spans="1:87" ht="21.95" customHeight="1">
      <c r="A61" s="1">
        <v>56</v>
      </c>
      <c r="B61" s="1">
        <v>202008</v>
      </c>
      <c r="C61" s="1">
        <v>164</v>
      </c>
      <c r="F61" s="1">
        <f t="shared" si="34"/>
        <v>17</v>
      </c>
      <c r="I61" s="1">
        <v>31</v>
      </c>
      <c r="O61" s="1">
        <f t="shared" si="11"/>
        <v>0</v>
      </c>
      <c r="P61" s="1">
        <f t="shared" si="35"/>
        <v>0</v>
      </c>
      <c r="Q61" s="1">
        <f t="shared" si="36"/>
        <v>0</v>
      </c>
      <c r="R61" s="1">
        <f t="shared" si="37"/>
        <v>0</v>
      </c>
      <c r="S61" s="1">
        <f t="shared" si="38"/>
        <v>0</v>
      </c>
      <c r="T61" s="1">
        <f t="shared" si="12"/>
        <v>0</v>
      </c>
      <c r="U61" s="1">
        <f t="shared" si="13"/>
        <v>0</v>
      </c>
      <c r="V61" s="1">
        <f t="shared" si="14"/>
        <v>0</v>
      </c>
      <c r="W61" s="1">
        <f t="shared" si="15"/>
        <v>0</v>
      </c>
      <c r="X61" s="1">
        <f t="shared" si="16"/>
        <v>0</v>
      </c>
      <c r="Y61" s="1">
        <f t="shared" si="17"/>
        <v>0</v>
      </c>
      <c r="Z61" s="1">
        <f t="shared" si="18"/>
        <v>0</v>
      </c>
      <c r="AA61" s="1">
        <f t="shared" si="39"/>
        <v>0</v>
      </c>
      <c r="AB61" s="1">
        <f t="shared" si="40"/>
        <v>0</v>
      </c>
      <c r="AC61" s="1">
        <f>IFERROR(IF(O61&gt;=200000,(IF($T$3=2,DATA!$P$15,0)),0),0)</f>
        <v>0</v>
      </c>
      <c r="AD61" s="1">
        <f>IFERROR(IF($O61&gt;=200000,(IF($W$3=2,DATA!$AI$15,0)),0),0)</f>
        <v>0</v>
      </c>
      <c r="AE61" s="1">
        <f t="shared" si="46"/>
        <v>0</v>
      </c>
      <c r="AF61" s="1">
        <f t="shared" si="41"/>
        <v>0</v>
      </c>
      <c r="AG61" s="1">
        <f t="shared" si="19"/>
        <v>0</v>
      </c>
      <c r="AH61" s="1">
        <f t="shared" si="42"/>
        <v>0</v>
      </c>
      <c r="AI61" s="1">
        <f t="shared" si="20"/>
        <v>0</v>
      </c>
      <c r="AJ61" s="1">
        <f t="shared" si="43"/>
        <v>0</v>
      </c>
      <c r="AK61" s="1">
        <f t="shared" si="44"/>
        <v>0</v>
      </c>
      <c r="AL61" s="1">
        <f t="shared" si="21"/>
        <v>0</v>
      </c>
      <c r="AM61" s="1">
        <f t="shared" si="22"/>
        <v>0</v>
      </c>
      <c r="AN61" s="1">
        <f t="shared" si="23"/>
        <v>0</v>
      </c>
      <c r="AO61" s="1">
        <f t="shared" si="24"/>
        <v>0</v>
      </c>
      <c r="AP61" s="1">
        <f t="shared" si="25"/>
        <v>0</v>
      </c>
      <c r="AQ61" s="1">
        <f t="shared" si="26"/>
        <v>0</v>
      </c>
      <c r="AR61" s="1">
        <f t="shared" si="55"/>
        <v>0</v>
      </c>
      <c r="AS61" s="1">
        <f t="shared" si="55"/>
        <v>0</v>
      </c>
      <c r="AT61" s="1">
        <f t="shared" si="55"/>
        <v>0</v>
      </c>
      <c r="AU61" s="1">
        <f t="shared" si="55"/>
        <v>0</v>
      </c>
      <c r="AV61" s="1">
        <f t="shared" si="55"/>
        <v>0</v>
      </c>
      <c r="AW61" s="1">
        <f t="shared" si="27"/>
        <v>0</v>
      </c>
      <c r="AX61" s="1">
        <f t="shared" si="28"/>
        <v>0</v>
      </c>
      <c r="AY61" s="1">
        <f t="shared" si="29"/>
        <v>0</v>
      </c>
      <c r="AZ61" s="1">
        <f t="shared" si="47"/>
        <v>0</v>
      </c>
      <c r="BA61" s="1">
        <f t="shared" si="48"/>
        <v>0</v>
      </c>
      <c r="BB61" s="1">
        <f t="shared" si="49"/>
        <v>0</v>
      </c>
      <c r="BC61" s="1">
        <f t="shared" si="50"/>
        <v>0</v>
      </c>
      <c r="BD61" s="1">
        <f t="shared" si="31"/>
        <v>0</v>
      </c>
      <c r="BE61" s="1">
        <f t="shared" si="51"/>
        <v>0</v>
      </c>
      <c r="BF61" s="1">
        <f t="shared" si="52"/>
        <v>0</v>
      </c>
      <c r="BG61" s="1">
        <f t="shared" si="53"/>
        <v>0</v>
      </c>
      <c r="BH61" s="1">
        <f t="shared" si="54"/>
        <v>0</v>
      </c>
      <c r="BI61" s="1">
        <f t="shared" si="32"/>
        <v>0</v>
      </c>
      <c r="BJ61" s="1">
        <f t="shared" si="33"/>
        <v>0</v>
      </c>
      <c r="BR61" s="1">
        <f t="shared" si="45"/>
        <v>2</v>
      </c>
      <c r="BS61" s="14">
        <f>ARREAR!I62</f>
        <v>0</v>
      </c>
      <c r="BT61" s="15" t="str">
        <f>ARREAR!J62</f>
        <v/>
      </c>
      <c r="BU61" s="14">
        <f>ARREAR!K62</f>
        <v>0</v>
      </c>
      <c r="BV61" s="16"/>
      <c r="BW61" s="16"/>
      <c r="BX61" s="16"/>
      <c r="BY61" s="16"/>
      <c r="BZ61" s="17"/>
      <c r="CA61" s="17"/>
      <c r="CB61" s="17"/>
      <c r="CC61" s="17"/>
      <c r="CD61" s="18"/>
      <c r="CE61" s="18"/>
      <c r="CF61" s="19"/>
      <c r="CG61" s="19"/>
      <c r="CH61" s="20"/>
      <c r="CI61" s="20"/>
    </row>
    <row r="62" spans="1:87" ht="21.95" customHeight="1">
      <c r="A62" s="1">
        <v>57</v>
      </c>
      <c r="B62" s="1">
        <v>202009</v>
      </c>
      <c r="C62" s="1">
        <v>164</v>
      </c>
      <c r="F62" s="1">
        <f t="shared" si="34"/>
        <v>17</v>
      </c>
      <c r="I62" s="1">
        <v>30</v>
      </c>
      <c r="O62" s="1">
        <f t="shared" si="11"/>
        <v>0</v>
      </c>
      <c r="P62" s="1">
        <f t="shared" si="35"/>
        <v>0</v>
      </c>
      <c r="Q62" s="1">
        <f t="shared" si="36"/>
        <v>0</v>
      </c>
      <c r="R62" s="1">
        <f t="shared" si="37"/>
        <v>0</v>
      </c>
      <c r="S62" s="1">
        <f t="shared" si="38"/>
        <v>0</v>
      </c>
      <c r="T62" s="1">
        <f t="shared" si="12"/>
        <v>0</v>
      </c>
      <c r="U62" s="1">
        <f t="shared" si="13"/>
        <v>0</v>
      </c>
      <c r="V62" s="1">
        <f t="shared" si="14"/>
        <v>0</v>
      </c>
      <c r="W62" s="1">
        <f t="shared" si="15"/>
        <v>0</v>
      </c>
      <c r="X62" s="1">
        <f t="shared" si="16"/>
        <v>0</v>
      </c>
      <c r="Y62" s="1">
        <f t="shared" si="17"/>
        <v>0</v>
      </c>
      <c r="Z62" s="1">
        <f t="shared" si="18"/>
        <v>0</v>
      </c>
      <c r="AA62" s="1">
        <f t="shared" si="39"/>
        <v>0</v>
      </c>
      <c r="AB62" s="1">
        <f t="shared" si="40"/>
        <v>0</v>
      </c>
      <c r="AC62" s="1">
        <f>IFERROR(IF(O62&gt;=200000,(IF($T$3=2,DATA!$P$15,0)),0),0)</f>
        <v>0</v>
      </c>
      <c r="AD62" s="1">
        <f>IFERROR(IF($O62&gt;=200000,(IF($W$3=2,DATA!$AI$15,0)),0),0)</f>
        <v>0</v>
      </c>
      <c r="AE62" s="1">
        <f t="shared" si="46"/>
        <v>0</v>
      </c>
      <c r="AF62" s="1">
        <f t="shared" si="41"/>
        <v>0</v>
      </c>
      <c r="AG62" s="1">
        <f t="shared" si="19"/>
        <v>0</v>
      </c>
      <c r="AH62" s="1">
        <f t="shared" si="42"/>
        <v>0</v>
      </c>
      <c r="AI62" s="1">
        <f t="shared" si="20"/>
        <v>0</v>
      </c>
      <c r="AJ62" s="1">
        <f t="shared" si="43"/>
        <v>0</v>
      </c>
      <c r="AK62" s="1">
        <f t="shared" si="44"/>
        <v>0</v>
      </c>
      <c r="AL62" s="1">
        <f t="shared" si="21"/>
        <v>0</v>
      </c>
      <c r="AM62" s="1">
        <f t="shared" si="22"/>
        <v>0</v>
      </c>
      <c r="AN62" s="1">
        <f t="shared" si="23"/>
        <v>0</v>
      </c>
      <c r="AO62" s="1">
        <f t="shared" si="24"/>
        <v>0</v>
      </c>
      <c r="AP62" s="1">
        <f t="shared" si="25"/>
        <v>0</v>
      </c>
      <c r="AQ62" s="1">
        <f t="shared" si="26"/>
        <v>0</v>
      </c>
      <c r="AR62" s="1">
        <f t="shared" ref="AR62:AV65" si="56">IFERROR(IF($O62&gt;=200000,(IF(AR$5=$O62,AR$2,0)),0),0)</f>
        <v>0</v>
      </c>
      <c r="AS62" s="1">
        <f t="shared" si="56"/>
        <v>0</v>
      </c>
      <c r="AT62" s="1">
        <f t="shared" si="56"/>
        <v>0</v>
      </c>
      <c r="AU62" s="1">
        <f t="shared" si="56"/>
        <v>0</v>
      </c>
      <c r="AV62" s="1">
        <f t="shared" si="56"/>
        <v>0</v>
      </c>
      <c r="AW62" s="1">
        <f t="shared" si="27"/>
        <v>0</v>
      </c>
      <c r="AX62" s="1">
        <f t="shared" si="28"/>
        <v>0</v>
      </c>
      <c r="AY62" s="1">
        <f t="shared" si="29"/>
        <v>0</v>
      </c>
      <c r="AZ62" s="1">
        <f t="shared" si="47"/>
        <v>0</v>
      </c>
      <c r="BA62" s="1">
        <f t="shared" si="48"/>
        <v>0</v>
      </c>
      <c r="BB62" s="1">
        <f t="shared" si="49"/>
        <v>0</v>
      </c>
      <c r="BC62" s="1">
        <f t="shared" si="50"/>
        <v>0</v>
      </c>
      <c r="BD62" s="1">
        <f t="shared" si="31"/>
        <v>0</v>
      </c>
      <c r="BE62" s="1">
        <f t="shared" si="51"/>
        <v>0</v>
      </c>
      <c r="BF62" s="1">
        <f t="shared" si="52"/>
        <v>0</v>
      </c>
      <c r="BG62" s="1">
        <f t="shared" si="53"/>
        <v>0</v>
      </c>
      <c r="BH62" s="1">
        <f t="shared" si="54"/>
        <v>0</v>
      </c>
      <c r="BI62" s="1">
        <f t="shared" si="32"/>
        <v>0</v>
      </c>
      <c r="BJ62" s="1">
        <f t="shared" si="33"/>
        <v>0</v>
      </c>
      <c r="BR62" s="1">
        <f t="shared" si="45"/>
        <v>2</v>
      </c>
      <c r="BS62" s="14">
        <f>ARREAR!I63</f>
        <v>0</v>
      </c>
      <c r="BT62" s="15" t="str">
        <f>ARREAR!J63</f>
        <v/>
      </c>
      <c r="BU62" s="14">
        <f>ARREAR!K63</f>
        <v>0</v>
      </c>
      <c r="BV62" s="16"/>
      <c r="BW62" s="16"/>
      <c r="BX62" s="16"/>
      <c r="BY62" s="16"/>
      <c r="BZ62" s="17"/>
      <c r="CA62" s="17"/>
      <c r="CB62" s="17"/>
      <c r="CC62" s="17"/>
      <c r="CD62" s="18"/>
      <c r="CE62" s="18"/>
      <c r="CF62" s="19"/>
      <c r="CG62" s="19"/>
      <c r="CH62" s="20"/>
      <c r="CI62" s="20"/>
    </row>
    <row r="63" spans="1:87" ht="21.95" customHeight="1">
      <c r="A63" s="1">
        <v>58</v>
      </c>
      <c r="B63" s="1">
        <v>202010</v>
      </c>
      <c r="C63" s="1">
        <v>164</v>
      </c>
      <c r="F63" s="1">
        <f t="shared" si="34"/>
        <v>17</v>
      </c>
      <c r="I63" s="1">
        <v>31</v>
      </c>
      <c r="O63" s="1">
        <f t="shared" si="11"/>
        <v>0</v>
      </c>
      <c r="P63" s="1">
        <f t="shared" si="35"/>
        <v>0</v>
      </c>
      <c r="Q63" s="1">
        <f t="shared" si="36"/>
        <v>0</v>
      </c>
      <c r="R63" s="1">
        <f t="shared" si="37"/>
        <v>0</v>
      </c>
      <c r="S63" s="1">
        <f t="shared" si="38"/>
        <v>0</v>
      </c>
      <c r="T63" s="1">
        <f t="shared" si="12"/>
        <v>0</v>
      </c>
      <c r="U63" s="1">
        <f t="shared" si="13"/>
        <v>0</v>
      </c>
      <c r="V63" s="1">
        <f t="shared" si="14"/>
        <v>0</v>
      </c>
      <c r="W63" s="1">
        <f t="shared" si="15"/>
        <v>0</v>
      </c>
      <c r="X63" s="1">
        <f t="shared" si="16"/>
        <v>0</v>
      </c>
      <c r="Y63" s="1">
        <f t="shared" si="17"/>
        <v>0</v>
      </c>
      <c r="Z63" s="1">
        <f t="shared" si="18"/>
        <v>0</v>
      </c>
      <c r="AA63" s="1">
        <f t="shared" si="39"/>
        <v>0</v>
      </c>
      <c r="AB63" s="1">
        <f t="shared" si="40"/>
        <v>0</v>
      </c>
      <c r="AC63" s="1">
        <f>IFERROR(IF(O63&gt;=200000,(IF($T$3=2,DATA!$P$15,0)),0),0)</f>
        <v>0</v>
      </c>
      <c r="AD63" s="1">
        <f>IFERROR(IF($O63&gt;=200000,(IF($W$3=2,DATA!$AI$15,0)),0),0)</f>
        <v>0</v>
      </c>
      <c r="AE63" s="1">
        <f t="shared" si="46"/>
        <v>0</v>
      </c>
      <c r="AF63" s="1">
        <f t="shared" si="41"/>
        <v>0</v>
      </c>
      <c r="AG63" s="1">
        <f t="shared" si="19"/>
        <v>0</v>
      </c>
      <c r="AH63" s="1">
        <f t="shared" si="42"/>
        <v>0</v>
      </c>
      <c r="AI63" s="1">
        <f t="shared" si="20"/>
        <v>0</v>
      </c>
      <c r="AJ63" s="1">
        <f t="shared" si="43"/>
        <v>0</v>
      </c>
      <c r="AK63" s="1">
        <f t="shared" si="44"/>
        <v>0</v>
      </c>
      <c r="AL63" s="1">
        <f t="shared" si="21"/>
        <v>0</v>
      </c>
      <c r="AM63" s="1">
        <f t="shared" si="22"/>
        <v>0</v>
      </c>
      <c r="AN63" s="1">
        <f t="shared" si="23"/>
        <v>0</v>
      </c>
      <c r="AO63" s="1">
        <f t="shared" si="24"/>
        <v>0</v>
      </c>
      <c r="AP63" s="1">
        <f t="shared" si="25"/>
        <v>0</v>
      </c>
      <c r="AQ63" s="1">
        <f t="shared" si="26"/>
        <v>0</v>
      </c>
      <c r="AR63" s="1">
        <f t="shared" si="56"/>
        <v>0</v>
      </c>
      <c r="AS63" s="1">
        <f t="shared" si="56"/>
        <v>0</v>
      </c>
      <c r="AT63" s="1">
        <f t="shared" si="56"/>
        <v>0</v>
      </c>
      <c r="AU63" s="1">
        <f t="shared" si="56"/>
        <v>0</v>
      </c>
      <c r="AV63" s="1">
        <f t="shared" si="56"/>
        <v>0</v>
      </c>
      <c r="AW63" s="1">
        <f t="shared" si="27"/>
        <v>0</v>
      </c>
      <c r="AX63" s="1">
        <f t="shared" si="28"/>
        <v>0</v>
      </c>
      <c r="AY63" s="1">
        <f t="shared" si="29"/>
        <v>0</v>
      </c>
      <c r="AZ63" s="1">
        <f t="shared" si="47"/>
        <v>0</v>
      </c>
      <c r="BA63" s="1">
        <f t="shared" si="48"/>
        <v>0</v>
      </c>
      <c r="BB63" s="1">
        <f t="shared" si="49"/>
        <v>0</v>
      </c>
      <c r="BC63" s="1">
        <f t="shared" si="50"/>
        <v>0</v>
      </c>
      <c r="BD63" s="1">
        <f t="shared" si="31"/>
        <v>0</v>
      </c>
      <c r="BE63" s="1">
        <f t="shared" si="51"/>
        <v>0</v>
      </c>
      <c r="BF63" s="1">
        <f t="shared" si="52"/>
        <v>0</v>
      </c>
      <c r="BG63" s="1">
        <f t="shared" si="53"/>
        <v>0</v>
      </c>
      <c r="BH63" s="1">
        <f t="shared" si="54"/>
        <v>0</v>
      </c>
      <c r="BI63" s="1">
        <f t="shared" si="32"/>
        <v>0</v>
      </c>
      <c r="BJ63" s="1">
        <f t="shared" si="33"/>
        <v>0</v>
      </c>
      <c r="BR63" s="1">
        <f t="shared" si="45"/>
        <v>2</v>
      </c>
      <c r="BS63" s="14">
        <f>ARREAR!I64</f>
        <v>0</v>
      </c>
      <c r="BT63" s="15" t="str">
        <f>ARREAR!J64</f>
        <v/>
      </c>
      <c r="BU63" s="14">
        <f>ARREAR!K64</f>
        <v>0</v>
      </c>
      <c r="BV63" s="16"/>
      <c r="BW63" s="16"/>
      <c r="BX63" s="16"/>
      <c r="BY63" s="16"/>
      <c r="BZ63" s="17"/>
      <c r="CA63" s="17"/>
      <c r="CB63" s="17"/>
      <c r="CC63" s="17"/>
      <c r="CD63" s="18"/>
      <c r="CE63" s="18"/>
      <c r="CF63" s="19"/>
      <c r="CG63" s="19"/>
      <c r="CH63" s="20"/>
      <c r="CI63" s="20"/>
    </row>
    <row r="64" spans="1:87" ht="21.95" customHeight="1">
      <c r="A64" s="1">
        <v>59</v>
      </c>
      <c r="B64" s="1">
        <v>202011</v>
      </c>
      <c r="C64" s="1">
        <v>164</v>
      </c>
      <c r="F64" s="1">
        <f t="shared" si="34"/>
        <v>17</v>
      </c>
      <c r="I64" s="1">
        <v>30</v>
      </c>
      <c r="O64" s="1">
        <f t="shared" si="11"/>
        <v>0</v>
      </c>
      <c r="P64" s="1">
        <f t="shared" si="35"/>
        <v>0</v>
      </c>
      <c r="Q64" s="1">
        <f t="shared" si="36"/>
        <v>0</v>
      </c>
      <c r="R64" s="1">
        <f t="shared" si="37"/>
        <v>0</v>
      </c>
      <c r="S64" s="1">
        <f t="shared" si="38"/>
        <v>0</v>
      </c>
      <c r="T64" s="1">
        <f t="shared" si="12"/>
        <v>0</v>
      </c>
      <c r="U64" s="1">
        <f t="shared" si="13"/>
        <v>0</v>
      </c>
      <c r="V64" s="1">
        <f t="shared" si="14"/>
        <v>0</v>
      </c>
      <c r="W64" s="1">
        <f t="shared" si="15"/>
        <v>0</v>
      </c>
      <c r="X64" s="1">
        <f t="shared" si="16"/>
        <v>0</v>
      </c>
      <c r="Y64" s="1">
        <f t="shared" si="17"/>
        <v>0</v>
      </c>
      <c r="Z64" s="1">
        <f t="shared" si="18"/>
        <v>0</v>
      </c>
      <c r="AA64" s="1">
        <f t="shared" si="39"/>
        <v>0</v>
      </c>
      <c r="AB64" s="1">
        <f t="shared" si="40"/>
        <v>0</v>
      </c>
      <c r="AC64" s="1">
        <f>IFERROR(IF(O64&gt;=200000,(IF($T$3=2,DATA!$P$15,0)),0),0)</f>
        <v>0</v>
      </c>
      <c r="AD64" s="1">
        <f>IFERROR(IF($O64&gt;=200000,(IF($W$3=2,DATA!$AI$15,0)),0),0)</f>
        <v>0</v>
      </c>
      <c r="AE64" s="1">
        <f t="shared" si="46"/>
        <v>0</v>
      </c>
      <c r="AF64" s="1">
        <f t="shared" si="41"/>
        <v>0</v>
      </c>
      <c r="AG64" s="1">
        <f t="shared" si="19"/>
        <v>0</v>
      </c>
      <c r="AH64" s="1">
        <f t="shared" si="42"/>
        <v>0</v>
      </c>
      <c r="AI64" s="1">
        <f t="shared" si="20"/>
        <v>0</v>
      </c>
      <c r="AJ64" s="1">
        <f t="shared" si="43"/>
        <v>0</v>
      </c>
      <c r="AK64" s="1">
        <f t="shared" si="44"/>
        <v>0</v>
      </c>
      <c r="AL64" s="1">
        <f t="shared" si="21"/>
        <v>0</v>
      </c>
      <c r="AM64" s="1">
        <f t="shared" si="22"/>
        <v>0</v>
      </c>
      <c r="AN64" s="1">
        <f t="shared" si="23"/>
        <v>0</v>
      </c>
      <c r="AO64" s="1">
        <f t="shared" si="24"/>
        <v>0</v>
      </c>
      <c r="AP64" s="1">
        <f t="shared" si="25"/>
        <v>0</v>
      </c>
      <c r="AQ64" s="1">
        <f t="shared" si="26"/>
        <v>0</v>
      </c>
      <c r="AR64" s="1">
        <f t="shared" si="56"/>
        <v>0</v>
      </c>
      <c r="AS64" s="1">
        <f t="shared" si="56"/>
        <v>0</v>
      </c>
      <c r="AT64" s="1">
        <f t="shared" si="56"/>
        <v>0</v>
      </c>
      <c r="AU64" s="1">
        <f t="shared" si="56"/>
        <v>0</v>
      </c>
      <c r="AV64" s="1">
        <f t="shared" si="56"/>
        <v>0</v>
      </c>
      <c r="AW64" s="1">
        <f t="shared" si="27"/>
        <v>0</v>
      </c>
      <c r="AX64" s="1">
        <f t="shared" si="28"/>
        <v>0</v>
      </c>
      <c r="AY64" s="1">
        <f t="shared" si="29"/>
        <v>0</v>
      </c>
      <c r="AZ64" s="1">
        <f t="shared" si="47"/>
        <v>0</v>
      </c>
      <c r="BA64" s="1">
        <f t="shared" si="48"/>
        <v>0</v>
      </c>
      <c r="BB64" s="1">
        <f t="shared" si="49"/>
        <v>0</v>
      </c>
      <c r="BC64" s="1">
        <f t="shared" si="50"/>
        <v>0</v>
      </c>
      <c r="BD64" s="1">
        <f t="shared" si="31"/>
        <v>0</v>
      </c>
      <c r="BE64" s="1">
        <f t="shared" si="51"/>
        <v>0</v>
      </c>
      <c r="BF64" s="1">
        <f t="shared" si="52"/>
        <v>0</v>
      </c>
      <c r="BG64" s="1">
        <f t="shared" si="53"/>
        <v>0</v>
      </c>
      <c r="BH64" s="1">
        <f t="shared" si="54"/>
        <v>0</v>
      </c>
      <c r="BI64" s="1">
        <f t="shared" si="32"/>
        <v>0</v>
      </c>
      <c r="BJ64" s="1">
        <f t="shared" si="33"/>
        <v>0</v>
      </c>
      <c r="BR64" s="1">
        <f t="shared" si="45"/>
        <v>2</v>
      </c>
      <c r="BS64" s="14">
        <f>ARREAR!I65</f>
        <v>0</v>
      </c>
      <c r="BT64" s="15" t="str">
        <f>ARREAR!J65</f>
        <v/>
      </c>
      <c r="BU64" s="14">
        <f>ARREAR!K65</f>
        <v>0</v>
      </c>
      <c r="BV64" s="16"/>
      <c r="BW64" s="16"/>
      <c r="BX64" s="16"/>
      <c r="BY64" s="16"/>
      <c r="BZ64" s="17"/>
      <c r="CA64" s="17"/>
      <c r="CB64" s="17"/>
      <c r="CC64" s="17"/>
      <c r="CD64" s="18"/>
      <c r="CE64" s="18"/>
      <c r="CF64" s="19"/>
      <c r="CG64" s="19"/>
      <c r="CH64" s="20"/>
      <c r="CI64" s="20"/>
    </row>
    <row r="65" spans="1:87" ht="21.95" customHeight="1">
      <c r="A65" s="1">
        <v>60</v>
      </c>
      <c r="B65" s="1">
        <v>202012</v>
      </c>
      <c r="C65" s="1">
        <v>164</v>
      </c>
      <c r="F65" s="1">
        <f t="shared" si="34"/>
        <v>17</v>
      </c>
      <c r="I65" s="1">
        <v>31</v>
      </c>
      <c r="O65" s="1">
        <f t="shared" si="11"/>
        <v>0</v>
      </c>
      <c r="P65" s="1">
        <f t="shared" si="35"/>
        <v>0</v>
      </c>
      <c r="Q65" s="1">
        <f t="shared" si="36"/>
        <v>0</v>
      </c>
      <c r="R65" s="1">
        <f t="shared" si="37"/>
        <v>0</v>
      </c>
      <c r="S65" s="1">
        <f t="shared" si="38"/>
        <v>0</v>
      </c>
      <c r="T65" s="1">
        <f t="shared" si="12"/>
        <v>0</v>
      </c>
      <c r="U65" s="1">
        <f t="shared" si="13"/>
        <v>0</v>
      </c>
      <c r="V65" s="1">
        <f t="shared" si="14"/>
        <v>0</v>
      </c>
      <c r="W65" s="1">
        <f t="shared" si="15"/>
        <v>0</v>
      </c>
      <c r="X65" s="1">
        <f t="shared" si="16"/>
        <v>0</v>
      </c>
      <c r="Y65" s="1">
        <f t="shared" si="17"/>
        <v>0</v>
      </c>
      <c r="Z65" s="1">
        <f t="shared" si="18"/>
        <v>0</v>
      </c>
      <c r="AA65" s="1">
        <f t="shared" si="39"/>
        <v>0</v>
      </c>
      <c r="AB65" s="1">
        <f t="shared" si="40"/>
        <v>0</v>
      </c>
      <c r="AC65" s="1">
        <f>IFERROR(IF(O65&gt;=200000,(IF($T$3=2,DATA!$P$15,0)),0),0)</f>
        <v>0</v>
      </c>
      <c r="AD65" s="1">
        <f>IFERROR(IF($O65&gt;=200000,(IF($W$3=2,DATA!$AI$15,0)),0),0)</f>
        <v>0</v>
      </c>
      <c r="AE65" s="1">
        <f t="shared" si="46"/>
        <v>0</v>
      </c>
      <c r="AF65" s="1">
        <f t="shared" si="41"/>
        <v>0</v>
      </c>
      <c r="AG65" s="1">
        <f t="shared" si="19"/>
        <v>0</v>
      </c>
      <c r="AH65" s="1">
        <f t="shared" si="42"/>
        <v>0</v>
      </c>
      <c r="AI65" s="1">
        <f t="shared" si="20"/>
        <v>0</v>
      </c>
      <c r="AJ65" s="1">
        <f t="shared" si="43"/>
        <v>0</v>
      </c>
      <c r="AK65" s="1">
        <f t="shared" si="44"/>
        <v>0</v>
      </c>
      <c r="AL65" s="1">
        <f t="shared" si="21"/>
        <v>0</v>
      </c>
      <c r="AM65" s="1">
        <f t="shared" si="22"/>
        <v>0</v>
      </c>
      <c r="AN65" s="1">
        <f t="shared" si="23"/>
        <v>0</v>
      </c>
      <c r="AO65" s="1">
        <f t="shared" si="24"/>
        <v>0</v>
      </c>
      <c r="AP65" s="1">
        <f t="shared" si="25"/>
        <v>0</v>
      </c>
      <c r="AQ65" s="1">
        <f t="shared" si="26"/>
        <v>0</v>
      </c>
      <c r="AR65" s="1">
        <f t="shared" si="56"/>
        <v>0</v>
      </c>
      <c r="AS65" s="1">
        <f t="shared" si="56"/>
        <v>0</v>
      </c>
      <c r="AT65" s="1">
        <f t="shared" si="56"/>
        <v>0</v>
      </c>
      <c r="AU65" s="1">
        <f t="shared" si="56"/>
        <v>0</v>
      </c>
      <c r="AV65" s="1">
        <f t="shared" si="56"/>
        <v>0</v>
      </c>
      <c r="AW65" s="1">
        <f t="shared" si="27"/>
        <v>0</v>
      </c>
      <c r="AX65" s="1">
        <f t="shared" si="28"/>
        <v>0</v>
      </c>
      <c r="AY65" s="1">
        <f t="shared" si="29"/>
        <v>0</v>
      </c>
      <c r="AZ65" s="1">
        <f t="shared" si="47"/>
        <v>0</v>
      </c>
      <c r="BA65" s="1">
        <f t="shared" si="48"/>
        <v>0</v>
      </c>
      <c r="BB65" s="1">
        <f t="shared" si="49"/>
        <v>0</v>
      </c>
      <c r="BC65" s="1">
        <f t="shared" si="50"/>
        <v>0</v>
      </c>
      <c r="BD65" s="1">
        <f t="shared" si="31"/>
        <v>0</v>
      </c>
      <c r="BE65" s="1">
        <f t="shared" si="51"/>
        <v>0</v>
      </c>
      <c r="BF65" s="1">
        <f t="shared" si="52"/>
        <v>0</v>
      </c>
      <c r="BG65" s="1">
        <f t="shared" si="53"/>
        <v>0</v>
      </c>
      <c r="BH65" s="1">
        <f t="shared" si="54"/>
        <v>0</v>
      </c>
      <c r="BI65" s="1">
        <f t="shared" si="32"/>
        <v>0</v>
      </c>
      <c r="BJ65" s="1">
        <f t="shared" si="33"/>
        <v>0</v>
      </c>
      <c r="BR65" s="1">
        <f t="shared" si="45"/>
        <v>2</v>
      </c>
      <c r="BS65" s="14">
        <f>ARREAR!I66</f>
        <v>0</v>
      </c>
      <c r="BT65" s="15" t="str">
        <f>ARREAR!J66</f>
        <v/>
      </c>
      <c r="BU65" s="14">
        <f>ARREAR!K66</f>
        <v>0</v>
      </c>
      <c r="BV65" s="16"/>
      <c r="BW65" s="16"/>
      <c r="BX65" s="16"/>
      <c r="BY65" s="16"/>
      <c r="BZ65" s="17"/>
      <c r="CA65" s="17"/>
      <c r="CB65" s="17"/>
      <c r="CC65" s="17"/>
      <c r="CD65" s="18"/>
      <c r="CE65" s="18"/>
      <c r="CF65" s="19"/>
      <c r="CG65" s="19"/>
      <c r="CH65" s="20"/>
      <c r="CI65" s="20"/>
    </row>
    <row r="66" spans="1:87" ht="21.95" customHeight="1">
      <c r="BR66" s="1">
        <f t="shared" si="45"/>
        <v>2</v>
      </c>
      <c r="BS66" s="14">
        <f>ARREAR!I67</f>
        <v>0</v>
      </c>
      <c r="BT66" s="15" t="str">
        <f>ARREAR!J67</f>
        <v/>
      </c>
      <c r="BU66" s="14">
        <f>ARREAR!K67</f>
        <v>0</v>
      </c>
      <c r="BV66" s="16"/>
      <c r="BW66" s="16"/>
      <c r="BX66" s="16"/>
      <c r="BY66" s="16"/>
      <c r="BZ66" s="17"/>
      <c r="CA66" s="17"/>
      <c r="CB66" s="17"/>
      <c r="CC66" s="17"/>
      <c r="CD66" s="18"/>
      <c r="CE66" s="18"/>
      <c r="CF66" s="19"/>
      <c r="CG66" s="19"/>
      <c r="CH66" s="20"/>
      <c r="CI66" s="20"/>
    </row>
  </sheetData>
  <sheetProtection algorithmName="SHA-512" hashValue="OujWtOEAQz92G+ww5Bc79JAUnP/hOsbKy9BdIVquHr544ZwlcZYFHRnwfBeNq5VOfOZ+sQFSxqL5qgJsYz76fQ==" saltValue="U05E2colw3nWqBrCuXYjow==" spinCount="100000" sheet="1" objects="1" scenarios="1"/>
  <mergeCells count="9">
    <mergeCell ref="BS4:CI4"/>
    <mergeCell ref="CD5:CE5"/>
    <mergeCell ref="CF5:CG5"/>
    <mergeCell ref="CH5:CI5"/>
    <mergeCell ref="BS5:BS6"/>
    <mergeCell ref="BT5:BT6"/>
    <mergeCell ref="BU5:BU6"/>
    <mergeCell ref="BV5:BY5"/>
    <mergeCell ref="BZ5:CC5"/>
  </mergeCells>
  <conditionalFormatting sqref="BS5:BU66">
    <cfRule type="cellIs" dxfId="2" priority="3" operator="equal">
      <formula>0</formula>
    </cfRule>
  </conditionalFormatting>
  <conditionalFormatting sqref="BS7:CI66">
    <cfRule type="expression" dxfId="1" priority="1">
      <formula>$BR7=0</formula>
    </cfRule>
    <cfRule type="expression" dxfId="0" priority="2">
      <formula>$BR7=1</formula>
    </cfRule>
  </conditionalFormatting>
  <pageMargins left="0" right="0" top="0" bottom="0"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HOME</vt:lpstr>
      <vt:lpstr>DATA</vt:lpstr>
      <vt:lpstr>BILL</vt:lpstr>
      <vt:lpstr>ARREAR</vt:lpstr>
      <vt:lpstr>DIFF</vt:lpstr>
      <vt:lpstr>DAY</vt:lpstr>
      <vt:lpstr>IT</vt:lpstr>
      <vt:lpstr>MOD</vt:lpstr>
      <vt:lpstr>BILL!Print_Area</vt:lpstr>
      <vt:lpstr>ARREAR!Print_Titles</vt:lpstr>
      <vt:lpstr>SEVEN</vt:lpstr>
      <vt:lpstr>SIX</vt:lpstr>
      <vt:lpstr>YES</vt:lpstr>
      <vt:lpstr>आयोग</vt:lpstr>
      <vt:lpstr>एरियर</vt:lpstr>
      <vt:lpstr>कोरोना</vt:lpstr>
      <vt:lpstr>दिनांक</vt:lpstr>
      <vt:lpstr>माह</vt:lpstr>
      <vt:lpstr>वर्ष</vt:lpstr>
      <vt:lpstr>वेतन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Kushalram</dc:creator>
  <cp:lastModifiedBy>Kushalram</cp:lastModifiedBy>
  <cp:lastPrinted>2021-01-13T15:05:58Z</cp:lastPrinted>
  <dcterms:created xsi:type="dcterms:W3CDTF">2021-01-13T03:16:47Z</dcterms:created>
  <dcterms:modified xsi:type="dcterms:W3CDTF">2021-01-15T04:29:31Z</dcterms:modified>
</cp:coreProperties>
</file>