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755"/>
  </bookViews>
  <sheets>
    <sheet name="Salary Sheet" sheetId="2" r:id="rId1"/>
    <sheet name="Other Deduction" sheetId="1" r:id="rId2"/>
    <sheet name="Tax Old Regime" sheetId="3" r:id="rId3"/>
    <sheet name="Tax New Regime" sheetId="10" r:id="rId4"/>
    <sheet name="Form 16 Old Regime" sheetId="9" r:id="rId5"/>
  </sheets>
  <externalReferences>
    <externalReference r:id="rId6"/>
  </externalReferences>
  <definedNames>
    <definedName name="_tds1" localSheetId="3">#REF!</definedName>
    <definedName name="_tds1">#REF!</definedName>
    <definedName name="_tds2" localSheetId="3">#REF!</definedName>
    <definedName name="_tds2">#REF!</definedName>
    <definedName name="AIR.Code001" localSheetId="3">#REF!</definedName>
    <definedName name="AIR.Code001">#REF!</definedName>
    <definedName name="AIR.Code002" localSheetId="3">#REF!</definedName>
    <definedName name="AIR.Code002">#REF!</definedName>
    <definedName name="AIR.Code003" localSheetId="3">#REF!</definedName>
    <definedName name="AIR.Code003">#REF!</definedName>
    <definedName name="AIR.Code004" localSheetId="3">#REF!</definedName>
    <definedName name="AIR.Code004">#REF!</definedName>
    <definedName name="AIR.Code005" localSheetId="3">#REF!</definedName>
    <definedName name="AIR.Code005">#REF!</definedName>
    <definedName name="AIR.Code006" localSheetId="3">#REF!</definedName>
    <definedName name="AIR.Code006">#REF!</definedName>
    <definedName name="AIR.Code007" localSheetId="3">#REF!</definedName>
    <definedName name="AIR.Code007">#REF!</definedName>
    <definedName name="AIR.Code008" localSheetId="3">#REF!</definedName>
    <definedName name="AIR.Code008">#REF!</definedName>
    <definedName name="AIR.TaxExmpIntInc" localSheetId="3">#REF!</definedName>
    <definedName name="AIR.TaxExmpIntInc">#REF!</definedName>
    <definedName name="Bank1" localSheetId="3">#REF!</definedName>
    <definedName name="Bank1">#REF!</definedName>
    <definedName name="Bank10" localSheetId="3">#REF!</definedName>
    <definedName name="Bank10">#REF!</definedName>
    <definedName name="Bank11" localSheetId="3">#REF!</definedName>
    <definedName name="Bank11">#REF!</definedName>
    <definedName name="Bank12" localSheetId="3">#REF!</definedName>
    <definedName name="Bank12">#REF!</definedName>
    <definedName name="Bank2" localSheetId="3">#REF!</definedName>
    <definedName name="Bank2">#REF!</definedName>
    <definedName name="Bank3" localSheetId="3">#REF!</definedName>
    <definedName name="Bank3">#REF!</definedName>
    <definedName name="Bank4" localSheetId="3">#REF!</definedName>
    <definedName name="Bank4">#REF!</definedName>
    <definedName name="Bank5" localSheetId="3">#REF!</definedName>
    <definedName name="Bank5">#REF!</definedName>
    <definedName name="Bank6" localSheetId="3">#REF!</definedName>
    <definedName name="Bank6">#REF!</definedName>
    <definedName name="Bank6PCAR" localSheetId="3">#REF!</definedName>
    <definedName name="Bank6PCAR">#REF!</definedName>
    <definedName name="Bank7" localSheetId="3">#REF!</definedName>
    <definedName name="Bank7">#REF!</definedName>
    <definedName name="Bank8" localSheetId="3">#REF!</definedName>
    <definedName name="Bank8">#REF!</definedName>
    <definedName name="Bank9" localSheetId="3">#REF!</definedName>
    <definedName name="Bank9">#REF!</definedName>
    <definedName name="BankAccNo" localSheetId="3">#REF!</definedName>
    <definedName name="BankAccNo">#REF!</definedName>
    <definedName name="BankArrear" localSheetId="3">#REF!</definedName>
    <definedName name="BankArrear">#REF!</definedName>
    <definedName name="BankArrear0" localSheetId="3">#REF!</definedName>
    <definedName name="BankArrear0">#REF!</definedName>
    <definedName name="BankArrear1" localSheetId="3">#REF!</definedName>
    <definedName name="BankArrear1">#REF!</definedName>
    <definedName name="BankArrear2" localSheetId="3">#REF!</definedName>
    <definedName name="BankArrear2">#REF!</definedName>
    <definedName name="BankArrear3" localSheetId="3">#REF!</definedName>
    <definedName name="BankArrear3">#REF!</definedName>
    <definedName name="BankBonus" localSheetId="3">#REF!</definedName>
    <definedName name="BankBonus">#REF!</definedName>
    <definedName name="BankDA10" localSheetId="3">#REF!</definedName>
    <definedName name="BankDA10">#REF!</definedName>
    <definedName name="BankDA5" localSheetId="3">#REF!</definedName>
    <definedName name="BankDA5">#REF!</definedName>
    <definedName name="BankDA6" localSheetId="3">#REF!</definedName>
    <definedName name="BankDA6">#REF!</definedName>
    <definedName name="BankDA8" localSheetId="3">#REF!</definedName>
    <definedName name="BankDA8">#REF!</definedName>
    <definedName name="BankPL" localSheetId="3">#REF!</definedName>
    <definedName name="BankPL">#REF!</definedName>
    <definedName name="cmb_IncD.BankAccountType" localSheetId="3">#REF!</definedName>
    <definedName name="cmb_IncD.BankAccountType">#REF!</definedName>
    <definedName name="cmb_IncD.EcsRequired" localSheetId="3">#REF!</definedName>
    <definedName name="cmb_IncD.EcsRequired">#REF!</definedName>
    <definedName name="cmb_TDSal.StateCode" localSheetId="3">#REF!</definedName>
    <definedName name="cmb_TDSal.StateCode">#REF!</definedName>
    <definedName name="cmb_TDSoth.StateCode" localSheetId="3">#REF!</definedName>
    <definedName name="cmb_TDSoth.StateCode">#REF!</definedName>
    <definedName name="i_general" localSheetId="3">#REF!</definedName>
    <definedName name="i_general">#REF!</definedName>
    <definedName name="i_general2" localSheetId="3">#REF!</definedName>
    <definedName name="i_general2">#REF!</definedName>
    <definedName name="i_tds" localSheetId="3">#REF!</definedName>
    <definedName name="i_tds">#REF!</definedName>
    <definedName name="IncD.AdvanceTax" localSheetId="3">#REF!</definedName>
    <definedName name="IncD.AdvanceTax">#REF!</definedName>
    <definedName name="IncD.AggregateIncome" localSheetId="3">#REF!</definedName>
    <definedName name="IncD.AggregateIncome">#REF!</definedName>
    <definedName name="IncD.BalTaxPayable" localSheetId="3">#REF!</definedName>
    <definedName name="IncD.BalTaxPayable">#REF!</definedName>
    <definedName name="IncD.BankAccountNumber" localSheetId="3">#REF!</definedName>
    <definedName name="IncD.BankAccountNumber">#REF!</definedName>
    <definedName name="IncD.BankAccountType" localSheetId="3">#REF!</definedName>
    <definedName name="IncD.BankAccountType">#REF!</definedName>
    <definedName name="IncD.EcsRequired" localSheetId="3">#REF!</definedName>
    <definedName name="IncD.EcsRequired">#REF!</definedName>
    <definedName name="IncD.EducationCess" localSheetId="3">#REF!</definedName>
    <definedName name="IncD.EducationCess">#REF!</definedName>
    <definedName name="IncD.FamPension" localSheetId="3">#REF!</definedName>
    <definedName name="IncD.FamPension">#REF!</definedName>
    <definedName name="IncD.GrossTaxLiability" localSheetId="3">#REF!</definedName>
    <definedName name="IncD.GrossTaxLiability">#REF!</definedName>
    <definedName name="IncD.GrossTotIncome" localSheetId="3">#REF!</definedName>
    <definedName name="IncD.GrossTotIncome">#REF!</definedName>
    <definedName name="IncD.IncomeFromOS" localSheetId="3">#REF!</definedName>
    <definedName name="IncD.IncomeFromOS">#REF!</definedName>
    <definedName name="IncD.IncomeFromSal" localSheetId="3">#REF!</definedName>
    <definedName name="IncD.IncomeFromSal">#REF!</definedName>
    <definedName name="IncD.IndInterest" localSheetId="3">#REF!</definedName>
    <definedName name="IncD.IndInterest">#REF!</definedName>
    <definedName name="IncD.IntrstPayUs234A" localSheetId="3">#REF!</definedName>
    <definedName name="IncD.IntrstPayUs234A">#REF!</definedName>
    <definedName name="IncD.IntrstPayUs234B" localSheetId="3">#REF!</definedName>
    <definedName name="IncD.IntrstPayUs234B">#REF!</definedName>
    <definedName name="IncD.IntrstPayUs234C" localSheetId="3">#REF!</definedName>
    <definedName name="IncD.IntrstPayUs234C">#REF!</definedName>
    <definedName name="IncD.MICRCode" localSheetId="3">#REF!</definedName>
    <definedName name="IncD.MICRCode">#REF!</definedName>
    <definedName name="IncD.NetAgriculturalIncome" localSheetId="3">#REF!</definedName>
    <definedName name="IncD.NetAgriculturalIncome">#REF!</definedName>
    <definedName name="IncD.NetTaxLiability" localSheetId="3">#REF!</definedName>
    <definedName name="IncD.NetTaxLiability">#REF!</definedName>
    <definedName name="IncD.RebateOnAgriInc" localSheetId="3">#REF!</definedName>
    <definedName name="IncD.RebateOnAgriInc">#REF!</definedName>
    <definedName name="IncD.RefundDue" localSheetId="3">#REF!</definedName>
    <definedName name="IncD.RefundDue">#REF!</definedName>
    <definedName name="IncD.Section80C" localSheetId="3">#REF!</definedName>
    <definedName name="IncD.Section80C">#REF!</definedName>
    <definedName name="IncD.Section80CCC" localSheetId="3">#REF!</definedName>
    <definedName name="IncD.Section80CCC">#REF!</definedName>
    <definedName name="IncD.Section80CCD" localSheetId="3">#REF!</definedName>
    <definedName name="IncD.Section80CCD">#REF!</definedName>
    <definedName name="IncD.Section80D" localSheetId="3">#REF!</definedName>
    <definedName name="IncD.Section80D">#REF!</definedName>
    <definedName name="IncD.Section80DD" localSheetId="3">#REF!</definedName>
    <definedName name="IncD.Section80DD">#REF!</definedName>
    <definedName name="IncD.Section80DDB" localSheetId="3">#REF!</definedName>
    <definedName name="IncD.Section80DDB">#REF!</definedName>
    <definedName name="IncD.Section80E" localSheetId="3">#REF!</definedName>
    <definedName name="IncD.Section80E">#REF!</definedName>
    <definedName name="IncD.Section80G" localSheetId="3">#REF!</definedName>
    <definedName name="IncD.Section80G">#REF!</definedName>
    <definedName name="IncD.Section80GG" localSheetId="3">#REF!</definedName>
    <definedName name="IncD.Section80GG">#REF!</definedName>
    <definedName name="IncD.Section80GGA" localSheetId="3">#REF!</definedName>
    <definedName name="IncD.Section80GGA">#REF!</definedName>
    <definedName name="IncD.Section80GGC" localSheetId="3">#REF!</definedName>
    <definedName name="IncD.Section80GGC">#REF!</definedName>
    <definedName name="IncD.Section80U" localSheetId="3">#REF!</definedName>
    <definedName name="IncD.Section80U">#REF!</definedName>
    <definedName name="IncD.Section89" localSheetId="3">#REF!</definedName>
    <definedName name="IncD.Section89">#REF!</definedName>
    <definedName name="IncD.Section90and91" localSheetId="3">#REF!</definedName>
    <definedName name="IncD.Section90and91">#REF!</definedName>
    <definedName name="IncD.SelfAssessmentTax" localSheetId="3">#REF!</definedName>
    <definedName name="IncD.SelfAssessmentTax">#REF!</definedName>
    <definedName name="IncD.SurchargeOnTaxPayable" localSheetId="3">#REF!</definedName>
    <definedName name="IncD.SurchargeOnTaxPayable">#REF!</definedName>
    <definedName name="IncD.TaxOnAggregateInc" localSheetId="3">#REF!</definedName>
    <definedName name="IncD.TaxOnAggregateInc">#REF!</definedName>
    <definedName name="IncD.TDS" localSheetId="3">#REF!</definedName>
    <definedName name="IncD.TDS">#REF!</definedName>
    <definedName name="IncD.TotalChapVIADeductions" localSheetId="3">#REF!</definedName>
    <definedName name="IncD.TotalChapVIADeductions">#REF!</definedName>
    <definedName name="IncD.TotalIncome" localSheetId="3">#REF!</definedName>
    <definedName name="IncD.TotalIncome">#REF!</definedName>
    <definedName name="IncD.TotalIntrstPay" localSheetId="3">#REF!</definedName>
    <definedName name="IncD.TotalIntrstPay">#REF!</definedName>
    <definedName name="IncD.TotalTaxesPaid" localSheetId="3">#REF!</definedName>
    <definedName name="IncD.TotalTaxesPaid">#REF!</definedName>
    <definedName name="IncD.TotalTaxPayable" localSheetId="3">#REF!</definedName>
    <definedName name="IncD.TotalTaxPayable">#REF!</definedName>
    <definedName name="IncD.TotTaxPlusIntrstPay" localSheetId="3">#REF!</definedName>
    <definedName name="IncD.TotTaxPlusIntrstPay">#REF!</definedName>
    <definedName name="IT.Amt" localSheetId="3">#REF!</definedName>
    <definedName name="IT.Amt">#REF!</definedName>
    <definedName name="IT.FormulaOFS" localSheetId="3">#REF!</definedName>
    <definedName name="IT.FormulaOFS">#REF!</definedName>
    <definedName name="_xlnm.Print_Area" localSheetId="0">'Salary Sheet'!$C$1:$W$37</definedName>
    <definedName name="_xlnm.Print_Area" localSheetId="3">'Tax New Regime'!$B$1:$Q$68</definedName>
    <definedName name="_xlnm.Print_Area" localSheetId="2">'Tax Old Regime'!$B$1:$Q$65</definedName>
    <definedName name="Sex" localSheetId="3">'Other Deduction'!#REF!</definedName>
    <definedName name="Sex">'Other Deduction'!#REF!</definedName>
    <definedName name="sheet1.CityOrTownOrDistrict" localSheetId="3">#REF!</definedName>
    <definedName name="sheet1.CityOrTownOrDistrict">#REF!</definedName>
    <definedName name="sheet1.DOB" localSheetId="3">#REF!</definedName>
    <definedName name="sheet1.DOB">#REF!</definedName>
    <definedName name="sheet1.EmployerCategory1" localSheetId="3">#REF!</definedName>
    <definedName name="sheet1.EmployerCategory1">#REF!</definedName>
    <definedName name="sheet1.FirstName" localSheetId="3">#REF!</definedName>
    <definedName name="sheet1.FirstName">#REF!</definedName>
    <definedName name="sheet1.Gender1" localSheetId="3">#REF!</definedName>
    <definedName name="sheet1.Gender1">#REF!</definedName>
    <definedName name="sheet1.LocalityOrArea" localSheetId="3">#REF!</definedName>
    <definedName name="sheet1.LocalityOrArea">#REF!</definedName>
    <definedName name="sheet1.MiddleName" localSheetId="3">#REF!</definedName>
    <definedName name="sheet1.MiddleName">#REF!</definedName>
    <definedName name="sheet1.newstcode" localSheetId="3">#REF!</definedName>
    <definedName name="sheet1.newstcode">#REF!</definedName>
    <definedName name="sheet1.OrigRetFiledDate" localSheetId="3">#REF!</definedName>
    <definedName name="sheet1.OrigRetFiledDate">#REF!</definedName>
    <definedName name="sheet1.PAN" localSheetId="3">#REF!</definedName>
    <definedName name="sheet1.PAN">#REF!</definedName>
    <definedName name="sheet1.PhoneNo" localSheetId="3">#REF!</definedName>
    <definedName name="sheet1.PhoneNo">#REF!</definedName>
    <definedName name="sheet1.PinCode" localSheetId="3">#REF!</definedName>
    <definedName name="sheet1.PinCode">#REF!</definedName>
    <definedName name="sheet1.ReceiptNo" localSheetId="3">#REF!</definedName>
    <definedName name="sheet1.ReceiptNo">#REF!</definedName>
    <definedName name="sheet1.ResidenceName" localSheetId="3">#REF!</definedName>
    <definedName name="sheet1.ResidenceName">#REF!</definedName>
    <definedName name="sheet1.ResidenceNo" localSheetId="3">#REF!</definedName>
    <definedName name="sheet1.ResidenceNo">#REF!</definedName>
    <definedName name="sheet1.ResidentialStatus" localSheetId="3">#REF!</definedName>
    <definedName name="sheet1.ResidentialStatus">#REF!</definedName>
    <definedName name="sheet1.ResidentialStatus1" localSheetId="3">#REF!</definedName>
    <definedName name="sheet1.ResidentialStatus1">#REF!</definedName>
    <definedName name="sheet1.ReturnFileSec" localSheetId="3">#REF!</definedName>
    <definedName name="sheet1.ReturnFileSec">#REF!</definedName>
    <definedName name="sheet1.ReturnFileSec1" localSheetId="3">#REF!</definedName>
    <definedName name="sheet1.ReturnFileSec1">#REF!</definedName>
    <definedName name="sheet1.ReturnType" localSheetId="3">#REF!</definedName>
    <definedName name="sheet1.ReturnType">#REF!</definedName>
    <definedName name="sheet1.ReturnType1" localSheetId="3">#REF!</definedName>
    <definedName name="sheet1.ReturnType1">#REF!</definedName>
    <definedName name="sheet1.RoadOrStreet" localSheetId="3">#REF!</definedName>
    <definedName name="sheet1.RoadOrStreet">#REF!</definedName>
    <definedName name="sheet1.StateCode" localSheetId="3">#REF!</definedName>
    <definedName name="sheet1.StateCode">#REF!</definedName>
    <definedName name="sheet1.StateCode1" localSheetId="3">#REF!</definedName>
    <definedName name="sheet1.StateCode1">#REF!</definedName>
    <definedName name="sheet1.Status" localSheetId="3">#REF!</definedName>
    <definedName name="sheet1.Status">#REF!</definedName>
    <definedName name="sheet1.Status1" localSheetId="3">#REF!</definedName>
    <definedName name="sheet1.Status1">#REF!</definedName>
    <definedName name="sheet1.STDcode" localSheetId="3">#REF!</definedName>
    <definedName name="sheet1.STDcode">#REF!</definedName>
    <definedName name="sheet1.SurNameOrOrgName" localSheetId="3">#REF!</definedName>
    <definedName name="sheet1.SurNameOrOrgName">#REF!</definedName>
    <definedName name="sheet1.SwVersionNo" localSheetId="3">#REF!</definedName>
    <definedName name="sheet1.SwVersionNo">#REF!</definedName>
    <definedName name="TaxP.Amt" localSheetId="3">#REF!</definedName>
    <definedName name="TaxP.Amt">#REF!</definedName>
    <definedName name="TaxP.BSRCode" localSheetId="3">#REF!</definedName>
    <definedName name="TaxP.BSRCode">#REF!</definedName>
    <definedName name="TaxP.DateDep" localSheetId="3">#REF!</definedName>
    <definedName name="TaxP.DateDep">#REF!</definedName>
    <definedName name="TaxP.NameOfBank" localSheetId="3">#REF!</definedName>
    <definedName name="TaxP.NameOfBank">#REF!</definedName>
    <definedName name="TaxP.NameOfBranch" localSheetId="3">#REF!</definedName>
    <definedName name="TaxP.NameOfBranch">#REF!</definedName>
    <definedName name="TaxP.SrlNoOfChaln" localSheetId="3">#REF!</definedName>
    <definedName name="TaxP.SrlNoOfChaln">#REF!</definedName>
    <definedName name="TDS_Sum" localSheetId="3">#REF!</definedName>
    <definedName name="TDS_Sum">#REF!</definedName>
    <definedName name="TDS1.TotalTDSSal" localSheetId="3">#REF!</definedName>
    <definedName name="TDS1.TotalTDSSal">#REF!</definedName>
    <definedName name="TDS2_sum" localSheetId="3">#REF!</definedName>
    <definedName name="TDS2_sum">#REF!</definedName>
    <definedName name="TDSal.AddrDetail" localSheetId="3">#REF!</definedName>
    <definedName name="TDSal.AddrDetail">#REF!</definedName>
    <definedName name="TDSal.CityOrTownOrDistrict" localSheetId="3">#REF!</definedName>
    <definedName name="TDSal.CityOrTownOrDistrict">#REF!</definedName>
    <definedName name="TDSal.DeductUnderChapVIA" localSheetId="3">#REF!</definedName>
    <definedName name="TDSal.DeductUnderChapVIA">#REF!</definedName>
    <definedName name="TDSal.EmployerOrDeductorOrCollecterName" localSheetId="3">#REF!</definedName>
    <definedName name="TDSal.EmployerOrDeductorOrCollecterName">#REF!</definedName>
    <definedName name="TDSal.IncChrgSal" localSheetId="3">#REF!</definedName>
    <definedName name="TDSal.IncChrgSal">#REF!</definedName>
    <definedName name="TDSal.PinCode" localSheetId="3">#REF!</definedName>
    <definedName name="TDSal.PinCode">#REF!</definedName>
    <definedName name="TDSal.StateCode" localSheetId="3">#REF!</definedName>
    <definedName name="TDSal.StateCode">#REF!</definedName>
    <definedName name="TDSal.TAN" localSheetId="3">#REF!</definedName>
    <definedName name="TDSal.TAN">#REF!</definedName>
    <definedName name="TDSal.TaxPayIncluSurchEdnCes" localSheetId="3">#REF!</definedName>
    <definedName name="TDSal.TaxPayIncluSurchEdnCes">#REF!</definedName>
    <definedName name="TDSal.TaxPayRefund" localSheetId="3">#REF!</definedName>
    <definedName name="TDSal.TaxPayRefund">#REF!</definedName>
    <definedName name="TDSal.TotalTDSSal" localSheetId="3">#REF!</definedName>
    <definedName name="TDSal.TotalTDSSal">#REF!</definedName>
    <definedName name="TDSoth.AddrDetail" localSheetId="3">#REF!</definedName>
    <definedName name="TDSoth.AddrDetail">#REF!</definedName>
    <definedName name="TDSoth.AmtPaid" localSheetId="3">#REF!</definedName>
    <definedName name="TDSoth.AmtPaid">#REF!</definedName>
    <definedName name="TDSoth.CityOrTownOrDistrict" localSheetId="3">#REF!</definedName>
    <definedName name="TDSoth.CityOrTownOrDistrict">#REF!</definedName>
    <definedName name="TDSoth.ClaimOutOfTotTDSOnAmtPaid" localSheetId="3">#REF!</definedName>
    <definedName name="TDSoth.ClaimOutOfTotTDSOnAmtPaid">#REF!</definedName>
    <definedName name="TDSoth.DatePayCred" localSheetId="3">#REF!</definedName>
    <definedName name="TDSoth.DatePayCred">#REF!</definedName>
    <definedName name="TDSoth.EmployerOrDeductorOrCollecterName" localSheetId="3">#REF!</definedName>
    <definedName name="TDSoth.EmployerOrDeductorOrCollecterName">#REF!</definedName>
    <definedName name="TDSoth.PinCode" localSheetId="3">#REF!</definedName>
    <definedName name="TDSoth.PinCode">#REF!</definedName>
    <definedName name="TDSoth.StateCode" localSheetId="3">#REF!</definedName>
    <definedName name="TDSoth.StateCode">#REF!</definedName>
    <definedName name="TDSoth.TAN" localSheetId="3">#REF!</definedName>
    <definedName name="TDSoth.TAN">#REF!</definedName>
    <definedName name="TDSoth.TotTDSOnAmtPaid" localSheetId="3">#REF!</definedName>
    <definedName name="TDSoth.TotTDSOnAmtPaid">#REF!</definedName>
    <definedName name="tp" localSheetId="3">#REF!</definedName>
    <definedName name="tp">#REF!</definedName>
    <definedName name="Ver.AssesseeVerName" localSheetId="3">#REF!</definedName>
    <definedName name="Ver.AssesseeVerName">#REF!</definedName>
    <definedName name="Ver.Date" localSheetId="3">#REF!</definedName>
    <definedName name="Ver.Date">#REF!</definedName>
    <definedName name="Ver.FatherName" localSheetId="3">#REF!</definedName>
    <definedName name="Ver.FatherName">#REF!</definedName>
    <definedName name="Ver.IdentificationNoOfTRP" localSheetId="3">#REF!</definedName>
    <definedName name="Ver.IdentificationNoOfTRP">#REF!</definedName>
    <definedName name="Ver.NameOfTRP" localSheetId="3">#REF!</definedName>
    <definedName name="Ver.NameOfTRP">#REF!</definedName>
    <definedName name="Ver.Place" localSheetId="3">#REF!</definedName>
    <definedName name="Ver.Place">#REF!</definedName>
    <definedName name="Ver.ReImbFrmGov" localSheetId="3">#REF!</definedName>
    <definedName name="Ver.ReImbFrmGov">#REF!</definedName>
    <definedName name="Z_01E6FF9C_BB30_4C32_9D09_6DB93F11503E_.wvu.Cols" localSheetId="1" hidden="1">'Other Deduction'!$G:$XFD</definedName>
    <definedName name="Z_01E6FF9C_BB30_4C32_9D09_6DB93F11503E_.wvu.Cols" localSheetId="0" hidden="1">'Salary Sheet'!$Y:$XFD</definedName>
    <definedName name="Z_01E6FF9C_BB30_4C32_9D09_6DB93F11503E_.wvu.Cols" localSheetId="3" hidden="1">'Tax New Regime'!$S:$XFD</definedName>
    <definedName name="Z_01E6FF9C_BB30_4C32_9D09_6DB93F11503E_.wvu.Cols" localSheetId="2" hidden="1">'Tax Old Regime'!$S:$XFD</definedName>
    <definedName name="Z_01E6FF9C_BB30_4C32_9D09_6DB93F11503E_.wvu.PrintArea" localSheetId="0" hidden="1">'Salary Sheet'!$C$1:$W$35</definedName>
    <definedName name="Z_01E6FF9C_BB30_4C32_9D09_6DB93F11503E_.wvu.PrintArea" localSheetId="3" hidden="1">'Tax New Regime'!$B$1:$Q$72</definedName>
    <definedName name="Z_01E6FF9C_BB30_4C32_9D09_6DB93F11503E_.wvu.PrintArea" localSheetId="2" hidden="1">'Tax Old Regime'!$B$1:$Q$69</definedName>
    <definedName name="Z_01E6FF9C_BB30_4C32_9D09_6DB93F11503E_.wvu.Rows" localSheetId="1" hidden="1">'Other Deduction'!$560:$1048576,'Other Deduction'!$22:$559</definedName>
    <definedName name="Z_01E6FF9C_BB30_4C32_9D09_6DB93F11503E_.wvu.Rows" localSheetId="0" hidden="1">'Salary Sheet'!$948:$1048576,'Salary Sheet'!$36:$947</definedName>
    <definedName name="Z_01E6FF9C_BB30_4C32_9D09_6DB93F11503E_.wvu.Rows" localSheetId="3" hidden="1">'Tax New Regime'!$78:$1048576,'Tax New Regime'!$74:$77</definedName>
    <definedName name="Z_01E6FF9C_BB30_4C32_9D09_6DB93F11503E_.wvu.Rows" localSheetId="2" hidden="1">'Tax Old Regime'!$75:$1048576,'Tax Old Regime'!$71:$74</definedName>
    <definedName name="Z_483AFC7C_A53B_4837_A853_31CBC6C9ED1B_.wvu.Cols" localSheetId="1" hidden="1">'Other Deduction'!$G:$XFD</definedName>
    <definedName name="Z_483AFC7C_A53B_4837_A853_31CBC6C9ED1B_.wvu.Cols" localSheetId="0" hidden="1">'Salary Sheet'!$Y:$XFD</definedName>
    <definedName name="Z_483AFC7C_A53B_4837_A853_31CBC6C9ED1B_.wvu.Cols" localSheetId="3" hidden="1">'Tax New Regime'!$S:$XFD</definedName>
    <definedName name="Z_483AFC7C_A53B_4837_A853_31CBC6C9ED1B_.wvu.Cols" localSheetId="2" hidden="1">'Tax Old Regime'!$S:$XFD</definedName>
    <definedName name="Z_483AFC7C_A53B_4837_A853_31CBC6C9ED1B_.wvu.PrintArea" localSheetId="0" hidden="1">'Salary Sheet'!$C$1:$W$35</definedName>
    <definedName name="Z_483AFC7C_A53B_4837_A853_31CBC6C9ED1B_.wvu.PrintArea" localSheetId="3" hidden="1">'Tax New Regime'!$B$1:$Q$72</definedName>
    <definedName name="Z_483AFC7C_A53B_4837_A853_31CBC6C9ED1B_.wvu.PrintArea" localSheetId="2" hidden="1">'Tax Old Regime'!$B$1:$Q$69</definedName>
    <definedName name="Z_483AFC7C_A53B_4837_A853_31CBC6C9ED1B_.wvu.Rows" localSheetId="1" hidden="1">'Other Deduction'!$560:$1048576,'Other Deduction'!$22:$559</definedName>
    <definedName name="Z_483AFC7C_A53B_4837_A853_31CBC6C9ED1B_.wvu.Rows" localSheetId="0" hidden="1">'Salary Sheet'!$948:$1048576,'Salary Sheet'!$36:$947</definedName>
    <definedName name="Z_483AFC7C_A53B_4837_A853_31CBC6C9ED1B_.wvu.Rows" localSheetId="3" hidden="1">'Tax New Regime'!$78:$1048576,'Tax New Regime'!$74:$77</definedName>
    <definedName name="Z_483AFC7C_A53B_4837_A853_31CBC6C9ED1B_.wvu.Rows" localSheetId="2" hidden="1">'Tax Old Regime'!$75:$1048576,'Tax Old Regime'!$71:$74</definedName>
  </definedNames>
  <calcPr calcId="12451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Q55" i="10"/>
  <c r="Q56"/>
  <c r="Q54"/>
  <c r="Q53"/>
  <c r="F8" i="1"/>
  <c r="D2"/>
  <c r="B2"/>
  <c r="A2"/>
  <c r="A147" i="9"/>
  <c r="B146"/>
  <c r="G12"/>
  <c r="O65" i="10"/>
  <c r="M65"/>
  <c r="L65"/>
  <c r="J65"/>
  <c r="F65"/>
  <c r="Q62"/>
  <c r="Q43"/>
  <c r="Q42"/>
  <c r="Q41"/>
  <c r="Q40"/>
  <c r="Q39"/>
  <c r="Q38"/>
  <c r="Q37"/>
  <c r="Q36"/>
  <c r="O28"/>
  <c r="I28"/>
  <c r="O27"/>
  <c r="I27"/>
  <c r="O26"/>
  <c r="I26"/>
  <c r="O25"/>
  <c r="I25"/>
  <c r="O24"/>
  <c r="I24"/>
  <c r="O23"/>
  <c r="I23"/>
  <c r="O22"/>
  <c r="I22"/>
  <c r="O21"/>
  <c r="I21"/>
  <c r="Q16"/>
  <c r="K13"/>
  <c r="H13"/>
  <c r="M11"/>
  <c r="E13" s="1"/>
  <c r="M8"/>
  <c r="M7"/>
  <c r="P3"/>
  <c r="L3"/>
  <c r="E3"/>
  <c r="B1"/>
  <c r="I26" i="3"/>
  <c r="M62"/>
  <c r="L62"/>
  <c r="J62"/>
  <c r="O62"/>
  <c r="F62"/>
  <c r="P62" s="1"/>
  <c r="Q43"/>
  <c r="Q42"/>
  <c r="Q33"/>
  <c r="Q36"/>
  <c r="K13"/>
  <c r="H13"/>
  <c r="I28"/>
  <c r="O28"/>
  <c r="O27"/>
  <c r="O26"/>
  <c r="O25"/>
  <c r="O24"/>
  <c r="O23"/>
  <c r="O22"/>
  <c r="O21"/>
  <c r="P65" i="10" l="1"/>
  <c r="M13"/>
  <c r="Q14" s="1"/>
  <c r="I21" i="3"/>
  <c r="F30" i="2"/>
  <c r="G30"/>
  <c r="H30"/>
  <c r="N30"/>
  <c r="P30"/>
  <c r="Q30"/>
  <c r="S30"/>
  <c r="T30"/>
  <c r="S13"/>
  <c r="S14"/>
  <c r="S15" s="1"/>
  <c r="S16" s="1"/>
  <c r="S17" s="1"/>
  <c r="S18" s="1"/>
  <c r="S19" s="1"/>
  <c r="S20" s="1"/>
  <c r="S21" s="1"/>
  <c r="S22" s="1"/>
  <c r="S12"/>
  <c r="P3" i="3"/>
  <c r="E3"/>
  <c r="L3"/>
  <c r="F19" i="1"/>
  <c r="V23" i="2"/>
  <c r="V24"/>
  <c r="V25"/>
  <c r="V26"/>
  <c r="Q11"/>
  <c r="Q12" s="1"/>
  <c r="Q13" s="1"/>
  <c r="Q14" s="1"/>
  <c r="Q15" s="1"/>
  <c r="Q16" s="1"/>
  <c r="Q17" s="1"/>
  <c r="Q18" s="1"/>
  <c r="Q19" s="1"/>
  <c r="Q20" s="1"/>
  <c r="Q21" s="1"/>
  <c r="Q22" s="1"/>
  <c r="P12"/>
  <c r="P13" s="1"/>
  <c r="P14" s="1"/>
  <c r="P15" s="1"/>
  <c r="P16" s="1"/>
  <c r="P17" s="1"/>
  <c r="P18" s="1"/>
  <c r="P19" s="1"/>
  <c r="P20" s="1"/>
  <c r="P21" s="1"/>
  <c r="P22" s="1"/>
  <c r="M11"/>
  <c r="V11" s="1"/>
  <c r="N10" l="1"/>
  <c r="M10"/>
  <c r="L23" l="1"/>
  <c r="W23" s="1"/>
  <c r="L24"/>
  <c r="W24" s="1"/>
  <c r="L25"/>
  <c r="W25" s="1"/>
  <c r="L26"/>
  <c r="W26" s="1"/>
  <c r="L27"/>
  <c r="L28"/>
  <c r="L29"/>
  <c r="H12"/>
  <c r="H13" s="1"/>
  <c r="H14" s="1"/>
  <c r="H15" s="1"/>
  <c r="H16" s="1"/>
  <c r="H17" s="1"/>
  <c r="H18" s="1"/>
  <c r="H19" s="1"/>
  <c r="H20" s="1"/>
  <c r="H21" s="1"/>
  <c r="H22" s="1"/>
  <c r="G12"/>
  <c r="G13" s="1"/>
  <c r="G14" s="1"/>
  <c r="G15" s="1"/>
  <c r="G16" s="1"/>
  <c r="G17" s="1"/>
  <c r="G18" s="1"/>
  <c r="G19" s="1"/>
  <c r="G20" s="1"/>
  <c r="G21" s="1"/>
  <c r="G22" s="1"/>
  <c r="F12"/>
  <c r="F13" s="1"/>
  <c r="F14" s="1"/>
  <c r="F15" s="1"/>
  <c r="F16" s="1"/>
  <c r="F17" s="1"/>
  <c r="F18" s="1"/>
  <c r="F19" s="1"/>
  <c r="F20" s="1"/>
  <c r="F21" s="1"/>
  <c r="F22" s="1"/>
  <c r="E11"/>
  <c r="L11" l="1"/>
  <c r="K141" i="9"/>
  <c r="W11" i="2" l="1"/>
  <c r="K137" i="9"/>
  <c r="I131"/>
  <c r="K131" s="1"/>
  <c r="I130"/>
  <c r="K130" s="1"/>
  <c r="I129"/>
  <c r="K129" s="1"/>
  <c r="G125"/>
  <c r="I125" s="1"/>
  <c r="K125" s="1"/>
  <c r="I124"/>
  <c r="K124" s="1"/>
  <c r="I120"/>
  <c r="K120" s="1"/>
  <c r="I119"/>
  <c r="K119" s="1"/>
  <c r="L106"/>
  <c r="B61" l="1"/>
  <c r="B63" l="1"/>
  <c r="H155"/>
  <c r="A64"/>
  <c r="H156"/>
  <c r="N27" i="2"/>
  <c r="V27" s="1"/>
  <c r="W27" s="1"/>
  <c r="N28"/>
  <c r="V28" s="1"/>
  <c r="W28" s="1"/>
  <c r="N29"/>
  <c r="V29" s="1"/>
  <c r="W29" s="1"/>
  <c r="Q59" i="3" l="1"/>
  <c r="Q40"/>
  <c r="Q39"/>
  <c r="Q38"/>
  <c r="Q37"/>
  <c r="Q41"/>
  <c r="Q16"/>
  <c r="M8"/>
  <c r="D12" i="2"/>
  <c r="M12" l="1"/>
  <c r="V12" s="1"/>
  <c r="E12"/>
  <c r="L12" l="1"/>
  <c r="G116" i="9"/>
  <c r="I116" s="1"/>
  <c r="K116" s="1"/>
  <c r="I24" i="3"/>
  <c r="W12" i="2" l="1"/>
  <c r="M7" i="3"/>
  <c r="I27"/>
  <c r="I23"/>
  <c r="I22"/>
  <c r="M11"/>
  <c r="E13" s="1"/>
  <c r="Q5"/>
  <c r="I93" i="9" s="1"/>
  <c r="B1" i="3"/>
  <c r="D13" i="2" l="1"/>
  <c r="Q44" i="3"/>
  <c r="M13" i="2" l="1"/>
  <c r="V13" s="1"/>
  <c r="E13"/>
  <c r="D14"/>
  <c r="M14" s="1"/>
  <c r="V14" s="1"/>
  <c r="L13" l="1"/>
  <c r="E14"/>
  <c r="L14" s="1"/>
  <c r="W14" s="1"/>
  <c r="G114" i="9"/>
  <c r="I114" s="1"/>
  <c r="K114" s="1"/>
  <c r="G115"/>
  <c r="I115" s="1"/>
  <c r="K115" s="1"/>
  <c r="D15" i="2"/>
  <c r="M15" s="1"/>
  <c r="V15" s="1"/>
  <c r="M13" i="3"/>
  <c r="Q14" s="1"/>
  <c r="W13" i="2" l="1"/>
  <c r="E15"/>
  <c r="D16"/>
  <c r="M16" s="1"/>
  <c r="V16" s="1"/>
  <c r="E16" l="1"/>
  <c r="L15"/>
  <c r="W15" s="1"/>
  <c r="D17"/>
  <c r="M17" s="1"/>
  <c r="V17" s="1"/>
  <c r="L16" l="1"/>
  <c r="W16" s="1"/>
  <c r="E17"/>
  <c r="L17" s="1"/>
  <c r="W17" s="1"/>
  <c r="D18"/>
  <c r="M18" s="1"/>
  <c r="V18" s="1"/>
  <c r="E18" l="1"/>
  <c r="L18" s="1"/>
  <c r="W18" s="1"/>
  <c r="D19"/>
  <c r="M19" s="1"/>
  <c r="V19" s="1"/>
  <c r="E19" l="1"/>
  <c r="L19" s="1"/>
  <c r="W19" s="1"/>
  <c r="D20"/>
  <c r="M20" s="1"/>
  <c r="V20" s="1"/>
  <c r="E20" l="1"/>
  <c r="L20" s="1"/>
  <c r="W20" s="1"/>
  <c r="D21"/>
  <c r="M21" s="1"/>
  <c r="V21" s="1"/>
  <c r="E21" l="1"/>
  <c r="L21" s="1"/>
  <c r="W21" s="1"/>
  <c r="D22"/>
  <c r="M22" l="1"/>
  <c r="M30" s="1"/>
  <c r="D30"/>
  <c r="E22"/>
  <c r="E30" s="1"/>
  <c r="Q32" i="10" l="1"/>
  <c r="O20"/>
  <c r="O29" s="1"/>
  <c r="Q31" s="1"/>
  <c r="Q4"/>
  <c r="Q6" s="1"/>
  <c r="O20" i="3"/>
  <c r="I25"/>
  <c r="V22" i="2"/>
  <c r="V30" s="1"/>
  <c r="Q32" i="3"/>
  <c r="F4" i="1"/>
  <c r="L22" i="2"/>
  <c r="Q34" i="10" l="1"/>
  <c r="Q45" s="1"/>
  <c r="M9"/>
  <c r="Q10"/>
  <c r="Q15" s="1"/>
  <c r="Q17" s="1"/>
  <c r="W22" i="2"/>
  <c r="W30" s="1"/>
  <c r="L30"/>
  <c r="Q4" i="3" s="1"/>
  <c r="G117" i="9"/>
  <c r="I117" s="1"/>
  <c r="K117" s="1"/>
  <c r="I64"/>
  <c r="K143"/>
  <c r="Q46" i="10" l="1"/>
  <c r="Q47" s="1"/>
  <c r="Q58" s="1"/>
  <c r="I85" i="9"/>
  <c r="J90" s="1"/>
  <c r="J95" s="1"/>
  <c r="L103" s="1"/>
  <c r="L108" s="1"/>
  <c r="F17" i="1"/>
  <c r="G113" i="9"/>
  <c r="Q52" i="10" l="1"/>
  <c r="Q51"/>
  <c r="Q57" s="1"/>
  <c r="Q59" s="1"/>
  <c r="Q60" s="1"/>
  <c r="Q61" s="1"/>
  <c r="Q63" s="1"/>
  <c r="B66" s="1"/>
  <c r="I113" i="9"/>
  <c r="O29" i="3"/>
  <c r="G118" i="9" s="1"/>
  <c r="Q6" i="3"/>
  <c r="M9" s="1"/>
  <c r="Q9" s="1"/>
  <c r="Q10" s="1"/>
  <c r="Q15" s="1"/>
  <c r="Q17" s="1"/>
  <c r="Q66" i="10" l="1"/>
  <c r="I118" i="9"/>
  <c r="K118" s="1"/>
  <c r="G121"/>
  <c r="K113"/>
  <c r="Q30" i="3"/>
  <c r="F12" i="1" s="1"/>
  <c r="K121" i="9" l="1"/>
  <c r="K132" s="1"/>
  <c r="I121"/>
  <c r="Q31" i="3"/>
  <c r="A20" i="1"/>
  <c r="D20"/>
  <c r="Q34" i="3" l="1"/>
  <c r="Q45" s="1"/>
  <c r="Q46" s="1"/>
  <c r="Q47" s="1"/>
  <c r="Q51" s="1"/>
  <c r="Q53" l="1"/>
  <c r="F6" i="1"/>
  <c r="Q52" i="3"/>
  <c r="K134" i="9"/>
  <c r="Q54" i="3"/>
  <c r="K136" i="9" s="1"/>
  <c r="K138" s="1"/>
  <c r="Q55" i="3" l="1"/>
  <c r="Q56" s="1"/>
  <c r="Q57" s="1"/>
  <c r="Q58" l="1"/>
  <c r="K139" i="9"/>
  <c r="Q60" i="3" l="1"/>
  <c r="K140" i="9"/>
  <c r="K142" l="1"/>
  <c r="K144" s="1"/>
  <c r="Q63" i="3"/>
  <c r="D19" i="1" s="1"/>
  <c r="B63" i="3"/>
  <c r="A19" i="1" s="1"/>
</calcChain>
</file>

<file path=xl/sharedStrings.xml><?xml version="1.0" encoding="utf-8"?>
<sst xmlns="http://schemas.openxmlformats.org/spreadsheetml/2006/main" count="640" uniqueCount="361">
  <si>
    <t>PS Aarampura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</si>
  <si>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</si>
  <si>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</si>
  <si>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</si>
  <si>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</si>
  <si>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</si>
  <si>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</si>
  <si>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</si>
  <si>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</si>
  <si>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</si>
  <si>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</si>
  <si>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</si>
  <si>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</si>
  <si>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</si>
  <si>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</si>
  <si>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</si>
  <si>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</si>
  <si>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</si>
  <si>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Taxable Amt</t>
  </si>
  <si>
    <t>vU; vk;</t>
  </si>
  <si>
    <t>PAN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</si>
  <si>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</si>
  <si>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</si>
  <si>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</si>
  <si>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</si>
  <si>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</si>
  <si>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</si>
  <si>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</si>
  <si>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ldy vk;                                                            ;ksx ¼8$9½</t>
  </si>
  <si>
    <t>(i)</t>
  </si>
  <si>
    <t>(x)</t>
  </si>
  <si>
    <t>(ii)</t>
  </si>
  <si>
    <t>(xi)</t>
  </si>
  <si>
    <r>
      <t>isa'ku Iyku gsrq va'knku¼/kkjk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</si>
  <si>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</si>
  <si>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</si>
  <si>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</si>
  <si>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</si>
  <si>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</si>
  <si>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</si>
  <si>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</si>
  <si>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</si>
  <si>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</si>
  <si>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</si>
  <si>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</si>
  <si>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</si>
  <si>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</si>
  <si>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dqy ;ksx 12 ¼ 1 ls 6 rd ½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</si>
  <si>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</si>
  <si>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</si>
  <si>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</si>
  <si>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</si>
  <si>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</si>
  <si>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</si>
  <si>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</si>
  <si>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</si>
  <si>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</si>
  <si>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</si>
  <si>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</si>
  <si>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</si>
  <si>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</si>
  <si>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t>Bonus</t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</si>
  <si>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>½ O;o;k; dj /kkjk 16 ¼</t>
    </r>
    <r>
      <rPr>
        <sz val="12"/>
        <rFont val="Arial"/>
        <family val="2"/>
      </rPr>
      <t>iii</t>
    </r>
    <r>
      <rPr>
        <sz val="12"/>
        <rFont val="DevLys 010"/>
      </rPr>
      <t xml:space="preserve">½ ds vUrxrZ </t>
    </r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</si>
  <si>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</si>
  <si>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</si>
  <si>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</si>
  <si>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</si>
  <si>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</si>
  <si>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rPr>
        <sz val="10"/>
        <rFont val="Calibri"/>
        <family val="2"/>
        <scheme val="minor"/>
      </rPr>
      <t>10,00,000</t>
    </r>
    <r>
      <rPr>
        <sz val="10"/>
        <rFont val="DevLys 010"/>
      </rPr>
      <t xml:space="preserve"> ls vf/kd</t>
    </r>
  </si>
  <si>
    <r>
      <t xml:space="preserve">10,00,000 </t>
    </r>
    <r>
      <rPr>
        <sz val="12"/>
        <rFont val="DevLys 010"/>
      </rPr>
      <t>ls vf/kd</t>
    </r>
  </si>
  <si>
    <t>,d O;fDr dj nkrk</t>
  </si>
  <si>
    <r>
      <t xml:space="preserve">2,50,000 </t>
    </r>
    <r>
      <rPr>
        <sz val="12"/>
        <rFont val="DevLys 010"/>
      </rPr>
      <t>rd</t>
    </r>
  </si>
  <si>
    <r>
      <t xml:space="preserve">5,00,000 </t>
    </r>
    <r>
      <rPr>
        <sz val="12"/>
        <rFont val="DevLys 010"/>
      </rPr>
      <t>rd</t>
    </r>
  </si>
  <si>
    <t>dqy 'ks"k vk;dj</t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</si>
  <si>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</si>
  <si>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</si>
  <si>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</si>
  <si>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</si>
  <si>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 xml:space="preserve">Other </t>
  </si>
  <si>
    <t>ofj"B ukxfjd ¼60 ls 80 o"kZ rd½</t>
  </si>
  <si>
    <r>
      <t xml:space="preserve">3,00,000 </t>
    </r>
    <r>
      <rPr>
        <sz val="12"/>
        <rFont val="DevLys 010"/>
      </rPr>
      <t>rd</t>
    </r>
  </si>
  <si>
    <t>3,00,001-5,00,000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</si>
  <si>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</si>
  <si>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</si>
  <si>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</si>
  <si>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</si>
  <si>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</si>
  <si>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</si>
  <si>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</si>
  <si>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</si>
  <si>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t>Rebate Under Section
80C, 80CCC, 80CCD(1)</t>
  </si>
  <si>
    <r>
      <t xml:space="preserve">;ksx </t>
    </r>
    <r>
      <rPr>
        <sz val="10"/>
        <rFont val="Arial"/>
        <family val="2"/>
      </rPr>
      <t>11(A+B+C)</t>
    </r>
    <r>
      <rPr>
        <sz val="12"/>
        <rFont val="Arial"/>
        <family val="2"/>
      </rPr>
      <t xml:space="preserve">      </t>
    </r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</si>
  <si>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</si>
  <si>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</si>
  <si>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t xml:space="preserve">dqy dVkSrh </t>
    </r>
    <r>
      <rPr>
        <b/>
        <sz val="10"/>
        <rFont val="Arial"/>
        <family val="2"/>
      </rPr>
      <t>( 11 + 12)</t>
    </r>
  </si>
  <si>
    <t>gLrk{kj dkfeZd</t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</si>
  <si>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</si>
  <si>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</si>
  <si>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t xml:space="preserve"> vU; dVkSfr;k¡</t>
  </si>
  <si>
    <t>1- edku fdjk;k HkRrk ¼ NwV tks ysuh gS½</t>
  </si>
  <si>
    <t>4- x`g lEifr ls izkIr fdjk;k &amp; vk;</t>
  </si>
  <si>
    <t xml:space="preserve">5- x`gdj </t>
  </si>
  <si>
    <t>6- x`g _.k fdLr ewy ¼tks osru ls ugha dkVk x;k½</t>
  </si>
  <si>
    <t>7- x`g _.k fdLr C;kt ¼tks osru ls ugha dkVk x;k½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</si>
  <si>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</si>
  <si>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t>11- ;w- ,y- vkbZ- ih-@okf"kZd Iyku</t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</si>
  <si>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</si>
  <si>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</si>
  <si>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15- jk"Vªh; cpr Ldhe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</si>
  <si>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</si>
  <si>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</si>
  <si>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</si>
  <si>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t>No</t>
  </si>
  <si>
    <t>vU; tekjkf'k ¼/kkjk 80 lh ds vUrxZr½</t>
  </si>
  <si>
    <t>osru ds vfrfjDr dVkSfr;k¡] vk;@tek jkf'k ,oa NwV dk fooj.k</t>
  </si>
  <si>
    <t>HRA</t>
  </si>
  <si>
    <t>19- vU; tek jkf'k ¼/kkjk 80 lh ds vUrxZr½</t>
  </si>
  <si>
    <t>(xviii)</t>
  </si>
  <si>
    <t>lqdU;k le`f) ;kstuk esa tek jkf'k</t>
  </si>
  <si>
    <r>
      <rPr>
        <b/>
        <sz val="12"/>
        <rFont val="DevLys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</si>
  <si>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t xml:space="preserve">;ksx dkWye 19 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</si>
  <si>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</si>
  <si>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>18- vU; vk; ¼,Q Mh ij C;kt] vU; C;kt ;k vU; L=ks+= ls vk; vkfn dk ;ksx½</t>
  </si>
  <si>
    <t>29- bfDoVh fyad lsfoax Ldhe</t>
  </si>
  <si>
    <t>30- LFkfxr okf"kZdh</t>
  </si>
  <si>
    <t xml:space="preserve">31- jkgr /kkjk 89 ds rgr </t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</si>
  <si>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</si>
  <si>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Salary Arrear 1</t>
  </si>
  <si>
    <t>Salary Arrear 2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</si>
  <si>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</si>
  <si>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</si>
  <si>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vf/kdre C;kt :- 10]000 </t>
    </r>
    <r>
      <rPr>
        <sz val="10"/>
        <rFont val="Calibri"/>
        <family val="2"/>
        <scheme val="minor"/>
      </rPr>
      <t xml:space="preserve">194(IA) (80 TTB - </t>
    </r>
    <r>
      <rPr>
        <sz val="12"/>
        <rFont val="DevLys 010"/>
      </rPr>
      <t>aofj"B ukxfjd vf/kdre C;kt 50000:-½</t>
    </r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</si>
  <si>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5-00 yk[k rd dh dj ;ksX; vk; ij vk;dj dh NwV vf/kdre :- 12500 rd½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</si>
  <si>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>(Standard Deduction)  5</t>
    </r>
    <r>
      <rPr>
        <sz val="12"/>
        <rFont val="DevLys 010"/>
      </rPr>
      <t>0]000 ¼vf/kdre½</t>
    </r>
  </si>
  <si>
    <t>BASIC+D.A.</t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</si>
  <si>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10"/>
        <rFont val="DevLys 010"/>
      </rPr>
      <t>¼vf/kdre : 40]000] lhfu;j flVhtu gsrq : 100]000½</t>
    </r>
  </si>
  <si>
    <t xml:space="preserve">WWW.RAJTEACHERS.NET </t>
  </si>
  <si>
    <r>
      <t>9- ih-,y-vkbZ-</t>
    </r>
    <r>
      <rPr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(PLI)</t>
    </r>
  </si>
  <si>
    <r>
      <t>10- V;w'ku Qhl</t>
    </r>
    <r>
      <rPr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(Tution Fees)</t>
    </r>
  </si>
  <si>
    <r>
      <t>12- jk"Vªh; cpr i=</t>
    </r>
    <r>
      <rPr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(NSC)</t>
    </r>
  </si>
  <si>
    <r>
      <t>16- lqdU;k le`f) ;kstuk</t>
    </r>
    <r>
      <rPr>
        <sz val="13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(SSY)</t>
    </r>
  </si>
  <si>
    <r>
      <t xml:space="preserve">17- cpr [kkrs dh tek jkf'k ij izkIr C;kt </t>
    </r>
    <r>
      <rPr>
        <sz val="13"/>
        <rFont val="Calibri"/>
        <family val="2"/>
        <scheme val="minor"/>
      </rPr>
      <t>(80 TTA/80 TTB)</t>
    </r>
    <r>
      <rPr>
        <sz val="13"/>
        <rFont val="Kruti Dev 010"/>
      </rPr>
      <t xml:space="preserve"> gsrq</t>
    </r>
  </si>
  <si>
    <r>
      <t xml:space="preserve">20- /kkjk </t>
    </r>
    <r>
      <rPr>
        <sz val="13"/>
        <rFont val="Calibri"/>
        <family val="2"/>
        <scheme val="minor"/>
      </rPr>
      <t>80CCC -</t>
    </r>
    <r>
      <rPr>
        <sz val="13"/>
        <rFont val="Kruti Dev 010"/>
      </rPr>
      <t xml:space="preserve"> isa'ku Iyku gsrq va'knku ¼,u-ih-,l- ds avykok½</t>
    </r>
  </si>
  <si>
    <r>
      <t xml:space="preserve">21- /kkjk </t>
    </r>
    <r>
      <rPr>
        <sz val="13"/>
        <rFont val="Calibri"/>
        <family val="2"/>
        <scheme val="minor"/>
      </rPr>
      <t>80CCD(1B) -</t>
    </r>
    <r>
      <rPr>
        <sz val="13"/>
        <rFont val="Kruti Dev 010"/>
      </rPr>
      <t>uohu isa'ku ;kstuk esa vfrfjDr va'knku ¼vf/kdre :- 50]000½</t>
    </r>
  </si>
  <si>
    <r>
      <t xml:space="preserve">22- /kkjk </t>
    </r>
    <r>
      <rPr>
        <sz val="13"/>
        <rFont val="Calibri"/>
        <family val="2"/>
        <scheme val="minor"/>
      </rPr>
      <t xml:space="preserve">80D - </t>
    </r>
    <r>
      <rPr>
        <sz val="13"/>
        <rFont val="Kruti Dev 010"/>
      </rPr>
      <t>fpfdRlk chek izhfe;e ¼lkekU; 25000] ofj"B ukxfjd 50000½</t>
    </r>
  </si>
  <si>
    <r>
      <t xml:space="preserve">23- /kkjk </t>
    </r>
    <r>
      <rPr>
        <sz val="13"/>
        <rFont val="Calibri"/>
        <family val="2"/>
        <scheme val="minor"/>
      </rPr>
      <t>80DD -</t>
    </r>
    <r>
      <rPr>
        <sz val="13"/>
        <rFont val="Kruti Dev 010"/>
      </rPr>
      <t xml:space="preserve"> fodykax vkfJrksa ds fpfdRlk mipkj¼vf/kdre 75000] 80% fodykaxrk 125000½</t>
    </r>
  </si>
  <si>
    <r>
      <t xml:space="preserve">24- /kkjk </t>
    </r>
    <r>
      <rPr>
        <sz val="13"/>
        <rFont val="Calibri"/>
        <family val="2"/>
        <scheme val="minor"/>
      </rPr>
      <t xml:space="preserve">80DDB - </t>
    </r>
    <r>
      <rPr>
        <sz val="13"/>
        <rFont val="Kruti Dev 010"/>
      </rPr>
      <t>fof'k"V jksxksa ds mipkj gsrq dVkSrh ¼lkekU; 40000] ofj"B ukxfjd 1 yk[k½</t>
    </r>
  </si>
  <si>
    <r>
      <t xml:space="preserve">25- /kkjk </t>
    </r>
    <r>
      <rPr>
        <sz val="13"/>
        <rFont val="Calibri"/>
        <family val="2"/>
        <scheme val="minor"/>
      </rPr>
      <t>80E -</t>
    </r>
    <r>
      <rPr>
        <sz val="13"/>
        <rFont val="Kruti Dev 010"/>
      </rPr>
      <t xml:space="preserve"> mPp f'k{kk gsrq fy, _.k dk C;kt ¼/kkjk 80E½</t>
    </r>
  </si>
  <si>
    <r>
      <t xml:space="preserve">26- /kkjk </t>
    </r>
    <r>
      <rPr>
        <sz val="13"/>
        <rFont val="Calibri"/>
        <family val="2"/>
        <scheme val="minor"/>
      </rPr>
      <t>80G -</t>
    </r>
    <r>
      <rPr>
        <sz val="13"/>
        <rFont val="Kruti Dev 010"/>
      </rPr>
      <t xml:space="preserve"> /kekZFkZ laLFkkvksa vkfn dks fn;s nku ¼d Js.kh 100% ,oa [k Js.kh 50%½</t>
    </r>
  </si>
  <si>
    <r>
      <t xml:space="preserve">27- /kkjk </t>
    </r>
    <r>
      <rPr>
        <sz val="13"/>
        <rFont val="Calibri"/>
        <family val="2"/>
        <scheme val="minor"/>
      </rPr>
      <t xml:space="preserve">80U - </t>
    </r>
    <r>
      <rPr>
        <sz val="13"/>
        <rFont val="Kruti Dev 010"/>
      </rPr>
      <t>LFkkbZ 'kkjhfjd fodykaxrk ¼vf/kdre 75000] 80% fodykaxrk 125000½</t>
    </r>
  </si>
  <si>
    <r>
      <t xml:space="preserve">28- /kkjk </t>
    </r>
    <r>
      <rPr>
        <sz val="13"/>
        <rFont val="Calibri"/>
        <family val="2"/>
        <scheme val="minor"/>
      </rPr>
      <t xml:space="preserve">80 GGA - </t>
    </r>
    <r>
      <rPr>
        <sz val="13"/>
        <rFont val="Kruti Dev 010"/>
      </rPr>
      <t>vuqeksfnr oSKkfud]lkekftd]xzkeh.k fodkl vkfn gsrq fn;k x;k nku</t>
    </r>
  </si>
  <si>
    <r>
      <t xml:space="preserve">32- osru fcy ds vykok tek djk;k x;k aavk;dj </t>
    </r>
    <r>
      <rPr>
        <sz val="13"/>
        <rFont val="Calibri"/>
        <family val="2"/>
        <scheme val="minor"/>
      </rPr>
      <t>(TDS)</t>
    </r>
  </si>
  <si>
    <r>
      <t>2- euksjatu Hkrk /kkjk 16 ¼</t>
    </r>
    <r>
      <rPr>
        <sz val="13"/>
        <rFont val="Calibri"/>
        <family val="2"/>
        <scheme val="minor"/>
      </rPr>
      <t>ii</t>
    </r>
    <r>
      <rPr>
        <sz val="13"/>
        <rFont val="Kruti Dev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</si>
  <si>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Kruti Dev 010"/>
      </rPr>
      <t xml:space="preserve">½ ds vUrxrZ </t>
    </r>
  </si>
  <si>
    <t>Yes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</si>
  <si>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 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</si>
  <si>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t>vk;dj x.kuk izi= o"kZ 2022&amp;2023 ¼dj fu/kkZj.k o"kZ 2023&amp;2024½</t>
  </si>
  <si>
    <t>flrEcj 2022
rd  :i;s</t>
  </si>
  <si>
    <t>tuojh 2023
rd :i;s</t>
  </si>
  <si>
    <t>Qjojh 2023
rd  :i;s</t>
  </si>
  <si>
    <t>vk; %  o"kZ&amp;2022&amp;23 esa izkIr dqy osru ¼ dj ;ksX; lqfo/kkvksa ds eqY; lfgr ½</t>
  </si>
  <si>
    <t>fnlEcj 2022
rd  :i;s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</si>
  <si>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Arial"/>
        <family val="2"/>
      </rPr>
      <t>80CCE</t>
    </r>
    <r>
      <rPr>
        <sz val="12"/>
        <rFont val="DevLys 010"/>
      </rPr>
      <t xml:space="preserve"> ½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</si>
  <si>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>FORM NO.16</t>
  </si>
  <si>
    <t>[See rule 31 (1) (a)]</t>
  </si>
  <si>
    <t>Part A</t>
  </si>
  <si>
    <t>Certificate under section 203 of the Income Tax Act, 1961 for tax deducted</t>
  </si>
  <si>
    <t>at source from income chargeable under the head  “ Salaries “</t>
  </si>
  <si>
    <t>Name and address of the employer</t>
  </si>
  <si>
    <t>Name and Designation of the employee</t>
  </si>
  <si>
    <t>PAN of the Deducter</t>
  </si>
  <si>
    <t>TAN of the Deducter</t>
  </si>
  <si>
    <t>PAN of the Employee</t>
  </si>
  <si>
    <t>TDS Circle where annual</t>
  </si>
  <si>
    <t>PERIOD</t>
  </si>
  <si>
    <t>Assessment Year</t>
  </si>
  <si>
    <t>return / statement under</t>
  </si>
  <si>
    <t>FROM</t>
  </si>
  <si>
    <t>TO</t>
  </si>
  <si>
    <t>section 206 is to be filed</t>
  </si>
  <si>
    <t>Smmary of amount Paid/credited and tax Deducted at source thereon in respect of the Employee</t>
  </si>
  <si>
    <t>Quarter(s)</t>
  </si>
  <si>
    <t>Receipt Numbersof Original Quaterly Statements of TDS Under Sub-Section (3) of Section 200</t>
  </si>
  <si>
    <t>Amount Paid cridited</t>
  </si>
  <si>
    <t xml:space="preserve">      Amount of Tax Deducted     (Rs)</t>
  </si>
  <si>
    <t>Amount of Tax Deposited / Remitted                               (Rs)</t>
  </si>
  <si>
    <t>Quarter 1</t>
  </si>
  <si>
    <t>Quarter 2</t>
  </si>
  <si>
    <t>Quarter 3</t>
  </si>
  <si>
    <t>Quarter 4</t>
  </si>
  <si>
    <t>Total</t>
  </si>
  <si>
    <t>I.DETAILS TAX DEDUCTED AND DEPOSITED INTO CENTRAL GOVERNMENT ACCOUNT THROUGH BOOK ADJUSTMENT</t>
  </si>
  <si>
    <t>S.No</t>
  </si>
  <si>
    <t>Tax Deposited In Respect</t>
  </si>
  <si>
    <t>Book Identification Number (BIN)</t>
  </si>
  <si>
    <t>of the deducter</t>
  </si>
  <si>
    <t>Receipt Numbers of</t>
  </si>
  <si>
    <t>DDO Serial No in</t>
  </si>
  <si>
    <t>Date Of Transfer</t>
  </si>
  <si>
    <t>Status of Maching</t>
  </si>
  <si>
    <t>(Rs)</t>
  </si>
  <si>
    <t>Form No.24G</t>
  </si>
  <si>
    <t>with Form.No 24G</t>
  </si>
  <si>
    <t>(dd/mm/yyyy)</t>
  </si>
  <si>
    <t>Total (Rs)</t>
  </si>
  <si>
    <t>II.DETAILS TAX DEDUCTED AND DEPOSITED INTO CENTRAL GOVERNMENT ACCOUNT THROUGH BOOK CHALLANA</t>
  </si>
  <si>
    <t>Book Identification Number (CIN)</t>
  </si>
  <si>
    <t xml:space="preserve">BRS Code of  the </t>
  </si>
  <si>
    <t>Date on Which</t>
  </si>
  <si>
    <t>Challana Serial</t>
  </si>
  <si>
    <t>Bank Branch</t>
  </si>
  <si>
    <t>Number</t>
  </si>
  <si>
    <t>Verification</t>
  </si>
  <si>
    <t>I,</t>
  </si>
  <si>
    <t xml:space="preserve">Son/Doughter of </t>
  </si>
  <si>
    <t xml:space="preserve">  Working In the Capacity Of</t>
  </si>
  <si>
    <t>(Designation) do hereby certify that a sum  of Rs.</t>
  </si>
  <si>
    <t>(in words)</t>
  </si>
  <si>
    <t>has beeen deducted at source and paid to the credit of the Central Government.</t>
  </si>
  <si>
    <t xml:space="preserve"> I further certify that the information given  above is true and correct based on the book of accounts, documents and TDS Statements, TDS Deposited and other available records.</t>
  </si>
  <si>
    <t>Notes :</t>
  </si>
  <si>
    <t>1.  Government deductors to fill information in item I if tax is paid without production of an income-tax challan and in item II if tax .</t>
  </si>
  <si>
    <t xml:space="preserve">        is paid accompanied by an income-tax challan</t>
  </si>
  <si>
    <t>2.  Non-Government deductors to fill information in item II.</t>
  </si>
  <si>
    <t xml:space="preserve">3.  The deductor shall furnish the address of  the Commissioner of  Income-tax (TDS) having jurisdiction as regards TDS </t>
  </si>
  <si>
    <t xml:space="preserve">     statements of the assessee.</t>
  </si>
  <si>
    <t>4.  If an assessee is employed under one employer only during the year, certificate in Form No. 16 issued for the quarter ending on</t>
  </si>
  <si>
    <t xml:space="preserve">      31st March of the financial year shall contain the details of tax deducted and deposited for all the quarters of the financial year.</t>
  </si>
  <si>
    <t xml:space="preserve">5.  If  an  assessee  is  employed  under  more  than  one  employer  during  the  year,  each  of  the employers shall issue Part </t>
  </si>
  <si>
    <t xml:space="preserve">      A of the certificate in Form No. 16 pertaining to the period for which such assessee was employed with each of the employers.</t>
  </si>
  <si>
    <t xml:space="preserve">    Part B (Annexure) of the certificate in Form No.16 may be issued by each of the employers or the last employer at the</t>
  </si>
  <si>
    <t xml:space="preserve">    option of the assessee.</t>
  </si>
  <si>
    <t>6.  In items I and II, in column for tax deposited in respect of deductee, furnish total amount of TDS and education cess."</t>
  </si>
  <si>
    <t>Part B</t>
  </si>
  <si>
    <t>DETAILS OF SALARY PAID AND ANY OTHER INCOME AND TAX DEDUCTED</t>
  </si>
  <si>
    <t>1. Gross Salary *</t>
  </si>
  <si>
    <t>( a ) Salary as per provisions contained in section 17 (1)</t>
  </si>
  <si>
    <t>( b ) Value of perquisites under section 17 (2)</t>
  </si>
  <si>
    <t xml:space="preserve">        (as per Form No. 12 BA, wherever applicable)</t>
  </si>
  <si>
    <t>( c ) Profits in lieu of Salary under section 17 (3)</t>
  </si>
  <si>
    <t>( d ) Total</t>
  </si>
  <si>
    <t>2. Less : Allowance to the extent exempt under section 10</t>
  </si>
  <si>
    <t>a)HRA</t>
  </si>
  <si>
    <t>b)Other</t>
  </si>
  <si>
    <t>3. Balance (1-2)</t>
  </si>
  <si>
    <t xml:space="preserve">4. Deductions :          </t>
  </si>
  <si>
    <t>(a) Standard deduction</t>
  </si>
  <si>
    <t>Rs.</t>
  </si>
  <si>
    <t>(b) Entertainment allowance</t>
  </si>
  <si>
    <t>(c) Tax on Employment</t>
  </si>
  <si>
    <t>5. Aggregate of 4 (a to c)</t>
  </si>
  <si>
    <t>6. Income chargeable under the Head ‘Salaries’(3-5)</t>
  </si>
  <si>
    <t>7. Add. : Any other income reported by the employee</t>
  </si>
  <si>
    <t>Less:-  Loss From House Properties</t>
  </si>
  <si>
    <t>8. Gross total income  (6+7)</t>
  </si>
  <si>
    <t>Gross Amount</t>
  </si>
  <si>
    <t>Qualifying Amt.</t>
  </si>
  <si>
    <t>Deductible Amt.</t>
  </si>
  <si>
    <t xml:space="preserve">9. Deductions Under Chapter VIA    </t>
  </si>
  <si>
    <t>A.</t>
  </si>
  <si>
    <t>Sections 80C,80CC and 80CCD1</t>
  </si>
  <si>
    <t>(a)</t>
  </si>
  <si>
    <t>Section 80C</t>
  </si>
  <si>
    <t xml:space="preserve">GPF/NPS </t>
  </si>
  <si>
    <t>STATE INSURANCE</t>
  </si>
  <si>
    <t>Group Ins.</t>
  </si>
  <si>
    <t>House Loan Installment</t>
  </si>
  <si>
    <t>Others</t>
  </si>
  <si>
    <t>(b)</t>
  </si>
  <si>
    <t>Section 80CCC</t>
  </si>
  <si>
    <t>(c)</t>
  </si>
  <si>
    <t>Section 80CCD</t>
  </si>
  <si>
    <t xml:space="preserve">Aggregate amount deductible under the three sections </t>
  </si>
  <si>
    <t>i.e.80C, 80CCC and 80CCD</t>
  </si>
  <si>
    <t>(d)</t>
  </si>
  <si>
    <t>Section 80CCD2</t>
  </si>
  <si>
    <t>(e)</t>
  </si>
  <si>
    <t>Section 80CCD (1B)</t>
  </si>
  <si>
    <t>B.</t>
  </si>
  <si>
    <t>Other Sections ( e.g. 80E, 80G, 80TTA etc) Under Chapter VIA</t>
  </si>
  <si>
    <t>vU; dVkSfr;ka</t>
  </si>
  <si>
    <t>10. Aggregate of deductible amount under chapter VI-A</t>
  </si>
  <si>
    <t>11. Total Income (8-10 )</t>
  </si>
  <si>
    <t xml:space="preserve">12. Tax on Total Income </t>
  </si>
  <si>
    <t>13. Rebate U/S 87a</t>
  </si>
  <si>
    <t>14. Tax Payable on total income (12-13)</t>
  </si>
  <si>
    <t>15.Education &amp; Health Cess 4%</t>
  </si>
  <si>
    <t>16. Tax payable (14+15)</t>
  </si>
  <si>
    <t>17. Relife Under Section 89 (attach details)</t>
  </si>
  <si>
    <t>18. Tax payable (16-17)</t>
  </si>
  <si>
    <t>19.Tax Deducted at source U/S 192</t>
  </si>
  <si>
    <t>20. Tax payable / refundable (17-18)</t>
  </si>
  <si>
    <t xml:space="preserve">(Designation) do hereby certify that the information given  above is true  correct based on the </t>
  </si>
  <si>
    <t>book of accounts, documents and TDS Statements, TDS Deposited and other available records.</t>
  </si>
  <si>
    <t xml:space="preserve">                                    Signature &amp; Seal</t>
  </si>
  <si>
    <t>Place:</t>
  </si>
  <si>
    <t xml:space="preserve">Full Name  </t>
  </si>
  <si>
    <t>Date:</t>
  </si>
  <si>
    <t>Designation</t>
  </si>
  <si>
    <t>01.04.2022</t>
  </si>
  <si>
    <t>31.03.2023</t>
  </si>
  <si>
    <t>2023-24</t>
  </si>
  <si>
    <t>ekg</t>
  </si>
  <si>
    <t>osru tks fn;k x;k</t>
  </si>
  <si>
    <t>dVkSfr;ka tks dh xbZ</t>
  </si>
  <si>
    <t>ewy osru</t>
  </si>
  <si>
    <t>egaxkbZ HkRrk</t>
  </si>
  <si>
    <t>edku HkRrk</t>
  </si>
  <si>
    <t>fpfdRlk HkRrk</t>
  </si>
  <si>
    <t>xfrjks/k HkRrk</t>
  </si>
  <si>
    <t>fodykax HkRrk</t>
  </si>
  <si>
    <t>vU; HkRrk</t>
  </si>
  <si>
    <t>,fj;lZ is</t>
  </si>
  <si>
    <t>ldy osru</t>
  </si>
  <si>
    <t>vfxze</t>
  </si>
  <si>
    <t>thvkbZ,l</t>
  </si>
  <si>
    <t>vk;dj</t>
  </si>
  <si>
    <t>olwyh</t>
  </si>
  <si>
    <t>dqy dVkSrh</t>
  </si>
  <si>
    <t xml:space="preserve"> 'kq} ns; osru</t>
  </si>
  <si>
    <t>deZpkjh dk uke</t>
  </si>
  <si>
    <t>deZpkjh dk dksM</t>
  </si>
  <si>
    <t>deZpkjh dk in</t>
  </si>
  <si>
    <t>fo|ky; dk uke</t>
  </si>
  <si>
    <t>vk/kkj uEcj</t>
  </si>
  <si>
    <t>orZeku osru foHkkx</t>
  </si>
  <si>
    <t xml:space="preserve">ladqy </t>
  </si>
  <si>
    <t>iSu dkMZ uEcj</t>
  </si>
  <si>
    <t>izk.k uEcj</t>
  </si>
  <si>
    <t>cSad dk uke</t>
  </si>
  <si>
    <r>
      <rPr>
        <b/>
        <sz val="18"/>
        <rFont val="Calibri"/>
        <family val="2"/>
        <scheme val="minor"/>
      </rPr>
      <t>IFSC</t>
    </r>
    <r>
      <rPr>
        <b/>
        <sz val="18"/>
        <rFont val="Kruti Dev 010"/>
      </rPr>
      <t xml:space="preserve"> dksM</t>
    </r>
  </si>
  <si>
    <t>[kkrk uEcj</t>
  </si>
  <si>
    <t xml:space="preserve">D;k vki ,uih,l deZpkjh gSa </t>
  </si>
  <si>
    <t>vU; dVkSrh</t>
  </si>
  <si>
    <t>ijekuUn es?koky</t>
  </si>
  <si>
    <t>v/;kid</t>
  </si>
  <si>
    <t>jktdh; ---------------</t>
  </si>
  <si>
    <t>SBIN0056564</t>
  </si>
  <si>
    <t>SBI RAIPUR</t>
  </si>
  <si>
    <t>DA Arrear</t>
  </si>
  <si>
    <t xml:space="preserve">DA Arrear </t>
  </si>
  <si>
    <t>DDO SIGN</t>
  </si>
  <si>
    <t>thou chek</t>
  </si>
  <si>
    <r>
      <t>ljdkjh isa'ku ;kstuk esa va'knku</t>
    </r>
    <r>
      <rPr>
        <sz val="12"/>
        <rFont val="Calibri"/>
        <family val="2"/>
        <scheme val="minor"/>
      </rPr>
      <t xml:space="preserve"> ECPF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</si>
  <si>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</si>
  <si>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</si>
  <si>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t>lkekU; izko/kk;h fuf/k ¼</t>
    </r>
    <r>
      <rPr>
        <sz val="12"/>
        <rFont val="Calibri"/>
        <family val="2"/>
        <scheme val="minor"/>
      </rPr>
      <t>GPF)</t>
    </r>
  </si>
  <si>
    <t>Block Education Officer</t>
  </si>
  <si>
    <t>Address</t>
  </si>
  <si>
    <t>Parmanand Meghwal</t>
  </si>
  <si>
    <t>Teachers</t>
  </si>
  <si>
    <t>Anil Kumar Sharma</t>
  </si>
  <si>
    <t>ASQOP1125M</t>
  </si>
  <si>
    <t>dk;kZy; fodkl[k.M vf/kdkjh eLrwjh ftyk fcyklx&lt; NRrhlx&lt;</t>
  </si>
  <si>
    <r>
      <t xml:space="preserve">2,50,000 </t>
    </r>
    <r>
      <rPr>
        <sz val="11"/>
        <rFont val="DevLys 010"/>
      </rPr>
      <t>rd</t>
    </r>
  </si>
  <si>
    <t>5,00,001-7,50,000</t>
  </si>
  <si>
    <t>7,50,001-10,00,000</t>
  </si>
  <si>
    <t>10,00,001-12,50,000</t>
  </si>
  <si>
    <t>12,50,001-15,00,000</t>
  </si>
  <si>
    <t>12,50,001-15,00.000</t>
  </si>
  <si>
    <r>
      <rPr>
        <sz val="11"/>
        <rFont val="Calibri"/>
        <family val="2"/>
        <scheme val="minor"/>
      </rPr>
      <t>15,00,001</t>
    </r>
    <r>
      <rPr>
        <sz val="11"/>
        <rFont val="DevLys 010"/>
      </rPr>
      <t xml:space="preserve"> ls vf/kd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</si>
</sst>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7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DevLys 010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DevLys 010"/>
    </font>
    <font>
      <b/>
      <sz val="10"/>
      <color rgb="FF0000FF"/>
      <name val="Calibri"/>
      <family val="2"/>
      <scheme val="minor"/>
    </font>
    <font>
      <b/>
      <sz val="12"/>
      <name val="Arial"/>
      <family val="2"/>
    </font>
    <font>
      <sz val="9"/>
      <name val="DevLys 010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DevLys 010"/>
    </font>
    <font>
      <b/>
      <sz val="12"/>
      <color theme="1"/>
      <name val="Times New Roman"/>
      <family val="1"/>
    </font>
    <font>
      <u/>
      <sz val="10"/>
      <color theme="10"/>
      <name val="Arial"/>
      <family val="2"/>
    </font>
    <font>
      <b/>
      <u/>
      <sz val="22"/>
      <color theme="0"/>
      <name val="Arial"/>
      <family val="2"/>
    </font>
    <font>
      <b/>
      <sz val="22"/>
      <color theme="0"/>
      <name val="Times New Roman"/>
      <family val="1"/>
    </font>
    <font>
      <b/>
      <sz val="20"/>
      <name val="Kruti Dev 010"/>
    </font>
    <font>
      <sz val="13"/>
      <name val="Kruti Dev 010"/>
    </font>
    <font>
      <b/>
      <sz val="16"/>
      <name val="Kruti Dev 010"/>
    </font>
    <font>
      <b/>
      <sz val="9"/>
      <color theme="1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Time Roman"/>
    </font>
    <font>
      <b/>
      <sz val="11"/>
      <name val="Arial"/>
      <family val="2"/>
    </font>
    <font>
      <b/>
      <sz val="12"/>
      <name val="Kruti Dev 010"/>
    </font>
    <font>
      <sz val="10"/>
      <name val="Tahoma"/>
      <family val="2"/>
    </font>
    <font>
      <b/>
      <u/>
      <sz val="20"/>
      <name val="Kruti Dev 010"/>
    </font>
    <font>
      <b/>
      <sz val="18"/>
      <name val="Kruti Dev 010"/>
    </font>
    <font>
      <b/>
      <sz val="28"/>
      <name val="Kruti Dev 010"/>
    </font>
    <font>
      <b/>
      <sz val="14"/>
      <name val="Kruti Dev 010"/>
    </font>
    <font>
      <sz val="18"/>
      <name val="Kruti Dev 010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0"/>
      <name val="Kruti Dev 010"/>
    </font>
    <font>
      <sz val="18"/>
      <name val="Arial"/>
      <family val="2"/>
    </font>
    <font>
      <sz val="16"/>
      <name val="Caki"/>
    </font>
    <font>
      <b/>
      <sz val="14"/>
      <name val="Calibri"/>
      <family val="2"/>
      <scheme val="minor"/>
    </font>
    <font>
      <u/>
      <sz val="18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1"/>
      <name val="DevLys 010"/>
    </font>
    <font>
      <b/>
      <sz val="14"/>
      <color theme="1"/>
      <name val="Calibri"/>
      <family val="2"/>
      <scheme val="minor"/>
    </font>
    <font>
      <sz val="1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43" fontId="62" fillId="0" borderId="0" applyFont="0" applyFill="0" applyBorder="0" applyAlignment="0" applyProtection="0"/>
    <xf numFmtId="0" fontId="5" fillId="0" borderId="0"/>
  </cellStyleXfs>
  <cellXfs count="562">
    <xf numFmtId="0" fontId="0" fillId="0" borderId="0" xfId="0"/>
    <xf numFmtId="2" fontId="1" fillId="0" borderId="0" xfId="0" applyNumberFormat="1" applyFont="1" applyBorder="1" applyAlignment="1"/>
    <xf numFmtId="2" fontId="8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8" fillId="0" borderId="10" xfId="37" applyFont="1" applyBorder="1" applyAlignment="1">
      <alignment horizontal="center" vertical="center"/>
    </xf>
    <xf numFmtId="0" fontId="26" fillId="0" borderId="10" xfId="37" applyFont="1" applyBorder="1" applyAlignment="1">
      <alignment horizontal="right" vertical="center"/>
    </xf>
    <xf numFmtId="0" fontId="1" fillId="0" borderId="0" xfId="37" applyFont="1" applyBorder="1"/>
    <xf numFmtId="0" fontId="27" fillId="0" borderId="0" xfId="37" applyFont="1" applyBorder="1"/>
    <xf numFmtId="0" fontId="26" fillId="0" borderId="0" xfId="37" applyFont="1" applyBorder="1" applyAlignment="1">
      <alignment horizontal="right"/>
    </xf>
    <xf numFmtId="0" fontId="27" fillId="0" borderId="0" xfId="37" applyFont="1" applyBorder="1" applyAlignment="1">
      <alignment horizontal="right"/>
    </xf>
    <xf numFmtId="0" fontId="27" fillId="0" borderId="0" xfId="37" applyFont="1"/>
    <xf numFmtId="0" fontId="1" fillId="0" borderId="0" xfId="37" applyFont="1"/>
    <xf numFmtId="0" fontId="26" fillId="0" borderId="0" xfId="37" applyFont="1" applyAlignment="1">
      <alignment horizontal="right"/>
    </xf>
    <xf numFmtId="0" fontId="27" fillId="0" borderId="0" xfId="37" applyFont="1" applyAlignment="1">
      <alignment horizontal="right"/>
    </xf>
    <xf numFmtId="2" fontId="35" fillId="0" borderId="10" xfId="37" applyNumberFormat="1" applyFont="1" applyBorder="1" applyAlignment="1">
      <alignment horizontal="center" vertical="center"/>
    </xf>
    <xf numFmtId="2" fontId="35" fillId="25" borderId="10" xfId="3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36" fillId="0" borderId="10" xfId="37" applyNumberFormat="1" applyFont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textRotation="90" wrapText="1"/>
    </xf>
    <xf numFmtId="0" fontId="33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 textRotation="90"/>
    </xf>
    <xf numFmtId="0" fontId="32" fillId="0" borderId="10" xfId="37" applyFont="1" applyBorder="1" applyAlignment="1">
      <alignment horizontal="center" vertical="center"/>
    </xf>
    <xf numFmtId="9" fontId="33" fillId="0" borderId="10" xfId="37" applyNumberFormat="1" applyFont="1" applyBorder="1" applyAlignment="1">
      <alignment horizontal="center" vertical="center"/>
    </xf>
    <xf numFmtId="0" fontId="33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right" vertical="center"/>
    </xf>
    <xf numFmtId="0" fontId="5" fillId="27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1" fillId="0" borderId="22" xfId="37" applyFont="1" applyBorder="1" applyAlignment="1">
      <alignment horizontal="center" vertical="center"/>
    </xf>
    <xf numFmtId="2" fontId="31" fillId="0" borderId="21" xfId="37" applyNumberFormat="1" applyFont="1" applyBorder="1" applyAlignment="1">
      <alignment horizontal="right" vertical="center"/>
    </xf>
    <xf numFmtId="2" fontId="32" fillId="0" borderId="21" xfId="37" applyNumberFormat="1" applyFont="1" applyBorder="1" applyAlignment="1">
      <alignment horizontal="right" vertical="center"/>
    </xf>
    <xf numFmtId="2" fontId="34" fillId="0" borderId="21" xfId="37" applyNumberFormat="1" applyFont="1" applyBorder="1" applyAlignment="1">
      <alignment horizontal="right" vertical="center"/>
    </xf>
    <xf numFmtId="0" fontId="2" fillId="0" borderId="21" xfId="37" applyFont="1" applyBorder="1" applyAlignment="1">
      <alignment vertical="center"/>
    </xf>
    <xf numFmtId="2" fontId="32" fillId="0" borderId="21" xfId="37" applyNumberFormat="1" applyFont="1" applyBorder="1" applyAlignment="1">
      <alignment vertical="center"/>
    </xf>
    <xf numFmtId="0" fontId="1" fillId="0" borderId="28" xfId="37" applyFont="1" applyBorder="1" applyAlignment="1">
      <alignment horizontal="right" vertical="center"/>
    </xf>
    <xf numFmtId="2" fontId="32" fillId="0" borderId="29" xfId="37" applyNumberFormat="1" applyFont="1" applyBorder="1" applyAlignment="1">
      <alignment horizontal="right" vertical="center"/>
    </xf>
    <xf numFmtId="0" fontId="1" fillId="0" borderId="30" xfId="37" applyFont="1" applyBorder="1" applyAlignment="1">
      <alignment horizontal="center" vertical="center"/>
    </xf>
    <xf numFmtId="0" fontId="1" fillId="0" borderId="32" xfId="37" applyFont="1" applyBorder="1" applyAlignment="1">
      <alignment horizontal="center" vertical="center"/>
    </xf>
    <xf numFmtId="0" fontId="33" fillId="0" borderId="32" xfId="37" applyFont="1" applyBorder="1" applyAlignment="1">
      <alignment horizontal="right" vertical="center"/>
    </xf>
    <xf numFmtId="0" fontId="1" fillId="0" borderId="10" xfId="37" applyFont="1" applyBorder="1" applyAlignment="1">
      <alignment horizontal="right" vertical="center"/>
    </xf>
    <xf numFmtId="0" fontId="29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32" fillId="0" borderId="0" xfId="37" applyNumberFormat="1" applyFont="1" applyBorder="1" applyAlignment="1">
      <alignment horizontal="right" vertical="center"/>
    </xf>
    <xf numFmtId="0" fontId="42" fillId="0" borderId="0" xfId="37" applyFont="1" applyBorder="1" applyAlignment="1">
      <alignment horizontal="center" vertical="center"/>
    </xf>
    <xf numFmtId="0" fontId="33" fillId="0" borderId="10" xfId="0" applyNumberFormat="1" applyFont="1" applyBorder="1" applyAlignment="1" applyProtection="1">
      <alignment horizontal="center" vertical="center"/>
      <protection locked="0" hidden="1"/>
    </xf>
    <xf numFmtId="0" fontId="1" fillId="0" borderId="10" xfId="37" applyFont="1" applyBorder="1" applyAlignment="1">
      <alignment horizontal="right" vertical="center"/>
    </xf>
    <xf numFmtId="0" fontId="5" fillId="26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8" fillId="24" borderId="0" xfId="0" applyNumberFormat="1" applyFont="1" applyFill="1" applyBorder="1" applyAlignment="1">
      <alignment horizontal="left" indent="2"/>
    </xf>
    <xf numFmtId="0" fontId="38" fillId="26" borderId="0" xfId="0" applyNumberFormat="1" applyFont="1" applyFill="1" applyBorder="1" applyAlignment="1">
      <alignment horizontal="center" textRotation="90" wrapText="1"/>
    </xf>
    <xf numFmtId="0" fontId="33" fillId="26" borderId="0" xfId="0" applyNumberFormat="1" applyFont="1" applyFill="1" applyBorder="1" applyAlignment="1">
      <alignment vertical="center"/>
    </xf>
    <xf numFmtId="0" fontId="38" fillId="26" borderId="0" xfId="0" applyNumberFormat="1" applyFont="1" applyFill="1" applyBorder="1" applyAlignment="1">
      <alignment horizontal="center" vertical="center" textRotation="90"/>
    </xf>
    <xf numFmtId="0" fontId="4" fillId="26" borderId="0" xfId="0" applyNumberFormat="1" applyFont="1" applyFill="1" applyBorder="1" applyAlignment="1">
      <alignment vertical="top" textRotation="90"/>
    </xf>
    <xf numFmtId="0" fontId="0" fillId="26" borderId="0" xfId="0" applyFill="1"/>
    <xf numFmtId="0" fontId="1" fillId="26" borderId="0" xfId="37" applyFont="1" applyFill="1"/>
    <xf numFmtId="0" fontId="27" fillId="26" borderId="0" xfId="37" applyFont="1" applyFill="1"/>
    <xf numFmtId="0" fontId="26" fillId="26" borderId="0" xfId="37" applyFont="1" applyFill="1" applyAlignment="1">
      <alignment horizontal="right"/>
    </xf>
    <xf numFmtId="0" fontId="27" fillId="26" borderId="0" xfId="37" applyFont="1" applyFill="1" applyAlignment="1">
      <alignment horizontal="right"/>
    </xf>
    <xf numFmtId="9" fontId="33" fillId="0" borderId="10" xfId="37" applyNumberFormat="1" applyFont="1" applyBorder="1" applyAlignment="1">
      <alignment horizontal="center" vertical="center"/>
    </xf>
    <xf numFmtId="0" fontId="33" fillId="0" borderId="10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1" fontId="32" fillId="0" borderId="10" xfId="37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7" fillId="0" borderId="0" xfId="37" applyFont="1" applyFill="1" applyBorder="1"/>
    <xf numFmtId="0" fontId="27" fillId="0" borderId="0" xfId="37" applyFont="1" applyFill="1"/>
    <xf numFmtId="0" fontId="1" fillId="0" borderId="10" xfId="37" applyFont="1" applyBorder="1" applyAlignment="1">
      <alignment horizontal="right" vertical="center"/>
    </xf>
    <xf numFmtId="2" fontId="8" fillId="24" borderId="17" xfId="0" applyNumberFormat="1" applyFont="1" applyFill="1" applyBorder="1" applyAlignment="1">
      <alignment horizontal="left"/>
    </xf>
    <xf numFmtId="2" fontId="8" fillId="24" borderId="17" xfId="0" applyNumberFormat="1" applyFont="1" applyFill="1" applyBorder="1" applyAlignment="1">
      <alignment horizontal="left" indent="2"/>
    </xf>
    <xf numFmtId="2" fontId="51" fillId="32" borderId="17" xfId="0" applyNumberFormat="1" applyFont="1" applyFill="1" applyBorder="1" applyAlignment="1">
      <alignment horizontal="center" vertical="center"/>
    </xf>
    <xf numFmtId="1" fontId="52" fillId="31" borderId="0" xfId="0" applyNumberFormat="1" applyFont="1" applyFill="1" applyBorder="1" applyAlignment="1">
      <alignment horizontal="center" vertical="center"/>
    </xf>
    <xf numFmtId="1" fontId="52" fillId="32" borderId="0" xfId="0" applyNumberFormat="1" applyFont="1" applyFill="1" applyBorder="1" applyAlignment="1">
      <alignment horizontal="center" vertical="center"/>
    </xf>
    <xf numFmtId="1" fontId="52" fillId="30" borderId="0" xfId="0" applyNumberFormat="1" applyFont="1" applyFill="1" applyBorder="1" applyAlignment="1">
      <alignment horizontal="center" vertical="center"/>
    </xf>
    <xf numFmtId="2" fontId="52" fillId="30" borderId="0" xfId="0" applyNumberFormat="1" applyFont="1" applyFill="1" applyBorder="1" applyAlignment="1">
      <alignment horizontal="center" vertical="center"/>
    </xf>
    <xf numFmtId="2" fontId="31" fillId="30" borderId="0" xfId="0" applyNumberFormat="1" applyFont="1" applyFill="1" applyBorder="1" applyAlignment="1" applyProtection="1">
      <alignment horizontal="center"/>
      <protection locked="0"/>
    </xf>
    <xf numFmtId="2" fontId="31" fillId="30" borderId="0" xfId="0" applyNumberFormat="1" applyFont="1" applyFill="1" applyBorder="1" applyAlignment="1" applyProtection="1">
      <alignment horizontal="left"/>
    </xf>
    <xf numFmtId="2" fontId="31" fillId="34" borderId="0" xfId="0" applyNumberFormat="1" applyFont="1" applyFill="1" applyBorder="1" applyAlignment="1" applyProtection="1">
      <alignment horizontal="center" vertical="center"/>
      <protection locked="0"/>
    </xf>
    <xf numFmtId="2" fontId="31" fillId="34" borderId="0" xfId="0" applyNumberFormat="1" applyFont="1" applyFill="1" applyBorder="1" applyAlignment="1" applyProtection="1">
      <alignment horizontal="left"/>
    </xf>
    <xf numFmtId="2" fontId="31" fillId="34" borderId="0" xfId="0" applyNumberFormat="1" applyFont="1" applyFill="1" applyBorder="1" applyAlignment="1" applyProtection="1">
      <alignment horizontal="center"/>
      <protection locked="0"/>
    </xf>
    <xf numFmtId="2" fontId="54" fillId="35" borderId="17" xfId="0" applyNumberFormat="1" applyFont="1" applyFill="1" applyBorder="1" applyAlignment="1">
      <alignment horizontal="center"/>
    </xf>
    <xf numFmtId="2" fontId="59" fillId="30" borderId="0" xfId="0" applyNumberFormat="1" applyFont="1" applyFill="1" applyBorder="1" applyAlignment="1">
      <alignment horizontal="left" indent="1"/>
    </xf>
    <xf numFmtId="2" fontId="59" fillId="34" borderId="0" xfId="0" applyNumberFormat="1" applyFont="1" applyFill="1" applyBorder="1" applyAlignment="1">
      <alignment horizontal="left" vertical="center" wrapText="1" indent="1"/>
    </xf>
    <xf numFmtId="2" fontId="59" fillId="34" borderId="0" xfId="0" applyNumberFormat="1" applyFont="1" applyFill="1" applyBorder="1" applyAlignment="1">
      <alignment horizontal="left" vertical="center" indent="1"/>
    </xf>
    <xf numFmtId="2" fontId="59" fillId="34" borderId="0" xfId="0" applyNumberFormat="1" applyFont="1" applyFill="1" applyBorder="1" applyAlignment="1">
      <alignment horizontal="left" indent="1"/>
    </xf>
    <xf numFmtId="0" fontId="33" fillId="33" borderId="1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0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right" vertical="center"/>
    </xf>
    <xf numFmtId="0" fontId="1" fillId="0" borderId="10" xfId="37" applyFont="1" applyFill="1" applyBorder="1" applyAlignment="1">
      <alignment vertical="center"/>
    </xf>
    <xf numFmtId="1" fontId="4" fillId="25" borderId="18" xfId="0" applyNumberFormat="1" applyFont="1" applyFill="1" applyBorder="1" applyProtection="1">
      <protection hidden="1"/>
    </xf>
    <xf numFmtId="1" fontId="5" fillId="25" borderId="17" xfId="0" applyNumberFormat="1" applyFont="1" applyFill="1" applyBorder="1" applyProtection="1">
      <protection hidden="1"/>
    </xf>
    <xf numFmtId="1" fontId="5" fillId="25" borderId="42" xfId="0" applyNumberFormat="1" applyFont="1" applyFill="1" applyBorder="1" applyProtection="1">
      <protection hidden="1"/>
    </xf>
    <xf numFmtId="1" fontId="4" fillId="25" borderId="36" xfId="0" applyNumberFormat="1" applyFont="1" applyFill="1" applyBorder="1" applyProtection="1">
      <protection hidden="1"/>
    </xf>
    <xf numFmtId="1" fontId="5" fillId="25" borderId="0" xfId="0" applyNumberFormat="1" applyFont="1" applyFill="1" applyBorder="1" applyProtection="1">
      <protection hidden="1"/>
    </xf>
    <xf numFmtId="1" fontId="5" fillId="25" borderId="44" xfId="0" applyNumberFormat="1" applyFont="1" applyFill="1" applyBorder="1" applyProtection="1">
      <protection hidden="1"/>
    </xf>
    <xf numFmtId="1" fontId="4" fillId="25" borderId="10" xfId="0" applyNumberFormat="1" applyFont="1" applyFill="1" applyBorder="1" applyAlignment="1" applyProtection="1">
      <alignment horizontal="center"/>
      <protection hidden="1"/>
    </xf>
    <xf numFmtId="1" fontId="4" fillId="25" borderId="16" xfId="0" applyNumberFormat="1" applyFont="1" applyFill="1" applyBorder="1" applyProtection="1">
      <protection hidden="1"/>
    </xf>
    <xf numFmtId="1" fontId="5" fillId="25" borderId="11" xfId="0" applyNumberFormat="1" applyFont="1" applyFill="1" applyBorder="1" applyProtection="1">
      <protection hidden="1"/>
    </xf>
    <xf numFmtId="1" fontId="5" fillId="25" borderId="46" xfId="0" applyNumberFormat="1" applyFont="1" applyFill="1" applyBorder="1" applyProtection="1">
      <protection hidden="1"/>
    </xf>
    <xf numFmtId="1" fontId="5" fillId="36" borderId="15" xfId="0" applyNumberFormat="1" applyFont="1" applyFill="1" applyBorder="1" applyAlignment="1" applyProtection="1">
      <alignment horizontal="center"/>
      <protection hidden="1"/>
    </xf>
    <xf numFmtId="1" fontId="5" fillId="25" borderId="11" xfId="45" applyNumberFormat="1" applyFont="1" applyFill="1" applyBorder="1" applyAlignment="1" applyProtection="1">
      <protection hidden="1"/>
    </xf>
    <xf numFmtId="1" fontId="5" fillId="25" borderId="11" xfId="0" applyNumberFormat="1" applyFont="1" applyFill="1" applyBorder="1" applyAlignment="1" applyProtection="1">
      <alignment horizontal="center"/>
      <protection hidden="1"/>
    </xf>
    <xf numFmtId="1" fontId="5" fillId="25" borderId="20" xfId="0" applyNumberFormat="1" applyFont="1" applyFill="1" applyBorder="1" applyAlignment="1" applyProtection="1">
      <alignment horizontal="center"/>
      <protection hidden="1"/>
    </xf>
    <xf numFmtId="1" fontId="5" fillId="25" borderId="48" xfId="0" applyNumberFormat="1" applyFont="1" applyFill="1" applyBorder="1" applyAlignment="1" applyProtection="1">
      <alignment horizontal="center"/>
      <protection hidden="1"/>
    </xf>
    <xf numFmtId="1" fontId="4" fillId="25" borderId="49" xfId="0" applyNumberFormat="1" applyFont="1" applyFill="1" applyBorder="1" applyProtection="1">
      <protection hidden="1"/>
    </xf>
    <xf numFmtId="1" fontId="5" fillId="25" borderId="0" xfId="0" applyNumberFormat="1" applyFont="1" applyFill="1" applyBorder="1" applyAlignment="1" applyProtection="1">
      <alignment horizontal="center"/>
      <protection hidden="1"/>
    </xf>
    <xf numFmtId="1" fontId="4" fillId="25" borderId="15" xfId="0" applyNumberFormat="1" applyFont="1" applyFill="1" applyBorder="1" applyProtection="1">
      <protection hidden="1"/>
    </xf>
    <xf numFmtId="1" fontId="65" fillId="25" borderId="16" xfId="45" applyNumberFormat="1" applyFont="1" applyFill="1" applyBorder="1" applyAlignment="1" applyProtection="1">
      <protection hidden="1"/>
    </xf>
    <xf numFmtId="1" fontId="65" fillId="25" borderId="11" xfId="45" applyNumberFormat="1" applyFont="1" applyFill="1" applyBorder="1" applyAlignment="1" applyProtection="1">
      <protection hidden="1"/>
    </xf>
    <xf numFmtId="1" fontId="5" fillId="25" borderId="36" xfId="0" applyNumberFormat="1" applyFont="1" applyFill="1" applyBorder="1" applyAlignment="1" applyProtection="1">
      <alignment horizontal="center"/>
      <protection hidden="1"/>
    </xf>
    <xf numFmtId="1" fontId="5" fillId="25" borderId="35" xfId="0" applyNumberFormat="1" applyFont="1" applyFill="1" applyBorder="1" applyAlignment="1" applyProtection="1">
      <alignment horizontal="center"/>
      <protection hidden="1"/>
    </xf>
    <xf numFmtId="1" fontId="4" fillId="25" borderId="15" xfId="0" applyNumberFormat="1" applyFont="1" applyFill="1" applyBorder="1" applyAlignment="1" applyProtection="1">
      <alignment horizontal="center"/>
      <protection hidden="1"/>
    </xf>
    <xf numFmtId="1" fontId="5" fillId="25" borderId="13" xfId="0" applyNumberFormat="1" applyFont="1" applyFill="1" applyBorder="1" applyAlignment="1" applyProtection="1">
      <alignment horizontal="center"/>
      <protection hidden="1"/>
    </xf>
    <xf numFmtId="1" fontId="5" fillId="25" borderId="13" xfId="45" applyNumberFormat="1" applyFont="1" applyFill="1" applyBorder="1" applyAlignment="1" applyProtection="1">
      <alignment horizontal="center"/>
      <protection hidden="1"/>
    </xf>
    <xf numFmtId="1" fontId="4" fillId="25" borderId="10" xfId="0" applyNumberFormat="1" applyFont="1" applyFill="1" applyBorder="1" applyProtection="1">
      <protection hidden="1"/>
    </xf>
    <xf numFmtId="1" fontId="5" fillId="25" borderId="18" xfId="45" applyNumberFormat="1" applyFont="1" applyFill="1" applyBorder="1" applyAlignment="1" applyProtection="1">
      <alignment horizontal="right"/>
      <protection hidden="1"/>
    </xf>
    <xf numFmtId="1" fontId="5" fillId="0" borderId="17" xfId="0" applyNumberFormat="1" applyFont="1" applyBorder="1" applyAlignment="1" applyProtection="1">
      <protection hidden="1"/>
    </xf>
    <xf numFmtId="1" fontId="0" fillId="0" borderId="17" xfId="0" applyNumberFormat="1" applyBorder="1" applyAlignment="1" applyProtection="1">
      <protection hidden="1"/>
    </xf>
    <xf numFmtId="1" fontId="0" fillId="0" borderId="35" xfId="0" applyNumberFormat="1" applyBorder="1" applyAlignment="1" applyProtection="1">
      <protection hidden="1"/>
    </xf>
    <xf numFmtId="1" fontId="5" fillId="0" borderId="0" xfId="0" applyNumberFormat="1" applyFont="1" applyBorder="1" applyAlignment="1" applyProtection="1">
      <protection hidden="1"/>
    </xf>
    <xf numFmtId="1" fontId="0" fillId="0" borderId="0" xfId="0" applyNumberFormat="1" applyBorder="1" applyAlignment="1" applyProtection="1">
      <protection hidden="1"/>
    </xf>
    <xf numFmtId="1" fontId="5" fillId="0" borderId="11" xfId="0" applyNumberFormat="1" applyFont="1" applyBorder="1" applyAlignment="1" applyProtection="1">
      <alignment horizontal="center" vertical="center"/>
      <protection hidden="1"/>
    </xf>
    <xf numFmtId="1" fontId="7" fillId="25" borderId="0" xfId="45" applyNumberFormat="1" applyFont="1" applyFill="1" applyBorder="1" applyAlignment="1" applyProtection="1">
      <alignment vertical="center"/>
      <protection hidden="1"/>
    </xf>
    <xf numFmtId="1" fontId="5" fillId="25" borderId="0" xfId="45" applyNumberFormat="1" applyFont="1" applyFill="1" applyBorder="1" applyAlignment="1" applyProtection="1">
      <alignment horizontal="left" vertical="center"/>
      <protection hidden="1"/>
    </xf>
    <xf numFmtId="1" fontId="5" fillId="25" borderId="35" xfId="45" applyNumberFormat="1" applyFont="1" applyFill="1" applyBorder="1" applyAlignment="1" applyProtection="1">
      <alignment horizontal="left" vertical="center"/>
      <protection hidden="1"/>
    </xf>
    <xf numFmtId="1" fontId="5" fillId="25" borderId="17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19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0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35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35" xfId="0" applyNumberFormat="1" applyFont="1" applyFill="1" applyBorder="1" applyProtection="1">
      <protection hidden="1"/>
    </xf>
    <xf numFmtId="1" fontId="5" fillId="25" borderId="36" xfId="0" applyNumberFormat="1" applyFont="1" applyFill="1" applyBorder="1" applyProtection="1">
      <protection hidden="1"/>
    </xf>
    <xf numFmtId="1" fontId="4" fillId="25" borderId="16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11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20" xfId="45" applyNumberFormat="1" applyFont="1" applyFill="1" applyBorder="1" applyAlignment="1" applyProtection="1">
      <alignment horizontal="left" vertical="center" wrapText="1"/>
      <protection hidden="1"/>
    </xf>
    <xf numFmtId="1" fontId="4" fillId="25" borderId="36" xfId="45" applyNumberFormat="1" applyFont="1" applyFill="1" applyBorder="1" applyProtection="1">
      <protection hidden="1"/>
    </xf>
    <xf numFmtId="1" fontId="67" fillId="25" borderId="0" xfId="45" applyNumberFormat="1" applyFont="1" applyFill="1" applyBorder="1" applyProtection="1">
      <protection hidden="1"/>
    </xf>
    <xf numFmtId="1" fontId="5" fillId="25" borderId="0" xfId="45" applyNumberFormat="1" applyFont="1" applyFill="1" applyBorder="1" applyProtection="1">
      <protection hidden="1"/>
    </xf>
    <xf numFmtId="1" fontId="5" fillId="25" borderId="36" xfId="45" applyNumberFormat="1" applyFont="1" applyFill="1" applyBorder="1" applyProtection="1">
      <protection hidden="1"/>
    </xf>
    <xf numFmtId="1" fontId="5" fillId="25" borderId="35" xfId="45" applyNumberFormat="1" applyFont="1" applyFill="1" applyBorder="1" applyProtection="1">
      <protection hidden="1"/>
    </xf>
    <xf numFmtId="1" fontId="7" fillId="25" borderId="0" xfId="45" applyNumberFormat="1" applyFont="1" applyFill="1" applyBorder="1" applyProtection="1">
      <protection hidden="1"/>
    </xf>
    <xf numFmtId="1" fontId="5" fillId="36" borderId="10" xfId="45" applyNumberFormat="1" applyFont="1" applyFill="1" applyBorder="1" applyProtection="1">
      <protection hidden="1"/>
    </xf>
    <xf numFmtId="1" fontId="5" fillId="25" borderId="49" xfId="45" applyNumberFormat="1" applyFont="1" applyFill="1" applyBorder="1" applyProtection="1">
      <protection hidden="1"/>
    </xf>
    <xf numFmtId="1" fontId="5" fillId="0" borderId="10" xfId="45" applyNumberFormat="1" applyFont="1" applyFill="1" applyBorder="1" applyProtection="1">
      <protection hidden="1"/>
    </xf>
    <xf numFmtId="1" fontId="5" fillId="25" borderId="0" xfId="45" applyNumberFormat="1" applyFont="1" applyFill="1" applyBorder="1" applyAlignment="1" applyProtection="1">
      <protection hidden="1"/>
    </xf>
    <xf numFmtId="1" fontId="5" fillId="25" borderId="10" xfId="45" applyNumberFormat="1" applyFont="1" applyFill="1" applyBorder="1" applyProtection="1">
      <protection hidden="1"/>
    </xf>
    <xf numFmtId="1" fontId="5" fillId="37" borderId="0" xfId="45" quotePrefix="1" applyNumberFormat="1" applyFont="1" applyFill="1" applyBorder="1" applyProtection="1">
      <protection hidden="1"/>
    </xf>
    <xf numFmtId="1" fontId="5" fillId="25" borderId="35" xfId="45" quotePrefix="1" applyNumberFormat="1" applyFont="1" applyFill="1" applyBorder="1" applyProtection="1">
      <protection hidden="1"/>
    </xf>
    <xf numFmtId="1" fontId="5" fillId="25" borderId="16" xfId="45" applyNumberFormat="1" applyFont="1" applyFill="1" applyBorder="1" applyProtection="1">
      <protection hidden="1"/>
    </xf>
    <xf numFmtId="1" fontId="5" fillId="25" borderId="49" xfId="45" applyNumberFormat="1" applyFont="1" applyFill="1" applyBorder="1" applyAlignment="1" applyProtection="1">
      <alignment horizontal="center"/>
      <protection hidden="1"/>
    </xf>
    <xf numFmtId="1" fontId="5" fillId="25" borderId="10" xfId="45" applyNumberFormat="1" applyFont="1" applyFill="1" applyBorder="1" applyAlignment="1" applyProtection="1">
      <alignment horizontal="center"/>
      <protection hidden="1"/>
    </xf>
    <xf numFmtId="1" fontId="5" fillId="36" borderId="10" xfId="45" applyNumberFormat="1" applyFont="1" applyFill="1" applyBorder="1" applyAlignment="1" applyProtection="1">
      <alignment horizontal="center"/>
      <protection hidden="1"/>
    </xf>
    <xf numFmtId="1" fontId="4" fillId="25" borderId="18" xfId="45" applyNumberFormat="1" applyFont="1" applyFill="1" applyBorder="1" applyProtection="1">
      <protection hidden="1"/>
    </xf>
    <xf numFmtId="1" fontId="5" fillId="25" borderId="17" xfId="45" applyNumberFormat="1" applyFont="1" applyFill="1" applyBorder="1" applyProtection="1">
      <protection hidden="1"/>
    </xf>
    <xf numFmtId="1" fontId="4" fillId="25" borderId="36" xfId="45" applyNumberFormat="1" applyFont="1" applyFill="1" applyBorder="1" applyAlignment="1" applyProtection="1">
      <alignment horizontal="right"/>
      <protection hidden="1"/>
    </xf>
    <xf numFmtId="1" fontId="4" fillId="25" borderId="35" xfId="45" applyNumberFormat="1" applyFont="1" applyFill="1" applyBorder="1" applyProtection="1">
      <protection hidden="1"/>
    </xf>
    <xf numFmtId="1" fontId="5" fillId="25" borderId="36" xfId="45" applyNumberFormat="1" applyFont="1" applyFill="1" applyBorder="1" applyAlignment="1" applyProtection="1">
      <alignment horizontal="right"/>
      <protection hidden="1"/>
    </xf>
    <xf numFmtId="1" fontId="5" fillId="25" borderId="36" xfId="45" applyNumberFormat="1" applyFont="1" applyFill="1" applyBorder="1" applyAlignment="1" applyProtection="1">
      <alignment horizontal="center"/>
      <protection hidden="1"/>
    </xf>
    <xf numFmtId="1" fontId="5" fillId="25" borderId="35" xfId="45" applyNumberFormat="1" applyFont="1" applyFill="1" applyBorder="1" applyAlignment="1" applyProtection="1">
      <alignment horizontal="center"/>
      <protection hidden="1"/>
    </xf>
    <xf numFmtId="1" fontId="5" fillId="25" borderId="0" xfId="45" applyNumberFormat="1" applyFont="1" applyFill="1" applyBorder="1" applyAlignment="1" applyProtection="1">
      <alignment horizontal="center"/>
      <protection hidden="1"/>
    </xf>
    <xf numFmtId="1" fontId="5" fillId="25" borderId="16" xfId="45" applyNumberFormat="1" applyFont="1" applyFill="1" applyBorder="1" applyAlignment="1" applyProtection="1">
      <alignment horizontal="right"/>
      <protection hidden="1"/>
    </xf>
    <xf numFmtId="1" fontId="5" fillId="25" borderId="11" xfId="45" applyNumberFormat="1" applyFont="1" applyFill="1" applyBorder="1" applyProtection="1">
      <protection hidden="1"/>
    </xf>
    <xf numFmtId="1" fontId="5" fillId="25" borderId="20" xfId="45" applyNumberFormat="1" applyFont="1" applyFill="1" applyBorder="1" applyProtection="1">
      <protection hidden="1"/>
    </xf>
    <xf numFmtId="1" fontId="5" fillId="25" borderId="12" xfId="45" applyNumberFormat="1" applyFont="1" applyFill="1" applyBorder="1" applyAlignment="1" applyProtection="1">
      <alignment horizontal="right"/>
      <protection hidden="1"/>
    </xf>
    <xf numFmtId="1" fontId="5" fillId="25" borderId="13" xfId="45" applyNumberFormat="1" applyFont="1" applyFill="1" applyBorder="1" applyProtection="1">
      <protection hidden="1"/>
    </xf>
    <xf numFmtId="1" fontId="5" fillId="25" borderId="11" xfId="45" applyNumberFormat="1" applyFont="1" applyFill="1" applyBorder="1" applyAlignment="1" applyProtection="1">
      <alignment horizontal="center"/>
      <protection hidden="1"/>
    </xf>
    <xf numFmtId="1" fontId="4" fillId="25" borderId="18" xfId="45" applyNumberFormat="1" applyFont="1" applyFill="1" applyBorder="1" applyAlignment="1" applyProtection="1">
      <alignment horizontal="right"/>
      <protection hidden="1"/>
    </xf>
    <xf numFmtId="1" fontId="5" fillId="25" borderId="19" xfId="45" applyNumberFormat="1" applyFont="1" applyFill="1" applyBorder="1" applyAlignment="1" applyProtection="1">
      <alignment horizontal="center"/>
      <protection hidden="1"/>
    </xf>
    <xf numFmtId="1" fontId="4" fillId="25" borderId="36" xfId="45" applyNumberFormat="1" applyFont="1" applyFill="1" applyBorder="1" applyAlignment="1" applyProtection="1">
      <alignment vertical="center"/>
      <protection hidden="1"/>
    </xf>
    <xf numFmtId="1" fontId="4" fillId="25" borderId="0" xfId="45" applyNumberFormat="1" applyFont="1" applyFill="1" applyBorder="1" applyAlignment="1" applyProtection="1">
      <alignment vertical="center"/>
      <protection hidden="1"/>
    </xf>
    <xf numFmtId="1" fontId="29" fillId="25" borderId="36" xfId="45" applyNumberFormat="1" applyFont="1" applyFill="1" applyBorder="1" applyProtection="1">
      <protection hidden="1"/>
    </xf>
    <xf numFmtId="1" fontId="4" fillId="25" borderId="0" xfId="45" applyNumberFormat="1" applyFont="1" applyFill="1" applyBorder="1" applyProtection="1">
      <protection hidden="1"/>
    </xf>
    <xf numFmtId="1" fontId="64" fillId="25" borderId="36" xfId="45" applyNumberFormat="1" applyFont="1" applyFill="1" applyBorder="1" applyProtection="1">
      <protection hidden="1"/>
    </xf>
    <xf numFmtId="1" fontId="5" fillId="25" borderId="36" xfId="45" applyNumberFormat="1" applyFont="1" applyFill="1" applyBorder="1" applyAlignment="1" applyProtection="1">
      <protection hidden="1"/>
    </xf>
    <xf numFmtId="1" fontId="5" fillId="25" borderId="35" xfId="45" applyNumberFormat="1" applyFont="1" applyFill="1" applyBorder="1" applyAlignment="1" applyProtection="1">
      <protection hidden="1"/>
    </xf>
    <xf numFmtId="1" fontId="0" fillId="0" borderId="0" xfId="0" applyNumberFormat="1" applyBorder="1" applyAlignment="1" applyProtection="1">
      <alignment horizontal="right"/>
      <protection hidden="1"/>
    </xf>
    <xf numFmtId="1" fontId="0" fillId="0" borderId="35" xfId="0" applyNumberFormat="1" applyBorder="1" applyAlignment="1" applyProtection="1">
      <alignment horizontal="right"/>
      <protection hidden="1"/>
    </xf>
    <xf numFmtId="1" fontId="5" fillId="25" borderId="16" xfId="45" applyNumberFormat="1" applyFont="1" applyFill="1" applyBorder="1" applyAlignment="1" applyProtection="1">
      <alignment vertical="center" wrapText="1"/>
      <protection hidden="1"/>
    </xf>
    <xf numFmtId="1" fontId="5" fillId="25" borderId="11" xfId="45" applyNumberFormat="1" applyFont="1" applyFill="1" applyBorder="1" applyAlignment="1" applyProtection="1">
      <alignment vertical="center" wrapText="1"/>
      <protection hidden="1"/>
    </xf>
    <xf numFmtId="1" fontId="5" fillId="25" borderId="20" xfId="45" applyNumberFormat="1" applyFont="1" applyFill="1" applyBorder="1" applyAlignment="1" applyProtection="1">
      <alignment vertical="center" wrapText="1"/>
      <protection hidden="1"/>
    </xf>
    <xf numFmtId="1" fontId="69" fillId="25" borderId="0" xfId="0" applyNumberFormat="1" applyFont="1" applyFill="1" applyProtection="1">
      <protection locked="0"/>
    </xf>
    <xf numFmtId="1" fontId="69" fillId="25" borderId="35" xfId="0" applyNumberFormat="1" applyFont="1" applyFill="1" applyBorder="1" applyProtection="1">
      <protection locked="0"/>
    </xf>
    <xf numFmtId="1" fontId="4" fillId="25" borderId="49" xfId="45" applyNumberFormat="1" applyFont="1" applyFill="1" applyBorder="1" applyAlignment="1" applyProtection="1">
      <alignment horizontal="center"/>
      <protection hidden="1"/>
    </xf>
    <xf numFmtId="1" fontId="5" fillId="36" borderId="10" xfId="0" applyNumberFormat="1" applyFont="1" applyFill="1" applyBorder="1" applyAlignment="1" applyProtection="1">
      <alignment horizontal="center"/>
      <protection locked="0" hidden="1"/>
    </xf>
    <xf numFmtId="1" fontId="5" fillId="36" borderId="12" xfId="45" applyNumberFormat="1" applyFont="1" applyFill="1" applyBorder="1" applyAlignment="1" applyProtection="1">
      <alignment horizontal="center"/>
      <protection locked="0" hidden="1"/>
    </xf>
    <xf numFmtId="1" fontId="5" fillId="36" borderId="14" xfId="45" applyNumberFormat="1" applyFont="1" applyFill="1" applyBorder="1" applyAlignment="1" applyProtection="1">
      <alignment horizontal="center"/>
      <protection locked="0" hidden="1"/>
    </xf>
    <xf numFmtId="1" fontId="5" fillId="36" borderId="12" xfId="0" applyNumberFormat="1" applyFont="1" applyFill="1" applyBorder="1" applyAlignment="1" applyProtection="1">
      <alignment horizontal="center"/>
      <protection locked="0" hidden="1"/>
    </xf>
    <xf numFmtId="1" fontId="5" fillId="36" borderId="14" xfId="0" applyNumberFormat="1" applyFont="1" applyFill="1" applyBorder="1" applyAlignment="1" applyProtection="1">
      <alignment horizontal="center"/>
      <protection locked="0" hidden="1"/>
    </xf>
    <xf numFmtId="1" fontId="5" fillId="36" borderId="16" xfId="0" applyNumberFormat="1" applyFont="1" applyFill="1" applyBorder="1" applyAlignment="1" applyProtection="1">
      <alignment horizontal="center"/>
      <protection locked="0" hidden="1"/>
    </xf>
    <xf numFmtId="1" fontId="5" fillId="36" borderId="20" xfId="0" applyNumberFormat="1" applyFont="1" applyFill="1" applyBorder="1" applyAlignment="1" applyProtection="1">
      <alignment horizontal="center"/>
      <protection locked="0" hidden="1"/>
    </xf>
    <xf numFmtId="1" fontId="5" fillId="36" borderId="18" xfId="0" applyNumberFormat="1" applyFont="1" applyFill="1" applyBorder="1" applyAlignment="1" applyProtection="1">
      <alignment horizontal="center"/>
      <protection locked="0" hidden="1"/>
    </xf>
    <xf numFmtId="1" fontId="5" fillId="36" borderId="19" xfId="0" applyNumberFormat="1" applyFont="1" applyFill="1" applyBorder="1" applyAlignment="1" applyProtection="1">
      <alignment horizontal="center"/>
      <protection locked="0" hidden="1"/>
    </xf>
    <xf numFmtId="1" fontId="5" fillId="25" borderId="10" xfId="0" applyNumberFormat="1" applyFont="1" applyFill="1" applyBorder="1" applyAlignment="1" applyProtection="1">
      <alignment horizontal="center"/>
      <protection locked="0" hidden="1"/>
    </xf>
    <xf numFmtId="1" fontId="5" fillId="36" borderId="12" xfId="45" quotePrefix="1" applyNumberFormat="1" applyFont="1" applyFill="1" applyBorder="1" applyAlignment="1" applyProtection="1">
      <alignment horizontal="center"/>
      <protection locked="0" hidden="1"/>
    </xf>
    <xf numFmtId="1" fontId="5" fillId="36" borderId="13" xfId="0" applyNumberFormat="1" applyFont="1" applyFill="1" applyBorder="1" applyAlignment="1" applyProtection="1">
      <alignment horizontal="center"/>
      <protection locked="0" hidden="1"/>
    </xf>
    <xf numFmtId="1" fontId="5" fillId="36" borderId="13" xfId="0" quotePrefix="1" applyNumberFormat="1" applyFont="1" applyFill="1" applyBorder="1" applyAlignment="1" applyProtection="1">
      <alignment horizontal="center"/>
      <protection locked="0" hidden="1"/>
    </xf>
    <xf numFmtId="1" fontId="5" fillId="25" borderId="0" xfId="45" applyNumberFormat="1" applyFont="1" applyFill="1" applyBorder="1" applyProtection="1">
      <protection locked="0" hidden="1"/>
    </xf>
    <xf numFmtId="1" fontId="5" fillId="25" borderId="35" xfId="45" applyNumberFormat="1" applyFont="1" applyFill="1" applyBorder="1" applyProtection="1">
      <protection locked="0" hidden="1"/>
    </xf>
    <xf numFmtId="1" fontId="5" fillId="25" borderId="50" xfId="45" applyNumberFormat="1" applyFont="1" applyFill="1" applyBorder="1" applyAlignment="1" applyProtection="1">
      <alignment horizontal="left"/>
      <protection locked="0" hidden="1"/>
    </xf>
    <xf numFmtId="1" fontId="5" fillId="25" borderId="0" xfId="45" applyNumberFormat="1" applyFont="1" applyFill="1" applyBorder="1" applyAlignment="1" applyProtection="1">
      <protection locked="0" hidden="1"/>
    </xf>
    <xf numFmtId="1" fontId="5" fillId="25" borderId="16" xfId="45" applyNumberFormat="1" applyFont="1" applyFill="1" applyBorder="1" applyProtection="1">
      <protection locked="0" hidden="1"/>
    </xf>
    <xf numFmtId="1" fontId="5" fillId="25" borderId="11" xfId="45" applyNumberFormat="1" applyFont="1" applyFill="1" applyBorder="1" applyProtection="1">
      <protection locked="0" hidden="1"/>
    </xf>
    <xf numFmtId="1" fontId="5" fillId="36" borderId="20" xfId="0" applyNumberFormat="1" applyFont="1" applyFill="1" applyBorder="1" applyAlignment="1" applyProtection="1">
      <alignment horizontal="right"/>
      <protection locked="0" hidden="1"/>
    </xf>
    <xf numFmtId="0" fontId="79" fillId="0" borderId="0" xfId="0" applyNumberFormat="1" applyFont="1" applyFill="1" applyBorder="1" applyAlignment="1">
      <alignment horizontal="center" vertical="center"/>
    </xf>
    <xf numFmtId="0" fontId="38" fillId="0" borderId="10" xfId="0" applyNumberFormat="1" applyFont="1" applyBorder="1" applyAlignment="1" applyProtection="1">
      <alignment horizontal="center" vertical="center"/>
      <protection locked="0" hidden="1"/>
    </xf>
    <xf numFmtId="0" fontId="1" fillId="0" borderId="24" xfId="37" applyFont="1" applyBorder="1" applyAlignment="1">
      <alignment horizontal="center" vertical="top"/>
    </xf>
    <xf numFmtId="0" fontId="2" fillId="0" borderId="10" xfId="37" applyFont="1" applyBorder="1" applyAlignment="1">
      <alignment horizontal="center" vertical="center" wrapText="1"/>
    </xf>
    <xf numFmtId="0" fontId="1" fillId="0" borderId="10" xfId="37" applyFont="1" applyBorder="1" applyAlignment="1">
      <alignment horizontal="right" vertical="center"/>
    </xf>
    <xf numFmtId="0" fontId="1" fillId="0" borderId="10" xfId="37" applyFont="1" applyFill="1" applyBorder="1" applyAlignment="1">
      <alignment horizontal="left" vertical="center"/>
    </xf>
    <xf numFmtId="0" fontId="1" fillId="0" borderId="12" xfId="37" applyFont="1" applyFill="1" applyBorder="1" applyAlignment="1">
      <alignment horizontal="left" vertical="center"/>
    </xf>
    <xf numFmtId="0" fontId="1" fillId="0" borderId="13" xfId="37" applyFont="1" applyFill="1" applyBorder="1" applyAlignment="1">
      <alignment horizontal="left" vertical="center"/>
    </xf>
    <xf numFmtId="0" fontId="1" fillId="0" borderId="14" xfId="37" applyFont="1" applyFill="1" applyBorder="1" applyAlignment="1">
      <alignment horizontal="left" vertical="center"/>
    </xf>
    <xf numFmtId="0" fontId="82" fillId="0" borderId="10" xfId="0" applyNumberFormat="1" applyFont="1" applyBorder="1" applyAlignment="1" applyProtection="1">
      <alignment horizontal="center" vertical="center"/>
      <protection locked="0"/>
    </xf>
    <xf numFmtId="2" fontId="35" fillId="0" borderId="10" xfId="37" applyNumberFormat="1" applyFont="1" applyBorder="1" applyAlignment="1" applyProtection="1">
      <alignment horizontal="center" vertical="center"/>
      <protection locked="0"/>
    </xf>
    <xf numFmtId="2" fontId="83" fillId="0" borderId="10" xfId="37" applyNumberFormat="1" applyFont="1" applyBorder="1" applyAlignment="1">
      <alignment horizontal="center" vertical="center"/>
    </xf>
    <xf numFmtId="2" fontId="31" fillId="40" borderId="0" xfId="0" applyNumberFormat="1" applyFont="1" applyFill="1" applyBorder="1" applyAlignment="1" applyProtection="1">
      <alignment horizontal="center"/>
    </xf>
    <xf numFmtId="2" fontId="59" fillId="41" borderId="0" xfId="0" applyNumberFormat="1" applyFont="1" applyFill="1" applyBorder="1" applyAlignment="1" applyProtection="1">
      <alignment horizontal="left" vertical="center" wrapText="1" indent="1"/>
    </xf>
    <xf numFmtId="0" fontId="5" fillId="0" borderId="10" xfId="0" applyNumberFormat="1" applyFont="1" applyFill="1" applyBorder="1" applyAlignment="1">
      <alignment vertical="top"/>
    </xf>
    <xf numFmtId="0" fontId="74" fillId="0" borderId="10" xfId="0" applyNumberFormat="1" applyFont="1" applyBorder="1" applyAlignment="1" applyProtection="1">
      <alignment vertical="center"/>
      <protection locked="0"/>
    </xf>
    <xf numFmtId="0" fontId="38" fillId="0" borderId="10" xfId="0" applyNumberFormat="1" applyFont="1" applyFill="1" applyBorder="1" applyAlignment="1">
      <alignment horizontal="center" textRotation="90" wrapText="1"/>
    </xf>
    <xf numFmtId="0" fontId="73" fillId="0" borderId="10" xfId="0" applyNumberFormat="1" applyFont="1" applyFill="1" applyBorder="1" applyAlignment="1" applyProtection="1">
      <alignment horizontal="center" vertical="top" wrapText="1"/>
    </xf>
    <xf numFmtId="0" fontId="33" fillId="0" borderId="10" xfId="0" applyNumberFormat="1" applyFont="1" applyFill="1" applyBorder="1" applyAlignment="1">
      <alignment vertical="center"/>
    </xf>
    <xf numFmtId="17" fontId="40" fillId="0" borderId="10" xfId="0" applyNumberFormat="1" applyFont="1" applyBorder="1" applyAlignment="1">
      <alignment horizontal="center" vertical="center"/>
    </xf>
    <xf numFmtId="17" fontId="33" fillId="0" borderId="10" xfId="0" applyNumberFormat="1" applyFont="1" applyBorder="1" applyAlignment="1" applyProtection="1">
      <alignment horizontal="center" vertical="center"/>
      <protection locked="0"/>
    </xf>
    <xf numFmtId="17" fontId="33" fillId="0" borderId="10" xfId="0" applyNumberFormat="1" applyFont="1" applyFill="1" applyBorder="1" applyAlignment="1" applyProtection="1">
      <alignment horizontal="center" vertical="center"/>
    </xf>
    <xf numFmtId="17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8" fillId="0" borderId="10" xfId="0" applyNumberFormat="1" applyFont="1" applyFill="1" applyBorder="1" applyAlignment="1">
      <alignment horizontal="center" vertical="center" textRotation="90"/>
    </xf>
    <xf numFmtId="0" fontId="81" fillId="0" borderId="10" xfId="0" applyNumberFormat="1" applyFont="1" applyBorder="1" applyAlignment="1">
      <alignment horizontal="center" vertical="center" textRotation="90"/>
    </xf>
    <xf numFmtId="0" fontId="46" fillId="0" borderId="10" xfId="0" applyNumberFormat="1" applyFont="1" applyBorder="1" applyAlignment="1" applyProtection="1">
      <alignment horizontal="center" vertical="center"/>
      <protection hidden="1"/>
    </xf>
    <xf numFmtId="1" fontId="46" fillId="0" borderId="10" xfId="0" applyNumberFormat="1" applyFont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>
      <alignment vertical="top"/>
    </xf>
    <xf numFmtId="2" fontId="84" fillId="28" borderId="11" xfId="0" applyNumberFormat="1" applyFont="1" applyFill="1" applyBorder="1" applyAlignment="1">
      <alignment vertical="center"/>
    </xf>
    <xf numFmtId="2" fontId="84" fillId="28" borderId="11" xfId="0" applyNumberFormat="1" applyFont="1" applyFill="1" applyBorder="1" applyAlignment="1">
      <alignment horizontal="center" vertical="center"/>
    </xf>
    <xf numFmtId="1" fontId="85" fillId="28" borderId="11" xfId="0" applyNumberFormat="1" applyFont="1" applyFill="1" applyBorder="1" applyAlignment="1">
      <alignment horizontal="center" vertical="center"/>
    </xf>
    <xf numFmtId="9" fontId="33" fillId="0" borderId="10" xfId="37" applyNumberFormat="1" applyFont="1" applyBorder="1" applyAlignment="1">
      <alignment horizontal="center" vertical="center"/>
    </xf>
    <xf numFmtId="0" fontId="33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right" vertical="center"/>
    </xf>
    <xf numFmtId="0" fontId="70" fillId="0" borderId="12" xfId="0" applyNumberFormat="1" applyFont="1" applyBorder="1" applyAlignment="1" applyProtection="1">
      <alignment horizontal="center" vertical="center"/>
      <protection locked="0"/>
    </xf>
    <xf numFmtId="0" fontId="70" fillId="0" borderId="13" xfId="0" applyNumberFormat="1" applyFont="1" applyBorder="1" applyAlignment="1" applyProtection="1">
      <alignment horizontal="center" vertical="center"/>
      <protection locked="0"/>
    </xf>
    <xf numFmtId="0" fontId="70" fillId="0" borderId="14" xfId="0" applyNumberFormat="1" applyFont="1" applyBorder="1" applyAlignment="1" applyProtection="1">
      <alignment horizontal="center" vertical="center"/>
      <protection locked="0"/>
    </xf>
    <xf numFmtId="0" fontId="48" fillId="0" borderId="0" xfId="0" applyNumberFormat="1" applyFont="1" applyFill="1" applyBorder="1" applyAlignment="1">
      <alignment horizontal="center" vertical="top"/>
    </xf>
    <xf numFmtId="0" fontId="72" fillId="0" borderId="10" xfId="0" applyNumberFormat="1" applyFont="1" applyFill="1" applyBorder="1" applyAlignment="1" applyProtection="1">
      <alignment horizontal="center" vertical="center"/>
      <protection locked="0"/>
    </xf>
    <xf numFmtId="0" fontId="73" fillId="0" borderId="10" xfId="0" applyNumberFormat="1" applyFont="1" applyFill="1" applyBorder="1" applyAlignment="1" applyProtection="1">
      <alignment horizontal="center" vertical="top" wrapText="1"/>
    </xf>
    <xf numFmtId="0" fontId="73" fillId="39" borderId="10" xfId="0" applyNumberFormat="1" applyFont="1" applyFill="1" applyBorder="1" applyAlignment="1" applyProtection="1">
      <alignment horizontal="center" vertical="top"/>
    </xf>
    <xf numFmtId="0" fontId="71" fillId="0" borderId="10" xfId="0" applyNumberFormat="1" applyFont="1" applyBorder="1" applyAlignment="1" applyProtection="1">
      <alignment horizontal="left" vertical="center"/>
      <protection locked="0"/>
    </xf>
    <xf numFmtId="1" fontId="76" fillId="0" borderId="10" xfId="0" applyNumberFormat="1" applyFont="1" applyBorder="1" applyAlignment="1" applyProtection="1">
      <alignment horizontal="left" vertical="center"/>
      <protection locked="0"/>
    </xf>
    <xf numFmtId="0" fontId="74" fillId="0" borderId="10" xfId="0" applyNumberFormat="1" applyFont="1" applyBorder="1" applyAlignment="1" applyProtection="1">
      <alignment horizontal="left" vertical="center"/>
      <protection locked="0"/>
    </xf>
    <xf numFmtId="0" fontId="75" fillId="0" borderId="10" xfId="0" applyNumberFormat="1" applyFont="1" applyBorder="1" applyAlignment="1" applyProtection="1">
      <alignment horizontal="left" vertical="center"/>
      <protection locked="0"/>
    </xf>
    <xf numFmtId="0" fontId="80" fillId="0" borderId="10" xfId="0" applyNumberFormat="1" applyFont="1" applyBorder="1" applyAlignment="1" applyProtection="1">
      <alignment horizontal="left" vertical="center"/>
      <protection locked="0"/>
    </xf>
    <xf numFmtId="0" fontId="77" fillId="0" borderId="10" xfId="0" applyNumberFormat="1" applyFont="1" applyBorder="1" applyAlignment="1" applyProtection="1">
      <alignment horizontal="center" vertical="center"/>
      <protection locked="0"/>
    </xf>
    <xf numFmtId="1" fontId="75" fillId="0" borderId="10" xfId="0" applyNumberFormat="1" applyFont="1" applyBorder="1" applyAlignment="1" applyProtection="1">
      <alignment horizontal="left" vertical="center"/>
      <protection locked="0"/>
    </xf>
    <xf numFmtId="0" fontId="78" fillId="29" borderId="10" xfId="0" applyNumberFormat="1" applyFont="1" applyFill="1" applyBorder="1" applyAlignment="1" applyProtection="1">
      <alignment horizontal="left" vertical="center"/>
      <protection locked="0" hidden="1"/>
    </xf>
    <xf numFmtId="0" fontId="0" fillId="0" borderId="10" xfId="0" applyBorder="1"/>
    <xf numFmtId="2" fontId="56" fillId="29" borderId="0" xfId="44" applyNumberFormat="1" applyFont="1" applyFill="1" applyBorder="1" applyAlignment="1" applyProtection="1">
      <alignment horizontal="center" vertical="center" wrapText="1"/>
    </xf>
    <xf numFmtId="2" fontId="57" fillId="29" borderId="0" xfId="0" applyNumberFormat="1" applyFont="1" applyFill="1" applyBorder="1" applyAlignment="1">
      <alignment horizontal="center" vertical="center"/>
    </xf>
    <xf numFmtId="2" fontId="58" fillId="33" borderId="0" xfId="0" applyNumberFormat="1" applyFont="1" applyFill="1" applyBorder="1" applyAlignment="1">
      <alignment horizontal="center" vertical="center"/>
    </xf>
    <xf numFmtId="1" fontId="61" fillId="32" borderId="0" xfId="0" applyNumberFormat="1" applyFont="1" applyFill="1" applyBorder="1" applyAlignment="1">
      <alignment horizontal="center" vertical="center" wrapText="1"/>
    </xf>
    <xf numFmtId="1" fontId="53" fillId="31" borderId="0" xfId="0" applyNumberFormat="1" applyFont="1" applyFill="1" applyBorder="1" applyAlignment="1">
      <alignment horizontal="center" vertical="center" wrapText="1"/>
    </xf>
    <xf numFmtId="2" fontId="8" fillId="24" borderId="0" xfId="0" applyNumberFormat="1" applyFont="1" applyFill="1" applyBorder="1" applyAlignment="1">
      <alignment horizontal="right" indent="1"/>
    </xf>
    <xf numFmtId="2" fontId="8" fillId="24" borderId="17" xfId="0" applyNumberFormat="1" applyFont="1" applyFill="1" applyBorder="1" applyAlignment="1">
      <alignment horizontal="right" indent="1"/>
    </xf>
    <xf numFmtId="2" fontId="54" fillId="31" borderId="0" xfId="0" applyNumberFormat="1" applyFont="1" applyFill="1" applyBorder="1" applyAlignment="1">
      <alignment horizontal="center" vertical="center"/>
    </xf>
    <xf numFmtId="0" fontId="1" fillId="0" borderId="22" xfId="37" applyFont="1" applyBorder="1" applyAlignment="1">
      <alignment horizontal="center" vertical="top"/>
    </xf>
    <xf numFmtId="0" fontId="1" fillId="0" borderId="10" xfId="37" applyFont="1" applyBorder="1" applyAlignment="1">
      <alignment horizontal="left" vertical="center"/>
    </xf>
    <xf numFmtId="0" fontId="1" fillId="0" borderId="10" xfId="37" applyFont="1" applyBorder="1" applyAlignment="1">
      <alignment horizontal="center" vertical="center"/>
    </xf>
    <xf numFmtId="2" fontId="32" fillId="0" borderId="12" xfId="37" applyNumberFormat="1" applyFont="1" applyBorder="1" applyAlignment="1">
      <alignment horizontal="center" vertical="center"/>
    </xf>
    <xf numFmtId="2" fontId="32" fillId="0" borderId="13" xfId="37" applyNumberFormat="1" applyFont="1" applyBorder="1" applyAlignment="1">
      <alignment horizontal="center" vertical="center"/>
    </xf>
    <xf numFmtId="2" fontId="32" fillId="0" borderId="14" xfId="37" applyNumberFormat="1" applyFont="1" applyBorder="1" applyAlignment="1">
      <alignment horizontal="center" vertical="center"/>
    </xf>
    <xf numFmtId="0" fontId="1" fillId="0" borderId="12" xfId="37" applyFont="1" applyBorder="1" applyAlignment="1">
      <alignment horizontal="center" vertical="center"/>
    </xf>
    <xf numFmtId="0" fontId="1" fillId="0" borderId="13" xfId="37" applyFont="1" applyBorder="1" applyAlignment="1">
      <alignment horizontal="center" vertical="center"/>
    </xf>
    <xf numFmtId="0" fontId="1" fillId="0" borderId="14" xfId="37" applyFont="1" applyBorder="1" applyAlignment="1">
      <alignment horizontal="center" vertical="center"/>
    </xf>
    <xf numFmtId="0" fontId="1" fillId="0" borderId="18" xfId="37" applyFont="1" applyBorder="1" applyAlignment="1">
      <alignment horizontal="left" vertical="center" wrapText="1"/>
    </xf>
    <xf numFmtId="0" fontId="1" fillId="0" borderId="19" xfId="37" applyFont="1" applyBorder="1" applyAlignment="1">
      <alignment horizontal="left" vertical="center" wrapText="1"/>
    </xf>
    <xf numFmtId="0" fontId="1" fillId="0" borderId="16" xfId="37" applyFont="1" applyBorder="1" applyAlignment="1">
      <alignment horizontal="left" vertical="center" wrapText="1"/>
    </xf>
    <xf numFmtId="0" fontId="1" fillId="0" borderId="20" xfId="37" applyFont="1" applyBorder="1" applyAlignment="1">
      <alignment horizontal="left" vertical="center" wrapText="1"/>
    </xf>
    <xf numFmtId="0" fontId="43" fillId="0" borderId="0" xfId="37" applyFont="1" applyFill="1" applyAlignment="1">
      <alignment horizontal="center"/>
    </xf>
    <xf numFmtId="2" fontId="32" fillId="0" borderId="10" xfId="37" applyNumberFormat="1" applyFont="1" applyBorder="1" applyAlignment="1">
      <alignment horizontal="center" vertical="center"/>
    </xf>
    <xf numFmtId="0" fontId="27" fillId="0" borderId="10" xfId="37" applyFont="1" applyBorder="1" applyAlignment="1">
      <alignment horizontal="center" vertical="center"/>
    </xf>
    <xf numFmtId="0" fontId="27" fillId="0" borderId="21" xfId="37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top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0" fontId="1" fillId="0" borderId="14" xfId="37" applyFont="1" applyBorder="1" applyAlignment="1">
      <alignment horizontal="left" vertical="center"/>
    </xf>
    <xf numFmtId="0" fontId="2" fillId="0" borderId="10" xfId="37" applyFont="1" applyBorder="1" applyAlignment="1">
      <alignment horizontal="left" vertical="center"/>
    </xf>
    <xf numFmtId="0" fontId="1" fillId="0" borderId="23" xfId="37" applyFont="1" applyBorder="1" applyAlignment="1">
      <alignment horizontal="center" vertical="top"/>
    </xf>
    <xf numFmtId="0" fontId="1" fillId="0" borderId="24" xfId="37" applyFont="1" applyBorder="1" applyAlignment="1">
      <alignment horizontal="center" vertical="top"/>
    </xf>
    <xf numFmtId="0" fontId="1" fillId="0" borderId="25" xfId="37" applyFont="1" applyBorder="1" applyAlignment="1">
      <alignment horizontal="center" vertical="top"/>
    </xf>
    <xf numFmtId="9" fontId="33" fillId="0" borderId="10" xfId="37" applyNumberFormat="1" applyFont="1" applyBorder="1" applyAlignment="1">
      <alignment horizontal="center" vertical="center"/>
    </xf>
    <xf numFmtId="0" fontId="33" fillId="0" borderId="10" xfId="37" applyFont="1" applyBorder="1" applyAlignment="1">
      <alignment horizontal="center" vertical="center"/>
    </xf>
    <xf numFmtId="0" fontId="73" fillId="0" borderId="0" xfId="37" applyFont="1" applyAlignment="1">
      <alignment horizontal="center" vertical="center"/>
    </xf>
    <xf numFmtId="0" fontId="60" fillId="0" borderId="0" xfId="37" applyFont="1" applyBorder="1" applyAlignment="1">
      <alignment horizontal="center" vertical="center"/>
    </xf>
    <xf numFmtId="0" fontId="1" fillId="0" borderId="31" xfId="37" applyFont="1" applyBorder="1" applyAlignment="1">
      <alignment horizontal="left" vertical="center"/>
    </xf>
    <xf numFmtId="0" fontId="1" fillId="0" borderId="32" xfId="37" applyFont="1" applyBorder="1" applyAlignment="1">
      <alignment horizontal="left" vertical="center"/>
    </xf>
    <xf numFmtId="0" fontId="30" fillId="0" borderId="33" xfId="37" applyFont="1" applyFill="1" applyBorder="1" applyAlignment="1">
      <alignment horizontal="center" vertical="center"/>
    </xf>
    <xf numFmtId="0" fontId="30" fillId="0" borderId="34" xfId="37" applyFont="1" applyFill="1" applyBorder="1" applyAlignment="1">
      <alignment horizontal="center" vertical="center"/>
    </xf>
    <xf numFmtId="0" fontId="1" fillId="0" borderId="15" xfId="37" applyFont="1" applyBorder="1" applyAlignment="1">
      <alignment horizontal="left" vertical="center"/>
    </xf>
    <xf numFmtId="0" fontId="1" fillId="0" borderId="10" xfId="37" applyFont="1" applyBorder="1" applyAlignment="1">
      <alignment horizontal="right" vertical="center"/>
    </xf>
    <xf numFmtId="0" fontId="26" fillId="0" borderId="32" xfId="38" applyFont="1" applyFill="1" applyBorder="1" applyAlignment="1">
      <alignment horizontal="left" vertical="center"/>
    </xf>
    <xf numFmtId="0" fontId="26" fillId="0" borderId="32" xfId="37" applyFont="1" applyFill="1" applyBorder="1" applyAlignment="1">
      <alignment horizontal="left" vertical="center"/>
    </xf>
    <xf numFmtId="0" fontId="1" fillId="0" borderId="18" xfId="37" applyFont="1" applyBorder="1" applyAlignment="1">
      <alignment horizontal="center" vertical="center"/>
    </xf>
    <xf numFmtId="0" fontId="1" fillId="0" borderId="39" xfId="37" applyFont="1" applyBorder="1" applyAlignment="1">
      <alignment horizontal="center" vertical="center"/>
    </xf>
    <xf numFmtId="0" fontId="1" fillId="0" borderId="16" xfId="37" applyFont="1" applyBorder="1" applyAlignment="1">
      <alignment horizontal="center" vertical="center"/>
    </xf>
    <xf numFmtId="0" fontId="1" fillId="0" borderId="38" xfId="37" applyFont="1" applyBorder="1" applyAlignment="1">
      <alignment horizontal="center" vertical="center"/>
    </xf>
    <xf numFmtId="0" fontId="2" fillId="0" borderId="21" xfId="37" applyFont="1" applyBorder="1" applyAlignment="1">
      <alignment horizontal="left" vertical="center"/>
    </xf>
    <xf numFmtId="0" fontId="6" fillId="0" borderId="10" xfId="37" applyFont="1" applyBorder="1" applyAlignment="1">
      <alignment horizontal="left" vertical="center"/>
    </xf>
    <xf numFmtId="0" fontId="6" fillId="0" borderId="21" xfId="37" applyFont="1" applyBorder="1" applyAlignment="1">
      <alignment horizontal="left" vertical="center"/>
    </xf>
    <xf numFmtId="0" fontId="8" fillId="0" borderId="12" xfId="37" applyFont="1" applyBorder="1" applyAlignment="1">
      <alignment horizontal="right" vertical="center"/>
    </xf>
    <xf numFmtId="0" fontId="8" fillId="0" borderId="13" xfId="37" applyFont="1" applyBorder="1" applyAlignment="1">
      <alignment horizontal="right" vertical="center"/>
    </xf>
    <xf numFmtId="0" fontId="8" fillId="0" borderId="14" xfId="37" applyFont="1" applyBorder="1" applyAlignment="1">
      <alignment horizontal="right" vertical="center"/>
    </xf>
    <xf numFmtId="0" fontId="1" fillId="0" borderId="36" xfId="37" applyFont="1" applyBorder="1" applyAlignment="1">
      <alignment horizontal="center" vertical="center"/>
    </xf>
    <xf numFmtId="0" fontId="1" fillId="0" borderId="37" xfId="37" applyFont="1" applyBorder="1" applyAlignment="1">
      <alignment horizontal="center" vertical="center"/>
    </xf>
    <xf numFmtId="0" fontId="1" fillId="0" borderId="12" xfId="37" applyFont="1" applyBorder="1" applyAlignment="1">
      <alignment horizontal="left" vertical="center" wrapText="1"/>
    </xf>
    <xf numFmtId="0" fontId="1" fillId="0" borderId="13" xfId="37" applyFont="1" applyBorder="1" applyAlignment="1">
      <alignment horizontal="left" vertical="center" wrapText="1"/>
    </xf>
    <xf numFmtId="0" fontId="1" fillId="0" borderId="14" xfId="37" applyFont="1" applyBorder="1" applyAlignment="1">
      <alignment horizontal="left" vertical="center" wrapText="1"/>
    </xf>
    <xf numFmtId="0" fontId="33" fillId="0" borderId="12" xfId="37" applyFont="1" applyBorder="1" applyAlignment="1">
      <alignment horizontal="center" vertical="center"/>
    </xf>
    <xf numFmtId="0" fontId="33" fillId="0" borderId="13" xfId="37" applyFont="1" applyBorder="1" applyAlignment="1">
      <alignment horizontal="center" vertical="center"/>
    </xf>
    <xf numFmtId="0" fontId="33" fillId="0" borderId="14" xfId="37" applyFont="1" applyBorder="1" applyAlignment="1">
      <alignment horizontal="center" vertical="center"/>
    </xf>
    <xf numFmtId="0" fontId="1" fillId="0" borderId="12" xfId="37" applyFont="1" applyFill="1" applyBorder="1" applyAlignment="1">
      <alignment horizontal="left" vertical="center"/>
    </xf>
    <xf numFmtId="0" fontId="1" fillId="0" borderId="13" xfId="37" applyFont="1" applyFill="1" applyBorder="1" applyAlignment="1">
      <alignment horizontal="left" vertical="center"/>
    </xf>
    <xf numFmtId="0" fontId="1" fillId="0" borderId="14" xfId="37" applyFont="1" applyFill="1" applyBorder="1" applyAlignment="1">
      <alignment horizontal="left" vertical="center"/>
    </xf>
    <xf numFmtId="0" fontId="6" fillId="0" borderId="12" xfId="37" applyFont="1" applyBorder="1" applyAlignment="1">
      <alignment horizontal="left" vertical="top" wrapText="1"/>
    </xf>
    <xf numFmtId="0" fontId="6" fillId="0" borderId="13" xfId="37" applyFont="1" applyBorder="1" applyAlignment="1">
      <alignment horizontal="left" vertical="top" wrapText="1"/>
    </xf>
    <xf numFmtId="0" fontId="6" fillId="0" borderId="14" xfId="37" applyFont="1" applyBorder="1" applyAlignment="1">
      <alignment horizontal="left" vertical="top" wrapText="1"/>
    </xf>
    <xf numFmtId="0" fontId="6" fillId="0" borderId="12" xfId="37" applyFont="1" applyBorder="1" applyAlignment="1">
      <alignment horizontal="left" vertical="center" wrapText="1"/>
    </xf>
    <xf numFmtId="0" fontId="6" fillId="0" borderId="13" xfId="37" applyFont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  <xf numFmtId="0" fontId="1" fillId="0" borderId="12" xfId="37" applyFont="1" applyBorder="1" applyAlignment="1">
      <alignment horizontal="left" vertical="top"/>
    </xf>
    <xf numFmtId="0" fontId="1" fillId="0" borderId="13" xfId="37" applyFont="1" applyBorder="1" applyAlignment="1">
      <alignment horizontal="left" vertical="top"/>
    </xf>
    <xf numFmtId="0" fontId="1" fillId="0" borderId="14" xfId="37" applyFont="1" applyBorder="1" applyAlignment="1">
      <alignment horizontal="left" vertical="top"/>
    </xf>
    <xf numFmtId="0" fontId="32" fillId="0" borderId="10" xfId="37" applyFont="1" applyBorder="1" applyAlignment="1">
      <alignment horizontal="center" vertical="center" wrapText="1"/>
    </xf>
    <xf numFmtId="2" fontId="32" fillId="0" borderId="12" xfId="37" applyNumberFormat="1" applyFont="1" applyBorder="1" applyAlignment="1">
      <alignment horizontal="right" vertical="center" wrapText="1"/>
    </xf>
    <xf numFmtId="2" fontId="32" fillId="0" borderId="26" xfId="37" applyNumberFormat="1" applyFont="1" applyBorder="1" applyAlignment="1">
      <alignment horizontal="right" vertical="center" wrapText="1"/>
    </xf>
    <xf numFmtId="0" fontId="29" fillId="0" borderId="27" xfId="37" applyFont="1" applyBorder="1" applyAlignment="1">
      <alignment horizontal="right" vertical="center"/>
    </xf>
    <xf numFmtId="0" fontId="29" fillId="0" borderId="28" xfId="37" applyFont="1" applyBorder="1" applyAlignment="1">
      <alignment horizontal="right" vertical="center"/>
    </xf>
    <xf numFmtId="0" fontId="2" fillId="0" borderId="10" xfId="37" applyFont="1" applyBorder="1" applyAlignment="1">
      <alignment horizontal="center" vertical="center" wrapText="1"/>
    </xf>
    <xf numFmtId="0" fontId="2" fillId="0" borderId="12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7" xfId="37" applyFont="1" applyBorder="1" applyAlignment="1">
      <alignment horizontal="center" vertical="center" wrapText="1"/>
    </xf>
    <xf numFmtId="0" fontId="2" fillId="0" borderId="19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0" borderId="20" xfId="37" applyFont="1" applyBorder="1" applyAlignment="1">
      <alignment horizontal="center" vertical="center" wrapText="1"/>
    </xf>
    <xf numFmtId="0" fontId="39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21" xfId="37" applyFont="1" applyBorder="1" applyAlignment="1">
      <alignment horizontal="left" vertical="center"/>
    </xf>
    <xf numFmtId="0" fontId="26" fillId="0" borderId="10" xfId="37" applyFont="1" applyBorder="1" applyAlignment="1">
      <alignment horizontal="center" vertical="center"/>
    </xf>
    <xf numFmtId="0" fontId="26" fillId="0" borderId="12" xfId="37" applyFont="1" applyBorder="1" applyAlignment="1">
      <alignment horizontal="center" vertical="center"/>
    </xf>
    <xf numFmtId="0" fontId="26" fillId="0" borderId="13" xfId="37" applyFont="1" applyBorder="1" applyAlignment="1">
      <alignment horizontal="center" vertical="center"/>
    </xf>
    <xf numFmtId="0" fontId="26" fillId="0" borderId="14" xfId="37" applyFont="1" applyBorder="1" applyAlignment="1">
      <alignment horizontal="center" vertical="center"/>
    </xf>
    <xf numFmtId="0" fontId="5" fillId="0" borderId="12" xfId="37" applyFont="1" applyBorder="1" applyAlignment="1">
      <alignment horizontal="center" vertical="center"/>
    </xf>
    <xf numFmtId="0" fontId="0" fillId="0" borderId="13" xfId="37" applyFont="1" applyBorder="1" applyAlignment="1">
      <alignment horizontal="center" vertical="center"/>
    </xf>
    <xf numFmtId="0" fontId="0" fillId="0" borderId="14" xfId="37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0" fontId="47" fillId="0" borderId="0" xfId="37" applyFont="1" applyFill="1" applyAlignment="1">
      <alignment horizontal="center" vertical="top" wrapText="1"/>
    </xf>
    <xf numFmtId="0" fontId="2" fillId="0" borderId="26" xfId="37" applyFont="1" applyBorder="1" applyAlignment="1">
      <alignment horizontal="center" vertical="center" wrapText="1"/>
    </xf>
    <xf numFmtId="1" fontId="5" fillId="25" borderId="11" xfId="45" applyNumberFormat="1" applyFont="1" applyFill="1" applyBorder="1" applyAlignment="1" applyProtection="1">
      <alignment horizontal="center"/>
      <protection locked="0" hidden="1"/>
    </xf>
    <xf numFmtId="1" fontId="5" fillId="25" borderId="20" xfId="45" applyNumberFormat="1" applyFont="1" applyFill="1" applyBorder="1" applyAlignment="1" applyProtection="1">
      <alignment horizontal="center"/>
      <protection locked="0" hidden="1"/>
    </xf>
    <xf numFmtId="1" fontId="5" fillId="25" borderId="36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0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35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0" xfId="45" applyNumberFormat="1" applyFont="1" applyFill="1" applyBorder="1" applyAlignment="1" applyProtection="1">
      <alignment horizontal="center"/>
      <protection hidden="1"/>
    </xf>
    <xf numFmtId="1" fontId="5" fillId="25" borderId="35" xfId="45" applyNumberFormat="1" applyFont="1" applyFill="1" applyBorder="1" applyAlignment="1" applyProtection="1">
      <alignment horizontal="center"/>
      <protection hidden="1"/>
    </xf>
    <xf numFmtId="1" fontId="5" fillId="25" borderId="0" xfId="45" applyNumberFormat="1" applyFont="1" applyFill="1" applyBorder="1" applyAlignment="1" applyProtection="1">
      <alignment horizontal="left"/>
      <protection hidden="1"/>
    </xf>
    <xf numFmtId="1" fontId="5" fillId="25" borderId="35" xfId="45" applyNumberFormat="1" applyFont="1" applyFill="1" applyBorder="1" applyAlignment="1" applyProtection="1">
      <alignment horizontal="left"/>
      <protection hidden="1"/>
    </xf>
    <xf numFmtId="1" fontId="5" fillId="25" borderId="36" xfId="45" applyNumberFormat="1" applyFont="1" applyFill="1" applyBorder="1" applyAlignment="1" applyProtection="1">
      <protection locked="0" hidden="1"/>
    </xf>
    <xf numFmtId="1" fontId="5" fillId="25" borderId="0" xfId="45" applyNumberFormat="1" applyFont="1" applyFill="1" applyBorder="1" applyAlignment="1" applyProtection="1">
      <protection locked="0" hidden="1"/>
    </xf>
    <xf numFmtId="1" fontId="5" fillId="25" borderId="0" xfId="45" applyNumberFormat="1" applyFont="1" applyFill="1" applyBorder="1" applyAlignment="1" applyProtection="1">
      <alignment horizontal="center"/>
      <protection locked="0" hidden="1"/>
    </xf>
    <xf numFmtId="1" fontId="5" fillId="25" borderId="35" xfId="45" applyNumberFormat="1" applyFont="1" applyFill="1" applyBorder="1" applyAlignment="1" applyProtection="1">
      <alignment horizontal="center"/>
      <protection locked="0" hidden="1"/>
    </xf>
    <xf numFmtId="1" fontId="5" fillId="25" borderId="36" xfId="45" applyNumberFormat="1" applyFont="1" applyFill="1" applyBorder="1" applyAlignment="1" applyProtection="1">
      <alignment horizontal="center"/>
      <protection hidden="1"/>
    </xf>
    <xf numFmtId="1" fontId="4" fillId="25" borderId="16" xfId="45" applyNumberFormat="1" applyFont="1" applyFill="1" applyBorder="1" applyAlignment="1" applyProtection="1">
      <alignment horizontal="center" wrapText="1"/>
      <protection hidden="1"/>
    </xf>
    <xf numFmtId="1" fontId="4" fillId="25" borderId="20" xfId="45" applyNumberFormat="1" applyFont="1" applyFill="1" applyBorder="1" applyAlignment="1" applyProtection="1">
      <alignment horizontal="center" wrapText="1"/>
      <protection hidden="1"/>
    </xf>
    <xf numFmtId="1" fontId="66" fillId="25" borderId="12" xfId="45" applyNumberFormat="1" applyFont="1" applyFill="1" applyBorder="1" applyAlignment="1" applyProtection="1">
      <alignment horizontal="center"/>
      <protection hidden="1"/>
    </xf>
    <xf numFmtId="1" fontId="66" fillId="25" borderId="13" xfId="45" applyNumberFormat="1" applyFont="1" applyFill="1" applyBorder="1" applyAlignment="1" applyProtection="1">
      <alignment horizontal="center"/>
      <protection hidden="1"/>
    </xf>
    <xf numFmtId="1" fontId="66" fillId="25" borderId="20" xfId="45" applyNumberFormat="1" applyFont="1" applyFill="1" applyBorder="1" applyAlignment="1" applyProtection="1">
      <alignment horizontal="center"/>
      <protection hidden="1"/>
    </xf>
    <xf numFmtId="1" fontId="5" fillId="36" borderId="13" xfId="45" applyNumberFormat="1" applyFont="1" applyFill="1" applyBorder="1" applyAlignment="1" applyProtection="1">
      <alignment horizontal="center"/>
      <protection hidden="1"/>
    </xf>
    <xf numFmtId="1" fontId="5" fillId="36" borderId="13" xfId="0" applyNumberFormat="1" applyFont="1" applyFill="1" applyBorder="1" applyAlignment="1" applyProtection="1">
      <alignment horizontal="center"/>
      <protection hidden="1"/>
    </xf>
    <xf numFmtId="1" fontId="0" fillId="36" borderId="13" xfId="0" applyNumberFormat="1" applyFill="1" applyBorder="1" applyAlignment="1" applyProtection="1">
      <alignment horizontal="center"/>
      <protection hidden="1"/>
    </xf>
    <xf numFmtId="1" fontId="5" fillId="36" borderId="16" xfId="45" applyNumberFormat="1" applyFont="1" applyFill="1" applyBorder="1" applyAlignment="1" applyProtection="1">
      <alignment horizontal="center"/>
      <protection hidden="1"/>
    </xf>
    <xf numFmtId="1" fontId="5" fillId="36" borderId="11" xfId="45" applyNumberFormat="1" applyFont="1" applyFill="1" applyBorder="1" applyAlignment="1" applyProtection="1">
      <alignment horizontal="center"/>
      <protection hidden="1"/>
    </xf>
    <xf numFmtId="1" fontId="44" fillId="25" borderId="36" xfId="45" applyNumberFormat="1" applyFont="1" applyFill="1" applyBorder="1" applyAlignment="1" applyProtection="1">
      <alignment horizontal="center"/>
      <protection hidden="1"/>
    </xf>
    <xf numFmtId="1" fontId="44" fillId="25" borderId="35" xfId="45" applyNumberFormat="1" applyFont="1" applyFill="1" applyBorder="1" applyAlignment="1" applyProtection="1">
      <alignment horizontal="center"/>
      <protection hidden="1"/>
    </xf>
    <xf numFmtId="1" fontId="4" fillId="25" borderId="36" xfId="45" applyNumberFormat="1" applyFont="1" applyFill="1" applyBorder="1" applyAlignment="1" applyProtection="1">
      <alignment horizontal="center"/>
      <protection hidden="1"/>
    </xf>
    <xf numFmtId="1" fontId="4" fillId="25" borderId="35" xfId="45" applyNumberFormat="1" applyFont="1" applyFill="1" applyBorder="1" applyAlignment="1" applyProtection="1">
      <alignment horizontal="center"/>
      <protection hidden="1"/>
    </xf>
    <xf numFmtId="1" fontId="5" fillId="25" borderId="50" xfId="45" applyNumberFormat="1" applyFont="1" applyFill="1" applyBorder="1" applyAlignment="1" applyProtection="1">
      <alignment horizontal="center"/>
      <protection locked="0" hidden="1"/>
    </xf>
    <xf numFmtId="1" fontId="5" fillId="36" borderId="36" xfId="45" applyNumberFormat="1" applyFont="1" applyFill="1" applyBorder="1" applyAlignment="1" applyProtection="1">
      <alignment horizontal="center"/>
      <protection locked="0" hidden="1"/>
    </xf>
    <xf numFmtId="1" fontId="5" fillId="36" borderId="35" xfId="45" applyNumberFormat="1" applyFont="1" applyFill="1" applyBorder="1" applyAlignment="1" applyProtection="1">
      <alignment horizontal="center"/>
      <protection locked="0" hidden="1"/>
    </xf>
    <xf numFmtId="1" fontId="5" fillId="25" borderId="36" xfId="45" applyNumberFormat="1" applyFont="1" applyFill="1" applyBorder="1" applyAlignment="1" applyProtection="1">
      <alignment horizontal="center"/>
      <protection locked="0" hidden="1"/>
    </xf>
    <xf numFmtId="1" fontId="5" fillId="36" borderId="10" xfId="45" applyNumberFormat="1" applyFont="1" applyFill="1" applyBorder="1" applyAlignment="1" applyProtection="1">
      <alignment horizontal="center"/>
      <protection hidden="1"/>
    </xf>
    <xf numFmtId="1" fontId="5" fillId="25" borderId="10" xfId="45" applyNumberFormat="1" applyFont="1" applyFill="1" applyBorder="1" applyAlignment="1" applyProtection="1">
      <alignment horizontal="center"/>
      <protection hidden="1"/>
    </xf>
    <xf numFmtId="1" fontId="4" fillId="25" borderId="36" xfId="45" applyNumberFormat="1" applyFont="1" applyFill="1" applyBorder="1" applyAlignment="1" applyProtection="1">
      <alignment vertical="center"/>
      <protection hidden="1"/>
    </xf>
    <xf numFmtId="1" fontId="4" fillId="25" borderId="35" xfId="45" applyNumberFormat="1" applyFont="1" applyFill="1" applyBorder="1" applyAlignment="1" applyProtection="1">
      <alignment vertical="center"/>
      <protection hidden="1"/>
    </xf>
    <xf numFmtId="1" fontId="68" fillId="25" borderId="50" xfId="45" applyNumberFormat="1" applyFont="1" applyFill="1" applyBorder="1" applyAlignment="1" applyProtection="1">
      <alignment horizontal="center"/>
      <protection locked="0" hidden="1"/>
    </xf>
    <xf numFmtId="1" fontId="67" fillId="25" borderId="51" xfId="45" applyNumberFormat="1" applyFont="1" applyFill="1" applyBorder="1" applyAlignment="1" applyProtection="1">
      <alignment horizontal="center" vertical="center"/>
      <protection locked="0" hidden="1"/>
    </xf>
    <xf numFmtId="1" fontId="67" fillId="25" borderId="52" xfId="45" applyNumberFormat="1" applyFont="1" applyFill="1" applyBorder="1" applyAlignment="1" applyProtection="1">
      <alignment horizontal="center" vertical="center"/>
      <protection locked="0" hidden="1"/>
    </xf>
    <xf numFmtId="1" fontId="67" fillId="25" borderId="53" xfId="45" applyNumberFormat="1" applyFont="1" applyFill="1" applyBorder="1" applyAlignment="1" applyProtection="1">
      <alignment horizontal="center" vertical="center"/>
      <protection locked="0" hidden="1"/>
    </xf>
    <xf numFmtId="1" fontId="46" fillId="0" borderId="54" xfId="46" applyNumberFormat="1" applyFont="1" applyBorder="1" applyAlignment="1" applyProtection="1">
      <alignment horizontal="center" vertical="center"/>
      <protection locked="0" hidden="1"/>
    </xf>
    <xf numFmtId="1" fontId="46" fillId="0" borderId="52" xfId="46" applyNumberFormat="1" applyFont="1" applyBorder="1" applyAlignment="1" applyProtection="1">
      <alignment horizontal="center" vertical="center"/>
      <protection locked="0" hidden="1"/>
    </xf>
    <xf numFmtId="1" fontId="5" fillId="36" borderId="10" xfId="45" applyNumberFormat="1" applyFont="1" applyFill="1" applyBorder="1" applyAlignment="1" applyProtection="1">
      <alignment horizontal="center"/>
      <protection locked="0" hidden="1"/>
    </xf>
    <xf numFmtId="1" fontId="5" fillId="25" borderId="10" xfId="45" applyNumberFormat="1" applyFont="1" applyFill="1" applyBorder="1" applyAlignment="1" applyProtection="1">
      <alignment horizontal="center"/>
      <protection locked="0" hidden="1"/>
    </xf>
    <xf numFmtId="1" fontId="5" fillId="25" borderId="12" xfId="45" applyNumberFormat="1" applyFont="1" applyFill="1" applyBorder="1" applyAlignment="1" applyProtection="1">
      <alignment horizontal="center"/>
      <protection locked="0" hidden="1"/>
    </xf>
    <xf numFmtId="1" fontId="5" fillId="25" borderId="14" xfId="45" applyNumberFormat="1" applyFont="1" applyFill="1" applyBorder="1" applyAlignment="1" applyProtection="1">
      <alignment horizontal="center"/>
      <protection locked="0" hidden="1"/>
    </xf>
    <xf numFmtId="1" fontId="5" fillId="25" borderId="50" xfId="45" applyNumberFormat="1" applyFont="1" applyFill="1" applyBorder="1" applyAlignment="1" applyProtection="1">
      <alignment horizontal="left"/>
      <protection locked="0" hidden="1"/>
    </xf>
    <xf numFmtId="1" fontId="5" fillId="38" borderId="36" xfId="45" applyNumberFormat="1" applyFont="1" applyFill="1" applyBorder="1" applyAlignment="1" applyProtection="1">
      <alignment horizontal="center"/>
      <protection hidden="1"/>
    </xf>
    <xf numFmtId="1" fontId="5" fillId="38" borderId="35" xfId="45" applyNumberFormat="1" applyFont="1" applyFill="1" applyBorder="1" applyAlignment="1" applyProtection="1">
      <alignment horizontal="center"/>
      <protection hidden="1"/>
    </xf>
    <xf numFmtId="1" fontId="5" fillId="25" borderId="36" xfId="45" applyNumberFormat="1" applyFont="1" applyFill="1" applyBorder="1" applyAlignment="1" applyProtection="1">
      <protection hidden="1"/>
    </xf>
    <xf numFmtId="1" fontId="5" fillId="25" borderId="0" xfId="45" applyNumberFormat="1" applyFont="1" applyFill="1" applyBorder="1" applyAlignment="1" applyProtection="1">
      <protection hidden="1"/>
    </xf>
    <xf numFmtId="1" fontId="4" fillId="25" borderId="18" xfId="45" applyNumberFormat="1" applyFont="1" applyFill="1" applyBorder="1" applyAlignment="1" applyProtection="1">
      <alignment horizontal="center" vertical="center"/>
      <protection hidden="1"/>
    </xf>
    <xf numFmtId="1" fontId="4" fillId="25" borderId="19" xfId="45" applyNumberFormat="1" applyFont="1" applyFill="1" applyBorder="1" applyAlignment="1" applyProtection="1">
      <alignment horizontal="center" vertical="center"/>
      <protection hidden="1"/>
    </xf>
    <xf numFmtId="1" fontId="4" fillId="25" borderId="36" xfId="45" applyNumberFormat="1" applyFont="1" applyFill="1" applyBorder="1" applyAlignment="1" applyProtection="1">
      <alignment horizontal="center" vertical="center"/>
      <protection hidden="1"/>
    </xf>
    <xf numFmtId="1" fontId="4" fillId="25" borderId="35" xfId="45" applyNumberFormat="1" applyFont="1" applyFill="1" applyBorder="1" applyAlignment="1" applyProtection="1">
      <alignment horizontal="center" vertical="center"/>
      <protection hidden="1"/>
    </xf>
    <xf numFmtId="1" fontId="4" fillId="25" borderId="10" xfId="45" applyNumberFormat="1" applyFont="1" applyFill="1" applyBorder="1" applyAlignment="1" applyProtection="1">
      <alignment horizontal="center" vertical="center"/>
      <protection hidden="1"/>
    </xf>
    <xf numFmtId="1" fontId="4" fillId="25" borderId="0" xfId="45" applyNumberFormat="1" applyFont="1" applyFill="1" applyBorder="1" applyAlignment="1" applyProtection="1">
      <alignment horizontal="center"/>
      <protection hidden="1"/>
    </xf>
    <xf numFmtId="1" fontId="7" fillId="25" borderId="36" xfId="45" applyNumberFormat="1" applyFont="1" applyFill="1" applyBorder="1" applyAlignment="1" applyProtection="1">
      <alignment horizontal="left" vertical="center" wrapText="1"/>
      <protection hidden="1"/>
    </xf>
    <xf numFmtId="1" fontId="7" fillId="25" borderId="0" xfId="45" applyNumberFormat="1" applyFont="1" applyFill="1" applyBorder="1" applyAlignment="1" applyProtection="1">
      <alignment horizontal="left" vertical="center" wrapText="1"/>
      <protection hidden="1"/>
    </xf>
    <xf numFmtId="1" fontId="7" fillId="25" borderId="35" xfId="45" applyNumberFormat="1" applyFont="1" applyFill="1" applyBorder="1" applyAlignment="1" applyProtection="1">
      <alignment horizontal="left" vertical="center" wrapText="1"/>
      <protection hidden="1"/>
    </xf>
    <xf numFmtId="1" fontId="4" fillId="25" borderId="18" xfId="0" applyNumberFormat="1" applyFont="1" applyFill="1" applyBorder="1" applyAlignment="1" applyProtection="1">
      <alignment horizontal="center"/>
      <protection hidden="1"/>
    </xf>
    <xf numFmtId="1" fontId="4" fillId="25" borderId="17" xfId="0" applyNumberFormat="1" applyFont="1" applyFill="1" applyBorder="1" applyAlignment="1" applyProtection="1">
      <alignment horizontal="center"/>
      <protection hidden="1"/>
    </xf>
    <xf numFmtId="1" fontId="4" fillId="25" borderId="19" xfId="0" applyNumberFormat="1" applyFont="1" applyFill="1" applyBorder="1" applyAlignment="1" applyProtection="1">
      <alignment horizontal="center"/>
      <protection hidden="1"/>
    </xf>
    <xf numFmtId="1" fontId="44" fillId="25" borderId="16" xfId="0" applyNumberFormat="1" applyFont="1" applyFill="1" applyBorder="1" applyAlignment="1" applyProtection="1">
      <alignment horizontal="center"/>
      <protection hidden="1"/>
    </xf>
    <xf numFmtId="1" fontId="44" fillId="25" borderId="11" xfId="0" applyNumberFormat="1" applyFont="1" applyFill="1" applyBorder="1" applyAlignment="1" applyProtection="1">
      <alignment horizontal="center"/>
      <protection hidden="1"/>
    </xf>
    <xf numFmtId="1" fontId="44" fillId="25" borderId="0" xfId="0" applyNumberFormat="1" applyFont="1" applyFill="1" applyBorder="1" applyAlignment="1" applyProtection="1">
      <alignment horizontal="center"/>
      <protection hidden="1"/>
    </xf>
    <xf numFmtId="1" fontId="44" fillId="25" borderId="2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5" fillId="36" borderId="16" xfId="0" applyNumberFormat="1" applyFont="1" applyFill="1" applyBorder="1" applyAlignment="1" applyProtection="1">
      <alignment horizontal="center" vertical="center"/>
      <protection locked="0" hidden="1"/>
    </xf>
    <xf numFmtId="1" fontId="5" fillId="36" borderId="11" xfId="0" applyNumberFormat="1" applyFont="1" applyFill="1" applyBorder="1" applyAlignment="1" applyProtection="1">
      <alignment horizontal="center" vertical="center"/>
      <protection locked="0" hidden="1"/>
    </xf>
    <xf numFmtId="1" fontId="5" fillId="25" borderId="16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11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20" xfId="45" applyNumberFormat="1" applyFont="1" applyFill="1" applyBorder="1" applyAlignment="1" applyProtection="1">
      <alignment horizontal="left" vertical="center" wrapText="1"/>
      <protection hidden="1"/>
    </xf>
    <xf numFmtId="1" fontId="5" fillId="25" borderId="18" xfId="45" applyNumberFormat="1" applyFont="1" applyFill="1" applyBorder="1" applyAlignment="1" applyProtection="1">
      <alignment horizontal="center" vertical="center" wrapText="1"/>
      <protection hidden="1"/>
    </xf>
    <xf numFmtId="1" fontId="5" fillId="25" borderId="17" xfId="45" applyNumberFormat="1" applyFont="1" applyFill="1" applyBorder="1" applyAlignment="1" applyProtection="1">
      <alignment horizontal="center" vertical="center" wrapText="1"/>
      <protection hidden="1"/>
    </xf>
    <xf numFmtId="1" fontId="5" fillId="36" borderId="12" xfId="0" applyNumberFormat="1" applyFont="1" applyFill="1" applyBorder="1" applyAlignment="1" applyProtection="1">
      <alignment horizontal="center"/>
      <protection locked="0" hidden="1"/>
    </xf>
    <xf numFmtId="1" fontId="5" fillId="36" borderId="13" xfId="0" applyNumberFormat="1" applyFont="1" applyFill="1" applyBorder="1" applyAlignment="1" applyProtection="1">
      <alignment horizontal="center"/>
      <protection locked="0" hidden="1"/>
    </xf>
    <xf numFmtId="1" fontId="5" fillId="36" borderId="14" xfId="0" applyNumberFormat="1" applyFont="1" applyFill="1" applyBorder="1" applyAlignment="1" applyProtection="1">
      <alignment horizontal="center"/>
      <protection locked="0" hidden="1"/>
    </xf>
    <xf numFmtId="1" fontId="4" fillId="25" borderId="12" xfId="0" applyNumberFormat="1" applyFont="1" applyFill="1" applyBorder="1" applyAlignment="1" applyProtection="1">
      <alignment horizontal="center"/>
      <protection locked="0" hidden="1"/>
    </xf>
    <xf numFmtId="1" fontId="4" fillId="25" borderId="13" xfId="0" applyNumberFormat="1" applyFont="1" applyFill="1" applyBorder="1" applyAlignment="1" applyProtection="1">
      <alignment horizontal="center"/>
      <protection locked="0" hidden="1"/>
    </xf>
    <xf numFmtId="1" fontId="4" fillId="25" borderId="14" xfId="0" applyNumberFormat="1" applyFont="1" applyFill="1" applyBorder="1" applyAlignment="1" applyProtection="1">
      <alignment horizontal="center"/>
      <protection locked="0" hidden="1"/>
    </xf>
    <xf numFmtId="1" fontId="5" fillId="25" borderId="12" xfId="45" quotePrefix="1" applyNumberFormat="1" applyFont="1" applyFill="1" applyBorder="1" applyAlignment="1" applyProtection="1">
      <alignment horizontal="center"/>
      <protection locked="0" hidden="1"/>
    </xf>
    <xf numFmtId="1" fontId="5" fillId="25" borderId="12" xfId="0" applyNumberFormat="1" applyFont="1" applyFill="1" applyBorder="1" applyAlignment="1" applyProtection="1">
      <alignment horizontal="center"/>
      <protection locked="0" hidden="1"/>
    </xf>
    <xf numFmtId="1" fontId="5" fillId="25" borderId="13" xfId="0" applyNumberFormat="1" applyFont="1" applyFill="1" applyBorder="1" applyAlignment="1" applyProtection="1">
      <alignment horizontal="center"/>
      <protection locked="0" hidden="1"/>
    </xf>
    <xf numFmtId="1" fontId="5" fillId="25" borderId="14" xfId="0" applyNumberFormat="1" applyFont="1" applyFill="1" applyBorder="1" applyAlignment="1" applyProtection="1">
      <alignment horizontal="center"/>
      <protection locked="0" hidden="1"/>
    </xf>
    <xf numFmtId="1" fontId="66" fillId="25" borderId="14" xfId="45" applyNumberFormat="1" applyFont="1" applyFill="1" applyBorder="1" applyAlignment="1" applyProtection="1">
      <alignment horizontal="center"/>
      <protection hidden="1"/>
    </xf>
    <xf numFmtId="1" fontId="0" fillId="36" borderId="13" xfId="0" applyNumberFormat="1" applyFill="1" applyBorder="1" applyAlignment="1" applyProtection="1">
      <alignment horizontal="center"/>
      <protection locked="0" hidden="1"/>
    </xf>
    <xf numFmtId="1" fontId="5" fillId="36" borderId="12" xfId="0" quotePrefix="1" applyNumberFormat="1" applyFont="1" applyFill="1" applyBorder="1" applyAlignment="1" applyProtection="1">
      <alignment horizontal="center"/>
      <protection locked="0" hidden="1"/>
    </xf>
    <xf numFmtId="1" fontId="5" fillId="36" borderId="16" xfId="0" quotePrefix="1" applyNumberFormat="1" applyFont="1" applyFill="1" applyBorder="1" applyAlignment="1" applyProtection="1">
      <alignment horizontal="center"/>
      <protection locked="0" hidden="1"/>
    </xf>
    <xf numFmtId="1" fontId="5" fillId="36" borderId="20" xfId="0" applyNumberFormat="1" applyFont="1" applyFill="1" applyBorder="1" applyAlignment="1" applyProtection="1">
      <alignment horizontal="center"/>
      <protection locked="0" hidden="1"/>
    </xf>
    <xf numFmtId="1" fontId="5" fillId="36" borderId="10" xfId="0" quotePrefix="1" applyNumberFormat="1" applyFont="1" applyFill="1" applyBorder="1" applyAlignment="1" applyProtection="1">
      <alignment horizontal="center"/>
      <protection locked="0" hidden="1"/>
    </xf>
    <xf numFmtId="1" fontId="5" fillId="36" borderId="10" xfId="0" applyNumberFormat="1" applyFont="1" applyFill="1" applyBorder="1" applyAlignment="1" applyProtection="1">
      <alignment horizontal="center"/>
      <protection locked="0" hidden="1"/>
    </xf>
    <xf numFmtId="1" fontId="65" fillId="25" borderId="36" xfId="45" applyNumberFormat="1" applyFont="1" applyFill="1" applyBorder="1" applyAlignment="1" applyProtection="1">
      <alignment horizontal="center"/>
      <protection hidden="1"/>
    </xf>
    <xf numFmtId="1" fontId="65" fillId="25" borderId="0" xfId="45" applyNumberFormat="1" applyFont="1" applyFill="1" applyBorder="1" applyAlignment="1" applyProtection="1">
      <alignment horizontal="center"/>
      <protection hidden="1"/>
    </xf>
    <xf numFmtId="1" fontId="65" fillId="25" borderId="35" xfId="45" applyNumberFormat="1" applyFont="1" applyFill="1" applyBorder="1" applyAlignment="1" applyProtection="1">
      <alignment horizontal="center"/>
      <protection hidden="1"/>
    </xf>
    <xf numFmtId="1" fontId="7" fillId="25" borderId="36" xfId="0" applyNumberFormat="1" applyFont="1" applyFill="1" applyBorder="1" applyAlignment="1" applyProtection="1">
      <alignment horizontal="center"/>
      <protection hidden="1"/>
    </xf>
    <xf numFmtId="1" fontId="7" fillId="25" borderId="35" xfId="0" applyNumberFormat="1" applyFont="1" applyFill="1" applyBorder="1" applyAlignment="1" applyProtection="1">
      <alignment horizontal="center"/>
      <protection hidden="1"/>
    </xf>
    <xf numFmtId="1" fontId="5" fillId="25" borderId="11" xfId="0" applyNumberFormat="1" applyFont="1" applyFill="1" applyBorder="1" applyAlignment="1" applyProtection="1">
      <alignment horizontal="center"/>
      <protection hidden="1"/>
    </xf>
    <xf numFmtId="1" fontId="5" fillId="25" borderId="16" xfId="0" applyNumberFormat="1" applyFont="1" applyFill="1" applyBorder="1" applyAlignment="1" applyProtection="1">
      <alignment horizontal="center"/>
      <protection hidden="1"/>
    </xf>
    <xf numFmtId="1" fontId="5" fillId="25" borderId="20" xfId="0" applyNumberFormat="1" applyFont="1" applyFill="1" applyBorder="1" applyAlignment="1" applyProtection="1">
      <alignment horizontal="center"/>
      <protection hidden="1"/>
    </xf>
    <xf numFmtId="1" fontId="5" fillId="25" borderId="36" xfId="0" applyNumberFormat="1" applyFont="1" applyFill="1" applyBorder="1" applyAlignment="1" applyProtection="1">
      <alignment horizontal="center"/>
      <protection hidden="1"/>
    </xf>
    <xf numFmtId="1" fontId="5" fillId="25" borderId="35" xfId="0" applyNumberFormat="1" applyFont="1" applyFill="1" applyBorder="1" applyAlignment="1" applyProtection="1">
      <alignment horizontal="center"/>
      <protection hidden="1"/>
    </xf>
    <xf numFmtId="1" fontId="5" fillId="25" borderId="17" xfId="0" applyNumberFormat="1" applyFont="1" applyFill="1" applyBorder="1" applyAlignment="1" applyProtection="1">
      <alignment horizontal="center"/>
      <protection hidden="1"/>
    </xf>
    <xf numFmtId="1" fontId="5" fillId="25" borderId="19" xfId="0" applyNumberFormat="1" applyFont="1" applyFill="1" applyBorder="1" applyAlignment="1" applyProtection="1">
      <alignment horizontal="center"/>
      <protection hidden="1"/>
    </xf>
    <xf numFmtId="1" fontId="5" fillId="25" borderId="18" xfId="45" applyNumberFormat="1" applyFont="1" applyFill="1" applyBorder="1" applyAlignment="1" applyProtection="1">
      <alignment horizontal="center"/>
      <protection hidden="1"/>
    </xf>
    <xf numFmtId="1" fontId="5" fillId="25" borderId="17" xfId="45" applyNumberFormat="1" applyFont="1" applyFill="1" applyBorder="1" applyAlignment="1" applyProtection="1">
      <alignment horizontal="center"/>
      <protection hidden="1"/>
    </xf>
    <xf numFmtId="1" fontId="5" fillId="25" borderId="13" xfId="45" applyNumberFormat="1" applyFont="1" applyFill="1" applyBorder="1" applyAlignment="1" applyProtection="1">
      <alignment horizontal="center"/>
      <protection hidden="1"/>
    </xf>
    <xf numFmtId="1" fontId="5" fillId="25" borderId="19" xfId="45" applyNumberFormat="1" applyFont="1" applyFill="1" applyBorder="1" applyAlignment="1" applyProtection="1">
      <alignment horizontal="center"/>
      <protection hidden="1"/>
    </xf>
    <xf numFmtId="1" fontId="5" fillId="25" borderId="0" xfId="0" applyNumberFormat="1" applyFont="1" applyFill="1" applyBorder="1" applyAlignment="1" applyProtection="1">
      <alignment horizontal="center"/>
      <protection hidden="1"/>
    </xf>
    <xf numFmtId="1" fontId="65" fillId="25" borderId="18" xfId="45" applyNumberFormat="1" applyFont="1" applyFill="1" applyBorder="1" applyAlignment="1" applyProtection="1">
      <alignment horizontal="center"/>
      <protection hidden="1"/>
    </xf>
    <xf numFmtId="1" fontId="65" fillId="25" borderId="17" xfId="45" applyNumberFormat="1" applyFont="1" applyFill="1" applyBorder="1" applyAlignment="1" applyProtection="1">
      <alignment horizontal="center"/>
      <protection hidden="1"/>
    </xf>
    <xf numFmtId="1" fontId="65" fillId="25" borderId="19" xfId="45" applyNumberFormat="1" applyFont="1" applyFill="1" applyBorder="1" applyAlignment="1" applyProtection="1">
      <alignment horizontal="center"/>
      <protection hidden="1"/>
    </xf>
    <xf numFmtId="1" fontId="7" fillId="25" borderId="18" xfId="0" applyNumberFormat="1" applyFont="1" applyFill="1" applyBorder="1" applyAlignment="1" applyProtection="1">
      <alignment horizontal="center"/>
      <protection hidden="1"/>
    </xf>
    <xf numFmtId="1" fontId="7" fillId="25" borderId="19" xfId="0" applyNumberFormat="1" applyFont="1" applyFill="1" applyBorder="1" applyAlignment="1" applyProtection="1">
      <alignment horizontal="center"/>
      <protection hidden="1"/>
    </xf>
    <xf numFmtId="1" fontId="5" fillId="25" borderId="10" xfId="0" applyNumberFormat="1" applyFont="1" applyFill="1" applyBorder="1" applyAlignment="1" applyProtection="1">
      <alignment horizontal="center"/>
      <protection locked="0" hidden="1"/>
    </xf>
    <xf numFmtId="1" fontId="29" fillId="25" borderId="18" xfId="45" applyNumberFormat="1" applyFont="1" applyFill="1" applyBorder="1" applyAlignment="1" applyProtection="1">
      <alignment horizontal="center"/>
      <protection hidden="1"/>
    </xf>
    <xf numFmtId="1" fontId="29" fillId="25" borderId="17" xfId="45" applyNumberFormat="1" applyFont="1" applyFill="1" applyBorder="1" applyAlignment="1" applyProtection="1">
      <alignment horizontal="center"/>
      <protection hidden="1"/>
    </xf>
    <xf numFmtId="1" fontId="29" fillId="25" borderId="13" xfId="45" applyNumberFormat="1" applyFont="1" applyFill="1" applyBorder="1" applyAlignment="1" applyProtection="1">
      <alignment horizontal="center"/>
      <protection hidden="1"/>
    </xf>
    <xf numFmtId="1" fontId="29" fillId="25" borderId="14" xfId="45" applyNumberFormat="1" applyFont="1" applyFill="1" applyBorder="1" applyAlignment="1" applyProtection="1">
      <alignment horizontal="center"/>
      <protection hidden="1"/>
    </xf>
    <xf numFmtId="1" fontId="5" fillId="36" borderId="12" xfId="45" applyNumberFormat="1" applyFont="1" applyFill="1" applyBorder="1" applyAlignment="1" applyProtection="1">
      <alignment horizontal="center"/>
      <protection locked="0" hidden="1"/>
    </xf>
    <xf numFmtId="1" fontId="5" fillId="36" borderId="14" xfId="45" applyNumberFormat="1" applyFont="1" applyFill="1" applyBorder="1" applyAlignment="1" applyProtection="1">
      <alignment horizontal="center"/>
      <protection locked="0" hidden="1"/>
    </xf>
    <xf numFmtId="1" fontId="5" fillId="36" borderId="18" xfId="0" applyNumberFormat="1" applyFont="1" applyFill="1" applyBorder="1" applyAlignment="1" applyProtection="1">
      <alignment horizontal="center"/>
      <protection locked="0" hidden="1"/>
    </xf>
    <xf numFmtId="1" fontId="5" fillId="36" borderId="19" xfId="0" applyNumberFormat="1" applyFont="1" applyFill="1" applyBorder="1" applyAlignment="1" applyProtection="1">
      <alignment horizontal="center"/>
      <protection locked="0" hidden="1"/>
    </xf>
    <xf numFmtId="1" fontId="5" fillId="25" borderId="12" xfId="0" applyNumberFormat="1" applyFont="1" applyFill="1" applyBorder="1" applyAlignment="1" applyProtection="1">
      <alignment horizontal="center"/>
      <protection hidden="1"/>
    </xf>
    <xf numFmtId="1" fontId="5" fillId="25" borderId="14" xfId="0" applyNumberFormat="1" applyFont="1" applyFill="1" applyBorder="1" applyAlignment="1" applyProtection="1">
      <alignment horizontal="center"/>
      <protection hidden="1"/>
    </xf>
    <xf numFmtId="1" fontId="4" fillId="25" borderId="12" xfId="0" applyNumberFormat="1" applyFont="1" applyFill="1" applyBorder="1" applyAlignment="1" applyProtection="1">
      <alignment horizontal="center"/>
      <protection hidden="1"/>
    </xf>
    <xf numFmtId="1" fontId="4" fillId="25" borderId="14" xfId="0" applyNumberFormat="1" applyFont="1" applyFill="1" applyBorder="1" applyAlignment="1" applyProtection="1">
      <alignment horizontal="center"/>
      <protection hidden="1"/>
    </xf>
    <xf numFmtId="1" fontId="4" fillId="25" borderId="12" xfId="45" applyNumberFormat="1" applyFont="1" applyFill="1" applyBorder="1" applyAlignment="1" applyProtection="1">
      <alignment horizontal="center"/>
      <protection locked="0" hidden="1"/>
    </xf>
    <xf numFmtId="1" fontId="4" fillId="25" borderId="14" xfId="45" applyNumberFormat="1" applyFont="1" applyFill="1" applyBorder="1" applyAlignment="1" applyProtection="1">
      <alignment horizontal="center"/>
      <protection locked="0" hidden="1"/>
    </xf>
    <xf numFmtId="1" fontId="0" fillId="0" borderId="14" xfId="0" applyNumberFormat="1" applyBorder="1" applyAlignment="1" applyProtection="1">
      <alignment horizontal="center"/>
      <protection locked="0" hidden="1"/>
    </xf>
    <xf numFmtId="1" fontId="4" fillId="25" borderId="10" xfId="0" applyNumberFormat="1" applyFont="1" applyFill="1" applyBorder="1" applyAlignment="1" applyProtection="1">
      <alignment horizontal="center" vertical="center"/>
      <protection hidden="1"/>
    </xf>
    <xf numFmtId="1" fontId="5" fillId="25" borderId="10" xfId="0" applyNumberFormat="1" applyFont="1" applyFill="1" applyBorder="1" applyAlignment="1" applyProtection="1">
      <alignment horizontal="center" vertical="center" wrapText="1"/>
      <protection hidden="1"/>
    </xf>
    <xf numFmtId="1" fontId="5" fillId="25" borderId="10" xfId="45" applyNumberFormat="1" applyFont="1" applyFill="1" applyBorder="1" applyAlignment="1" applyProtection="1">
      <alignment horizontal="center" vertical="center" wrapText="1"/>
      <protection hidden="1"/>
    </xf>
    <xf numFmtId="1" fontId="5" fillId="25" borderId="12" xfId="0" applyNumberFormat="1" applyFont="1" applyFill="1" applyBorder="1" applyAlignment="1" applyProtection="1">
      <alignment horizontal="center" vertical="center" wrapText="1"/>
      <protection hidden="1"/>
    </xf>
    <xf numFmtId="1" fontId="5" fillId="25" borderId="13" xfId="0" applyNumberFormat="1" applyFont="1" applyFill="1" applyBorder="1" applyAlignment="1" applyProtection="1">
      <alignment horizontal="center" vertical="center" wrapText="1"/>
      <protection hidden="1"/>
    </xf>
    <xf numFmtId="1" fontId="5" fillId="25" borderId="14" xfId="0" applyNumberFormat="1" applyFont="1" applyFill="1" applyBorder="1" applyAlignment="1" applyProtection="1">
      <alignment horizontal="center" vertical="center" wrapText="1"/>
      <protection hidden="1"/>
    </xf>
    <xf numFmtId="1" fontId="65" fillId="36" borderId="43" xfId="45" applyNumberFormat="1" applyFont="1" applyFill="1" applyBorder="1" applyAlignment="1" applyProtection="1">
      <alignment horizontal="left" vertical="top"/>
      <protection hidden="1"/>
    </xf>
    <xf numFmtId="1" fontId="65" fillId="36" borderId="17" xfId="45" applyNumberFormat="1" applyFont="1" applyFill="1" applyBorder="1" applyAlignment="1" applyProtection="1">
      <alignment horizontal="left" vertical="top"/>
      <protection hidden="1"/>
    </xf>
    <xf numFmtId="1" fontId="65" fillId="36" borderId="19" xfId="45" applyNumberFormat="1" applyFont="1" applyFill="1" applyBorder="1" applyAlignment="1" applyProtection="1">
      <alignment horizontal="left" vertical="top"/>
      <protection hidden="1"/>
    </xf>
    <xf numFmtId="1" fontId="65" fillId="36" borderId="45" xfId="45" applyNumberFormat="1" applyFont="1" applyFill="1" applyBorder="1" applyAlignment="1" applyProtection="1">
      <alignment horizontal="left" vertical="top"/>
      <protection hidden="1"/>
    </xf>
    <xf numFmtId="1" fontId="65" fillId="36" borderId="0" xfId="45" applyNumberFormat="1" applyFont="1" applyFill="1" applyBorder="1" applyAlignment="1" applyProtection="1">
      <alignment horizontal="left" vertical="top"/>
      <protection hidden="1"/>
    </xf>
    <xf numFmtId="1" fontId="65" fillId="36" borderId="35" xfId="45" applyNumberFormat="1" applyFont="1" applyFill="1" applyBorder="1" applyAlignment="1" applyProtection="1">
      <alignment horizontal="left" vertical="top"/>
      <protection hidden="1"/>
    </xf>
    <xf numFmtId="1" fontId="65" fillId="36" borderId="47" xfId="45" applyNumberFormat="1" applyFont="1" applyFill="1" applyBorder="1" applyAlignment="1" applyProtection="1">
      <alignment horizontal="left" vertical="top"/>
      <protection hidden="1"/>
    </xf>
    <xf numFmtId="1" fontId="65" fillId="36" borderId="11" xfId="45" applyNumberFormat="1" applyFont="1" applyFill="1" applyBorder="1" applyAlignment="1" applyProtection="1">
      <alignment horizontal="left" vertical="top"/>
      <protection hidden="1"/>
    </xf>
    <xf numFmtId="1" fontId="65" fillId="36" borderId="20" xfId="45" applyNumberFormat="1" applyFont="1" applyFill="1" applyBorder="1" applyAlignment="1" applyProtection="1">
      <alignment horizontal="left" vertical="top"/>
      <protection hidden="1"/>
    </xf>
    <xf numFmtId="1" fontId="4" fillId="25" borderId="13" xfId="0" applyNumberFormat="1" applyFont="1" applyFill="1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1" fontId="0" fillId="0" borderId="14" xfId="0" applyNumberFormat="1" applyBorder="1" applyProtection="1">
      <protection hidden="1"/>
    </xf>
    <xf numFmtId="1" fontId="63" fillId="25" borderId="18" xfId="0" applyNumberFormat="1" applyFont="1" applyFill="1" applyBorder="1" applyAlignment="1" applyProtection="1">
      <alignment horizontal="center" vertical="center"/>
      <protection hidden="1"/>
    </xf>
    <xf numFmtId="1" fontId="63" fillId="0" borderId="17" xfId="0" applyNumberFormat="1" applyFont="1" applyBorder="1" applyAlignment="1" applyProtection="1">
      <alignment vertical="center"/>
      <protection hidden="1"/>
    </xf>
    <xf numFmtId="1" fontId="63" fillId="0" borderId="19" xfId="0" applyNumberFormat="1" applyFont="1" applyBorder="1" applyAlignment="1" applyProtection="1">
      <alignment vertical="center"/>
      <protection hidden="1"/>
    </xf>
    <xf numFmtId="1" fontId="63" fillId="0" borderId="16" xfId="0" applyNumberFormat="1" applyFont="1" applyBorder="1" applyAlignment="1" applyProtection="1">
      <alignment vertical="center"/>
      <protection hidden="1"/>
    </xf>
    <xf numFmtId="1" fontId="63" fillId="0" borderId="11" xfId="0" applyNumberFormat="1" applyFont="1" applyBorder="1" applyAlignment="1" applyProtection="1">
      <alignment vertical="center"/>
      <protection hidden="1"/>
    </xf>
    <xf numFmtId="1" fontId="63" fillId="0" borderId="20" xfId="0" applyNumberFormat="1" applyFont="1" applyBorder="1" applyAlignment="1" applyProtection="1">
      <alignment vertical="center"/>
      <protection hidden="1"/>
    </xf>
    <xf numFmtId="1" fontId="5" fillId="36" borderId="12" xfId="0" applyNumberFormat="1" applyFont="1" applyFill="1" applyBorder="1" applyAlignment="1" applyProtection="1">
      <alignment horizontal="center"/>
      <protection hidden="1"/>
    </xf>
    <xf numFmtId="1" fontId="5" fillId="36" borderId="14" xfId="0" applyNumberFormat="1" applyFont="1" applyFill="1" applyBorder="1" applyAlignment="1" applyProtection="1">
      <alignment horizontal="center"/>
      <protection hidden="1"/>
    </xf>
    <xf numFmtId="1" fontId="5" fillId="36" borderId="12" xfId="0" applyNumberFormat="1" applyFont="1" applyFill="1" applyBorder="1" applyAlignment="1" applyProtection="1">
      <alignment horizontal="center" vertical="center"/>
      <protection hidden="1"/>
    </xf>
    <xf numFmtId="1" fontId="5" fillId="36" borderId="13" xfId="0" applyNumberFormat="1" applyFont="1" applyFill="1" applyBorder="1" applyAlignment="1" applyProtection="1">
      <alignment horizontal="center" vertical="center"/>
      <protection hidden="1"/>
    </xf>
    <xf numFmtId="1" fontId="5" fillId="36" borderId="14" xfId="0" applyNumberFormat="1" applyFont="1" applyFill="1" applyBorder="1" applyAlignment="1" applyProtection="1">
      <alignment horizontal="center" vertical="center"/>
      <protection hidden="1"/>
    </xf>
    <xf numFmtId="1" fontId="4" fillId="36" borderId="12" xfId="0" applyNumberFormat="1" applyFont="1" applyFill="1" applyBorder="1" applyAlignment="1" applyProtection="1">
      <alignment horizontal="center" vertical="center"/>
      <protection hidden="1"/>
    </xf>
    <xf numFmtId="1" fontId="4" fillId="36" borderId="13" xfId="0" applyNumberFormat="1" applyFont="1" applyFill="1" applyBorder="1" applyAlignment="1" applyProtection="1">
      <alignment horizontal="center" vertical="center"/>
      <protection hidden="1"/>
    </xf>
    <xf numFmtId="1" fontId="4" fillId="36" borderId="14" xfId="0" applyNumberFormat="1" applyFont="1" applyFill="1" applyBorder="1" applyAlignment="1" applyProtection="1">
      <alignment horizontal="center" vertical="center"/>
      <protection hidden="1"/>
    </xf>
    <xf numFmtId="1" fontId="5" fillId="36" borderId="18" xfId="0" applyNumberFormat="1" applyFont="1" applyFill="1" applyBorder="1" applyAlignment="1" applyProtection="1">
      <alignment horizontal="center" vertical="center"/>
      <protection locked="0" hidden="1"/>
    </xf>
    <xf numFmtId="1" fontId="5" fillId="36" borderId="17" xfId="0" applyNumberFormat="1" applyFont="1" applyFill="1" applyBorder="1" applyAlignment="1" applyProtection="1">
      <alignment horizontal="center" vertical="center"/>
      <protection locked="0" hidden="1"/>
    </xf>
    <xf numFmtId="1" fontId="5" fillId="36" borderId="19" xfId="0" applyNumberFormat="1" applyFont="1" applyFill="1" applyBorder="1" applyAlignment="1" applyProtection="1">
      <alignment horizontal="center" vertical="center"/>
      <protection locked="0" hidden="1"/>
    </xf>
    <xf numFmtId="1" fontId="5" fillId="36" borderId="18" xfId="0" applyNumberFormat="1" applyFont="1" applyFill="1" applyBorder="1" applyAlignment="1" applyProtection="1">
      <alignment horizontal="center" vertical="center"/>
      <protection hidden="1"/>
    </xf>
    <xf numFmtId="1" fontId="5" fillId="36" borderId="17" xfId="0" applyNumberFormat="1" applyFont="1" applyFill="1" applyBorder="1" applyAlignment="1" applyProtection="1">
      <alignment horizontal="center" vertical="center"/>
      <protection hidden="1"/>
    </xf>
    <xf numFmtId="1" fontId="5" fillId="36" borderId="40" xfId="0" applyNumberFormat="1" applyFont="1" applyFill="1" applyBorder="1" applyAlignment="1" applyProtection="1">
      <alignment horizontal="center" vertical="center"/>
      <protection hidden="1"/>
    </xf>
    <xf numFmtId="1" fontId="5" fillId="36" borderId="36" xfId="0" applyNumberFormat="1" applyFont="1" applyFill="1" applyBorder="1" applyAlignment="1" applyProtection="1">
      <alignment horizontal="center" vertical="center" wrapText="1"/>
      <protection locked="0" hidden="1"/>
    </xf>
    <xf numFmtId="1" fontId="5" fillId="36" borderId="0" xfId="0" applyNumberFormat="1" applyFont="1" applyFill="1" applyBorder="1" applyAlignment="1" applyProtection="1">
      <alignment horizontal="center" vertical="center" wrapText="1"/>
      <protection locked="0" hidden="1"/>
    </xf>
    <xf numFmtId="1" fontId="5" fillId="36" borderId="35" xfId="0" applyNumberFormat="1" applyFont="1" applyFill="1" applyBorder="1" applyAlignment="1" applyProtection="1">
      <alignment horizontal="center" vertical="center" wrapText="1"/>
      <protection locked="0" hidden="1"/>
    </xf>
    <xf numFmtId="1" fontId="5" fillId="36" borderId="36" xfId="0" applyNumberFormat="1" applyFont="1" applyFill="1" applyBorder="1" applyAlignment="1" applyProtection="1">
      <alignment horizontal="center" vertical="center"/>
      <protection hidden="1"/>
    </xf>
    <xf numFmtId="1" fontId="5" fillId="36" borderId="0" xfId="0" applyNumberFormat="1" applyFont="1" applyFill="1" applyBorder="1" applyAlignment="1" applyProtection="1">
      <alignment horizontal="center" vertical="center"/>
      <protection hidden="1"/>
    </xf>
    <xf numFmtId="1" fontId="5" fillId="36" borderId="41" xfId="0" applyNumberFormat="1" applyFont="1" applyFill="1" applyBorder="1" applyAlignment="1" applyProtection="1">
      <alignment horizontal="center" vertical="center"/>
      <protection hidden="1"/>
    </xf>
    <xf numFmtId="1" fontId="5" fillId="36" borderId="36" xfId="0" applyNumberFormat="1" applyFont="1" applyFill="1" applyBorder="1" applyAlignment="1" applyProtection="1">
      <alignment horizontal="center" vertical="center" wrapText="1"/>
      <protection hidden="1"/>
    </xf>
    <xf numFmtId="1" fontId="5" fillId="36" borderId="0" xfId="0" applyNumberFormat="1" applyFont="1" applyFill="1" applyBorder="1" applyAlignment="1" applyProtection="1">
      <alignment horizontal="center" vertical="center" wrapText="1"/>
      <protection hidden="1"/>
    </xf>
    <xf numFmtId="1" fontId="5" fillId="36" borderId="35" xfId="0" applyNumberFormat="1" applyFont="1" applyFill="1" applyBorder="1" applyAlignment="1" applyProtection="1">
      <alignment horizontal="center" vertical="center" wrapText="1"/>
      <protection hidden="1"/>
    </xf>
    <xf numFmtId="1" fontId="5" fillId="36" borderId="16" xfId="0" applyNumberFormat="1" applyFont="1" applyFill="1" applyBorder="1" applyAlignment="1" applyProtection="1">
      <alignment horizontal="center" vertical="center" wrapText="1"/>
      <protection hidden="1"/>
    </xf>
    <xf numFmtId="1" fontId="5" fillId="36" borderId="11" xfId="0" applyNumberFormat="1" applyFont="1" applyFill="1" applyBorder="1" applyAlignment="1" applyProtection="1">
      <alignment horizontal="center" vertical="center" wrapText="1"/>
      <protection hidden="1"/>
    </xf>
    <xf numFmtId="1" fontId="5" fillId="36" borderId="20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18" xfId="0" applyNumberFormat="1" applyFont="1" applyFill="1" applyBorder="1" applyAlignment="1" applyProtection="1">
      <alignment horizontal="center"/>
      <protection hidden="1"/>
    </xf>
    <xf numFmtId="1" fontId="63" fillId="0" borderId="17" xfId="0" applyNumberFormat="1" applyFont="1" applyFill="1" applyBorder="1" applyAlignment="1" applyProtection="1">
      <alignment horizontal="center"/>
      <protection hidden="1"/>
    </xf>
    <xf numFmtId="1" fontId="63" fillId="0" borderId="19" xfId="0" applyNumberFormat="1" applyFont="1" applyFill="1" applyBorder="1" applyAlignment="1" applyProtection="1">
      <alignment horizontal="center"/>
      <protection hidden="1"/>
    </xf>
    <xf numFmtId="1" fontId="4" fillId="0" borderId="36" xfId="0" applyNumberFormat="1" applyFont="1" applyFill="1" applyBorder="1" applyAlignment="1" applyProtection="1">
      <alignment horizontal="center"/>
      <protection hidden="1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4" fillId="0" borderId="35" xfId="0" applyNumberFormat="1" applyFont="1" applyFill="1" applyBorder="1" applyAlignment="1" applyProtection="1">
      <alignment horizontal="center"/>
      <protection hidden="1"/>
    </xf>
    <xf numFmtId="1" fontId="64" fillId="0" borderId="36" xfId="0" applyNumberFormat="1" applyFont="1" applyFill="1" applyBorder="1" applyAlignment="1" applyProtection="1">
      <alignment horizontal="center"/>
      <protection hidden="1"/>
    </xf>
    <xf numFmtId="1" fontId="64" fillId="0" borderId="0" xfId="0" applyNumberFormat="1" applyFont="1" applyFill="1" applyBorder="1" applyAlignment="1" applyProtection="1">
      <alignment horizontal="center"/>
      <protection hidden="1"/>
    </xf>
    <xf numFmtId="1" fontId="64" fillId="0" borderId="35" xfId="0" applyNumberFormat="1" applyFont="1" applyFill="1" applyBorder="1" applyAlignment="1" applyProtection="1">
      <alignment horizontal="center"/>
      <protection hidden="1"/>
    </xf>
    <xf numFmtId="1" fontId="64" fillId="0" borderId="16" xfId="0" applyNumberFormat="1" applyFont="1" applyFill="1" applyBorder="1" applyAlignment="1" applyProtection="1">
      <alignment horizontal="center"/>
      <protection hidden="1"/>
    </xf>
    <xf numFmtId="1" fontId="64" fillId="0" borderId="11" xfId="0" applyNumberFormat="1" applyFont="1" applyFill="1" applyBorder="1" applyAlignment="1" applyProtection="1">
      <alignment horizontal="center"/>
      <protection hidden="1"/>
    </xf>
    <xf numFmtId="1" fontId="64" fillId="0" borderId="20" xfId="0" applyNumberFormat="1" applyFont="1" applyFill="1" applyBorder="1" applyAlignment="1" applyProtection="1">
      <alignment horizontal="center"/>
      <protection hidden="1"/>
    </xf>
    <xf numFmtId="1" fontId="5" fillId="25" borderId="10" xfId="0" applyNumberFormat="1" applyFont="1" applyFill="1" applyBorder="1" applyAlignment="1" applyProtection="1">
      <alignment vertical="center"/>
      <protection hidden="1"/>
    </xf>
    <xf numFmtId="0" fontId="40" fillId="0" borderId="12" xfId="37" applyFont="1" applyBorder="1" applyAlignment="1">
      <alignment horizontal="center" vertical="center"/>
    </xf>
    <xf numFmtId="0" fontId="40" fillId="0" borderId="13" xfId="37" applyFont="1" applyBorder="1" applyAlignment="1">
      <alignment horizontal="center" vertical="center"/>
    </xf>
    <xf numFmtId="0" fontId="40" fillId="0" borderId="14" xfId="37" applyFont="1" applyBorder="1" applyAlignment="1">
      <alignment horizontal="center" vertical="center"/>
    </xf>
    <xf numFmtId="0" fontId="40" fillId="0" borderId="10" xfId="37" applyFont="1" applyBorder="1" applyAlignment="1">
      <alignment horizontal="center" vertical="center"/>
    </xf>
    <xf numFmtId="9" fontId="40" fillId="0" borderId="10" xfId="37" applyNumberFormat="1" applyFont="1" applyBorder="1" applyAlignment="1">
      <alignment horizontal="center" vertical="center"/>
    </xf>
    <xf numFmtId="0" fontId="86" fillId="0" borderId="12" xfId="37" applyFont="1" applyBorder="1" applyAlignment="1">
      <alignment horizontal="center" vertical="center"/>
    </xf>
    <xf numFmtId="0" fontId="86" fillId="0" borderId="13" xfId="37" applyFont="1" applyBorder="1" applyAlignment="1">
      <alignment horizontal="center" vertical="center"/>
    </xf>
    <xf numFmtId="0" fontId="86" fillId="0" borderId="14" xfId="37" applyFont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_From 16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6"/>
    <cellStyle name="Normal_pay 2008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00"/>
      <color rgb="FF33CCCC"/>
      <color rgb="FF0000FF"/>
      <color rgb="FFFFCC99"/>
      <color rgb="FFCCFFCC"/>
      <color rgb="FF00FF00"/>
      <color rgb="FFFF99CC"/>
      <color rgb="FFFF66CC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448235</xdr:colOff>
      <xdr:row>2</xdr:row>
      <xdr:rowOff>67236</xdr:rowOff>
    </xdr:from>
    <xdr:to>
      <xdr:col>20</xdr:col>
      <xdr:colOff>616324</xdr:colOff>
      <xdr:row>2</xdr:row>
      <xdr:rowOff>268942</xdr:rowOff>
    </xdr:to>
    <xdr:sp macro="" textlink="">
      <xdr:nvSpPr>
        <xdr:cNvPr id="11" name="Right Arrow 10"/>
        <xdr:cNvSpPr/>
      </xdr:nvSpPr>
      <xdr:spPr>
        <a:xfrm>
          <a:off x="12180794" y="918883"/>
          <a:ext cx="874059" cy="20170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15</xdr:col>
      <xdr:colOff>476250</xdr:colOff>
      <xdr:row>3</xdr:row>
      <xdr:rowOff>11905</xdr:rowOff>
    </xdr:from>
    <xdr:to>
      <xdr:col>22</xdr:col>
      <xdr:colOff>94702</xdr:colOff>
      <xdr:row>7</xdr:row>
      <xdr:rowOff>250666</xdr:rowOff>
    </xdr:to>
    <xdr:pic>
      <xdr:nvPicPr>
        <xdr:cNvPr id="5" name="Picture 4" descr="RAJTEACHERS.NET-removebg-preview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72688" y="1523999"/>
          <a:ext cx="4535733" cy="15722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TAX-CALCULATOR-2021-22-WITH-FORM-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Profile"/>
      <sheetName val="GA-55"/>
      <sheetName val="Other Deduction"/>
      <sheetName val="Tax Old Regime"/>
      <sheetName val="Tax New Regime"/>
      <sheetName val="Form 16"/>
      <sheetName val="HRA Receipt"/>
    </sheetNames>
    <sheetDataSet>
      <sheetData sheetId="0">
        <row r="6">
          <cell r="B6" t="str">
            <v>PARMANAND MEGHWAL</v>
          </cell>
        </row>
      </sheetData>
      <sheetData sheetId="1">
        <row r="2">
          <cell r="Z2" t="str">
            <v>Yes</v>
          </cell>
        </row>
      </sheetData>
      <sheetData sheetId="2">
        <row r="3">
          <cell r="E3">
            <v>0</v>
          </cell>
        </row>
        <row r="9">
          <cell r="B9">
            <v>0</v>
          </cell>
        </row>
      </sheetData>
      <sheetData sheetId="3">
        <row r="33">
          <cell r="Q33">
            <v>0</v>
          </cell>
        </row>
        <row r="55">
          <cell r="Q55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jteachers.net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00FF"/>
  </sheetPr>
  <dimension ref="A1:AE961"/>
  <sheetViews>
    <sheetView showGridLines="0" tabSelected="1" zoomScale="80" zoomScaleNormal="80" workbookViewId="0">
      <selection activeCell="C9" sqref="C9:C10"/>
    </sheetView>
  </sheetViews>
  <sheetFormatPr defaultColWidth="9.140625" defaultRowHeight="12.75" zeroHeight="1"/>
  <cols>
    <col min="1" max="1" width="0.42578125" style="49" customWidth="1" collapsed="1"/>
    <col min="2" max="2" width="14.5703125" style="6" hidden="1" customWidth="1" collapsed="1"/>
    <col min="3" max="3" width="14.5703125" style="6" customWidth="1" collapsed="1"/>
    <col min="4" max="9" width="10.5703125" style="6" customWidth="1" collapsed="1"/>
    <col min="10" max="10" width="10.28515625" style="6" customWidth="1" collapsed="1"/>
    <col min="11" max="11" width="9.42578125" style="6" customWidth="1" collapsed="1"/>
    <col min="12" max="12" width="12.140625" style="6" customWidth="1" collapsed="1"/>
    <col min="13" max="14" width="11.5703125" style="6" customWidth="1" collapsed="1"/>
    <col min="15" max="18" width="10.5703125" style="6" customWidth="1" collapsed="1"/>
    <col min="19" max="19" width="10.5703125" style="6" customWidth="1"/>
    <col min="20" max="23" width="10.5703125" style="6" customWidth="1" collapsed="1"/>
    <col min="24" max="24" width="29.85546875" style="29" hidden="1" customWidth="1" collapsed="1"/>
    <col min="25" max="25" width="9.140625" style="6" hidden="1" customWidth="1"/>
    <col min="26" max="28" width="9.140625" style="6" customWidth="1"/>
    <col min="29" max="31" width="9.140625" style="6"/>
    <col min="32" max="16384" width="9.140625" style="6" collapsed="1"/>
  </cols>
  <sheetData>
    <row r="1" spans="1:25" ht="46.5" customHeight="1">
      <c r="B1" s="219"/>
      <c r="C1" s="243" t="s">
        <v>353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6"/>
    </row>
    <row r="2" spans="1:25" ht="45.75" customHeight="1">
      <c r="B2" s="219"/>
      <c r="C2" s="239" t="s">
        <v>156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1"/>
      <c r="X2" s="6"/>
    </row>
    <row r="3" spans="1:25" ht="26.25" customHeight="1">
      <c r="B3" s="232"/>
      <c r="C3" s="246" t="s">
        <v>321</v>
      </c>
      <c r="D3" s="246"/>
      <c r="E3" s="247">
        <v>1100030000001500</v>
      </c>
      <c r="F3" s="247"/>
      <c r="G3" s="247"/>
      <c r="H3" s="247"/>
      <c r="I3" s="247"/>
      <c r="J3" s="246" t="s">
        <v>326</v>
      </c>
      <c r="K3" s="246"/>
      <c r="L3" s="246"/>
      <c r="M3" s="248"/>
      <c r="N3" s="248"/>
      <c r="O3" s="248"/>
      <c r="P3" s="253" t="s">
        <v>332</v>
      </c>
      <c r="Q3" s="254"/>
      <c r="R3" s="254"/>
      <c r="S3" s="254"/>
      <c r="T3" s="254"/>
      <c r="U3" s="254"/>
      <c r="V3" s="214" t="s">
        <v>154</v>
      </c>
      <c r="W3" s="220"/>
      <c r="X3" s="6"/>
      <c r="Y3" s="205" t="s">
        <v>154</v>
      </c>
    </row>
    <row r="4" spans="1:25" ht="26.25" customHeight="1">
      <c r="B4" s="232"/>
      <c r="C4" s="246" t="s">
        <v>320</v>
      </c>
      <c r="D4" s="246"/>
      <c r="E4" s="248" t="s">
        <v>334</v>
      </c>
      <c r="F4" s="248"/>
      <c r="G4" s="248"/>
      <c r="H4" s="248"/>
      <c r="I4" s="248"/>
      <c r="J4" s="246" t="s">
        <v>327</v>
      </c>
      <c r="K4" s="246"/>
      <c r="L4" s="246"/>
      <c r="M4" s="250" t="s">
        <v>352</v>
      </c>
      <c r="N4" s="250"/>
      <c r="O4" s="250"/>
      <c r="P4" s="251"/>
      <c r="Q4" s="251"/>
      <c r="R4" s="251"/>
      <c r="S4" s="251"/>
      <c r="T4" s="251"/>
      <c r="U4" s="251"/>
      <c r="V4" s="251"/>
      <c r="W4" s="251"/>
      <c r="X4" s="6"/>
      <c r="Y4" s="205" t="s">
        <v>112</v>
      </c>
    </row>
    <row r="5" spans="1:25" ht="26.25" customHeight="1">
      <c r="B5" s="232"/>
      <c r="C5" s="246" t="s">
        <v>322</v>
      </c>
      <c r="D5" s="246"/>
      <c r="E5" s="248" t="s">
        <v>335</v>
      </c>
      <c r="F5" s="248"/>
      <c r="G5" s="248"/>
      <c r="H5" s="248"/>
      <c r="I5" s="248"/>
      <c r="J5" s="246" t="s">
        <v>328</v>
      </c>
      <c r="K5" s="246"/>
      <c r="L5" s="246"/>
      <c r="M5" s="252">
        <v>111200445516</v>
      </c>
      <c r="N5" s="252"/>
      <c r="O5" s="252"/>
      <c r="P5" s="251"/>
      <c r="Q5" s="251"/>
      <c r="R5" s="251"/>
      <c r="S5" s="251"/>
      <c r="T5" s="251"/>
      <c r="U5" s="251"/>
      <c r="V5" s="251"/>
      <c r="W5" s="251"/>
      <c r="X5" s="6"/>
    </row>
    <row r="6" spans="1:25" ht="26.25" customHeight="1">
      <c r="B6" s="232"/>
      <c r="C6" s="246" t="s">
        <v>323</v>
      </c>
      <c r="D6" s="246"/>
      <c r="E6" s="248" t="s">
        <v>336</v>
      </c>
      <c r="F6" s="248"/>
      <c r="G6" s="248"/>
      <c r="H6" s="248"/>
      <c r="I6" s="248"/>
      <c r="J6" s="246" t="s">
        <v>329</v>
      </c>
      <c r="K6" s="246"/>
      <c r="L6" s="246"/>
      <c r="M6" s="249" t="s">
        <v>338</v>
      </c>
      <c r="N6" s="249"/>
      <c r="O6" s="249"/>
      <c r="P6" s="251"/>
      <c r="Q6" s="251"/>
      <c r="R6" s="251"/>
      <c r="S6" s="251"/>
      <c r="T6" s="251"/>
      <c r="U6" s="251"/>
      <c r="V6" s="251"/>
      <c r="W6" s="251"/>
      <c r="X6" s="6"/>
    </row>
    <row r="7" spans="1:25" ht="26.25" customHeight="1">
      <c r="B7" s="232"/>
      <c r="C7" s="246" t="s">
        <v>325</v>
      </c>
      <c r="D7" s="246"/>
      <c r="E7" s="248"/>
      <c r="F7" s="248"/>
      <c r="G7" s="248"/>
      <c r="H7" s="248"/>
      <c r="I7" s="248"/>
      <c r="J7" s="246" t="s">
        <v>331</v>
      </c>
      <c r="K7" s="246"/>
      <c r="L7" s="246"/>
      <c r="M7" s="252">
        <v>2347000700015450</v>
      </c>
      <c r="N7" s="252"/>
      <c r="O7" s="252"/>
      <c r="P7" s="251"/>
      <c r="Q7" s="251"/>
      <c r="R7" s="251"/>
      <c r="S7" s="251"/>
      <c r="T7" s="251"/>
      <c r="U7" s="251"/>
      <c r="V7" s="251"/>
      <c r="W7" s="251"/>
      <c r="X7" s="6"/>
    </row>
    <row r="8" spans="1:25" ht="26.25" customHeight="1">
      <c r="B8" s="232"/>
      <c r="C8" s="246" t="s">
        <v>324</v>
      </c>
      <c r="D8" s="246"/>
      <c r="E8" s="252">
        <v>632578694519</v>
      </c>
      <c r="F8" s="252"/>
      <c r="G8" s="252"/>
      <c r="H8" s="252"/>
      <c r="I8" s="252"/>
      <c r="J8" s="246" t="s">
        <v>330</v>
      </c>
      <c r="K8" s="246"/>
      <c r="L8" s="246"/>
      <c r="M8" s="249" t="s">
        <v>337</v>
      </c>
      <c r="N8" s="249"/>
      <c r="O8" s="249"/>
      <c r="P8" s="251"/>
      <c r="Q8" s="251"/>
      <c r="R8" s="251"/>
      <c r="S8" s="251"/>
      <c r="T8" s="251"/>
      <c r="U8" s="251"/>
      <c r="V8" s="251"/>
      <c r="W8" s="251"/>
      <c r="X8" s="6"/>
    </row>
    <row r="9" spans="1:25" ht="25.5" customHeight="1">
      <c r="B9" s="219"/>
      <c r="C9" s="244" t="s">
        <v>302</v>
      </c>
      <c r="D9" s="245" t="s">
        <v>303</v>
      </c>
      <c r="E9" s="245"/>
      <c r="F9" s="245"/>
      <c r="G9" s="245"/>
      <c r="H9" s="245"/>
      <c r="I9" s="245"/>
      <c r="J9" s="245"/>
      <c r="K9" s="245"/>
      <c r="L9" s="245"/>
      <c r="M9" s="245" t="s">
        <v>304</v>
      </c>
      <c r="N9" s="245"/>
      <c r="O9" s="245"/>
      <c r="P9" s="245"/>
      <c r="Q9" s="245"/>
      <c r="R9" s="245"/>
      <c r="S9" s="245"/>
      <c r="T9" s="245"/>
      <c r="U9" s="245"/>
      <c r="V9" s="245"/>
      <c r="W9" s="244" t="s">
        <v>319</v>
      </c>
      <c r="X9" s="6"/>
    </row>
    <row r="10" spans="1:25" s="22" customFormat="1" ht="80.25" customHeight="1">
      <c r="A10" s="52"/>
      <c r="B10" s="221"/>
      <c r="C10" s="244"/>
      <c r="D10" s="222" t="s">
        <v>305</v>
      </c>
      <c r="E10" s="222" t="s">
        <v>306</v>
      </c>
      <c r="F10" s="222" t="s">
        <v>307</v>
      </c>
      <c r="G10" s="222" t="s">
        <v>308</v>
      </c>
      <c r="H10" s="222" t="s">
        <v>309</v>
      </c>
      <c r="I10" s="222" t="s">
        <v>310</v>
      </c>
      <c r="J10" s="222" t="s">
        <v>311</v>
      </c>
      <c r="K10" s="222" t="s">
        <v>312</v>
      </c>
      <c r="L10" s="222" t="s">
        <v>313</v>
      </c>
      <c r="M10" s="222" t="str">
        <f>IF(V3="No","th-ih-,Q",",u-ih-,l-")</f>
        <v>,u-ih-,l-</v>
      </c>
      <c r="N10" s="222" t="str">
        <f>IF(W3="No","th-ih-,fj;lZ,Q",",u-ih-,l-,fj;lZ")</f>
        <v>,u-ih-,l-,fj;lZ</v>
      </c>
      <c r="O10" s="222" t="s">
        <v>314</v>
      </c>
      <c r="P10" s="222" t="s">
        <v>315</v>
      </c>
      <c r="Q10" s="222" t="s">
        <v>316</v>
      </c>
      <c r="R10" s="222" t="s">
        <v>317</v>
      </c>
      <c r="S10" s="222" t="s">
        <v>342</v>
      </c>
      <c r="T10" s="222" t="s">
        <v>333</v>
      </c>
      <c r="U10" s="222" t="s">
        <v>333</v>
      </c>
      <c r="V10" s="222" t="s">
        <v>318</v>
      </c>
      <c r="W10" s="244"/>
    </row>
    <row r="11" spans="1:25" s="23" customFormat="1" ht="18.95" customHeight="1">
      <c r="A11" s="53"/>
      <c r="B11" s="223">
        <v>3</v>
      </c>
      <c r="C11" s="224">
        <v>44621</v>
      </c>
      <c r="D11" s="88">
        <v>46500</v>
      </c>
      <c r="E11" s="47">
        <f>ROUND(22%*D11,0)</f>
        <v>10230</v>
      </c>
      <c r="F11" s="47">
        <v>754</v>
      </c>
      <c r="G11" s="47">
        <v>200</v>
      </c>
      <c r="H11" s="47">
        <v>600</v>
      </c>
      <c r="I11" s="47"/>
      <c r="J11" s="47"/>
      <c r="K11" s="47"/>
      <c r="L11" s="206">
        <f>SUM(D11:K11)</f>
        <v>58284</v>
      </c>
      <c r="M11" s="47">
        <f>IF($V$3="Yes",ROUND((D11+H11)*0.1,0),IF($V$3="No",D11*6%))</f>
        <v>4710</v>
      </c>
      <c r="N11" s="206"/>
      <c r="O11" s="47"/>
      <c r="P11" s="47">
        <v>300</v>
      </c>
      <c r="Q11" s="47">
        <f>1000</f>
        <v>1000</v>
      </c>
      <c r="R11" s="47"/>
      <c r="S11" s="47">
        <v>1540</v>
      </c>
      <c r="T11" s="47"/>
      <c r="U11" s="47"/>
      <c r="V11" s="47">
        <f>SUM(M11:U11)</f>
        <v>7550</v>
      </c>
      <c r="W11" s="47">
        <f>L11-V11</f>
        <v>50734</v>
      </c>
    </row>
    <row r="12" spans="1:25" s="23" customFormat="1" ht="18.95" customHeight="1">
      <c r="A12" s="53"/>
      <c r="B12" s="223">
        <v>4</v>
      </c>
      <c r="C12" s="224">
        <v>44652</v>
      </c>
      <c r="D12" s="47">
        <f t="shared" ref="D12:D14" si="0">D11</f>
        <v>46500</v>
      </c>
      <c r="E12" s="47">
        <f t="shared" ref="E12:E15" si="1">ROUND(22%*D12,0)</f>
        <v>10230</v>
      </c>
      <c r="F12" s="47">
        <f>F11</f>
        <v>754</v>
      </c>
      <c r="G12" s="47">
        <f>G11</f>
        <v>200</v>
      </c>
      <c r="H12" s="47">
        <f>H11</f>
        <v>600</v>
      </c>
      <c r="I12" s="47"/>
      <c r="J12" s="47"/>
      <c r="K12" s="47"/>
      <c r="L12" s="206">
        <f t="shared" ref="L12:L29" si="2">SUM(D12:K12)</f>
        <v>58284</v>
      </c>
      <c r="M12" s="47">
        <f t="shared" ref="M12:M22" si="3">IF($V$3="Yes",ROUND((D12+H12)*0.1,0),IF($V$3="No",D12*6%))</f>
        <v>4710</v>
      </c>
      <c r="N12" s="206"/>
      <c r="O12" s="47"/>
      <c r="P12" s="47">
        <f>P11</f>
        <v>300</v>
      </c>
      <c r="Q12" s="47">
        <f>Q11</f>
        <v>1000</v>
      </c>
      <c r="R12" s="47"/>
      <c r="S12" s="47">
        <f>S11</f>
        <v>1540</v>
      </c>
      <c r="T12" s="47">
        <v>980</v>
      </c>
      <c r="U12" s="47"/>
      <c r="V12" s="47">
        <f t="shared" ref="V12:V29" si="4">SUM(M12:U12)</f>
        <v>8530</v>
      </c>
      <c r="W12" s="47">
        <f t="shared" ref="W12:W29" si="5">L12-V12</f>
        <v>49754</v>
      </c>
    </row>
    <row r="13" spans="1:25" s="23" customFormat="1" ht="18.95" customHeight="1">
      <c r="A13" s="53"/>
      <c r="B13" s="223">
        <v>5</v>
      </c>
      <c r="C13" s="224">
        <v>44682</v>
      </c>
      <c r="D13" s="47">
        <f t="shared" si="0"/>
        <v>46500</v>
      </c>
      <c r="E13" s="47">
        <f t="shared" si="1"/>
        <v>10230</v>
      </c>
      <c r="F13" s="47">
        <f t="shared" ref="F13:F22" si="6">F12</f>
        <v>754</v>
      </c>
      <c r="G13" s="47">
        <f t="shared" ref="G13:G22" si="7">G12</f>
        <v>200</v>
      </c>
      <c r="H13" s="47">
        <f t="shared" ref="H13:H22" si="8">H12</f>
        <v>600</v>
      </c>
      <c r="I13" s="47"/>
      <c r="J13" s="47"/>
      <c r="K13" s="47"/>
      <c r="L13" s="206">
        <f t="shared" si="2"/>
        <v>58284</v>
      </c>
      <c r="M13" s="47">
        <f t="shared" si="3"/>
        <v>4710</v>
      </c>
      <c r="N13" s="206"/>
      <c r="O13" s="47"/>
      <c r="P13" s="47">
        <f t="shared" ref="P13:P22" si="9">P12</f>
        <v>300</v>
      </c>
      <c r="Q13" s="47">
        <f t="shared" ref="Q13:Q22" si="10">Q12</f>
        <v>1000</v>
      </c>
      <c r="R13" s="47"/>
      <c r="S13" s="47">
        <f t="shared" ref="S13:S22" si="11">S12</f>
        <v>1540</v>
      </c>
      <c r="T13" s="47"/>
      <c r="U13" s="47"/>
      <c r="V13" s="47">
        <f t="shared" si="4"/>
        <v>7550</v>
      </c>
      <c r="W13" s="47">
        <f t="shared" si="5"/>
        <v>50734</v>
      </c>
    </row>
    <row r="14" spans="1:25" s="23" customFormat="1" ht="18.95" customHeight="1">
      <c r="A14" s="53"/>
      <c r="B14" s="223">
        <v>6</v>
      </c>
      <c r="C14" s="224">
        <v>44713</v>
      </c>
      <c r="D14" s="47">
        <f t="shared" si="0"/>
        <v>46500</v>
      </c>
      <c r="E14" s="47">
        <f t="shared" si="1"/>
        <v>10230</v>
      </c>
      <c r="F14" s="47">
        <f t="shared" si="6"/>
        <v>754</v>
      </c>
      <c r="G14" s="47">
        <f t="shared" si="7"/>
        <v>200</v>
      </c>
      <c r="H14" s="47">
        <f t="shared" si="8"/>
        <v>600</v>
      </c>
      <c r="I14" s="47"/>
      <c r="J14" s="47"/>
      <c r="K14" s="47"/>
      <c r="L14" s="206">
        <f t="shared" si="2"/>
        <v>58284</v>
      </c>
      <c r="M14" s="47">
        <f t="shared" si="3"/>
        <v>4710</v>
      </c>
      <c r="N14" s="206"/>
      <c r="O14" s="47"/>
      <c r="P14" s="47">
        <f t="shared" si="9"/>
        <v>300</v>
      </c>
      <c r="Q14" s="47">
        <f t="shared" si="10"/>
        <v>1000</v>
      </c>
      <c r="R14" s="47"/>
      <c r="S14" s="47">
        <f t="shared" si="11"/>
        <v>1540</v>
      </c>
      <c r="T14" s="47"/>
      <c r="U14" s="47"/>
      <c r="V14" s="47">
        <f t="shared" si="4"/>
        <v>7550</v>
      </c>
      <c r="W14" s="47">
        <f t="shared" si="5"/>
        <v>50734</v>
      </c>
    </row>
    <row r="15" spans="1:25" s="23" customFormat="1" ht="18.95" customHeight="1">
      <c r="A15" s="53"/>
      <c r="B15" s="223">
        <v>7</v>
      </c>
      <c r="C15" s="224">
        <v>44743</v>
      </c>
      <c r="D15" s="47">
        <f>MROUND(ROUND(1.03*D14,0),100)</f>
        <v>47900</v>
      </c>
      <c r="E15" s="47">
        <f t="shared" si="1"/>
        <v>10538</v>
      </c>
      <c r="F15" s="47">
        <f t="shared" si="6"/>
        <v>754</v>
      </c>
      <c r="G15" s="47">
        <f t="shared" si="7"/>
        <v>200</v>
      </c>
      <c r="H15" s="47">
        <f t="shared" si="8"/>
        <v>600</v>
      </c>
      <c r="I15" s="47"/>
      <c r="J15" s="47"/>
      <c r="K15" s="47"/>
      <c r="L15" s="206">
        <f t="shared" si="2"/>
        <v>59992</v>
      </c>
      <c r="M15" s="47">
        <f t="shared" si="3"/>
        <v>4850</v>
      </c>
      <c r="N15" s="206"/>
      <c r="O15" s="47"/>
      <c r="P15" s="47">
        <f t="shared" si="9"/>
        <v>300</v>
      </c>
      <c r="Q15" s="47">
        <f t="shared" si="10"/>
        <v>1000</v>
      </c>
      <c r="R15" s="47"/>
      <c r="S15" s="47">
        <f t="shared" si="11"/>
        <v>1540</v>
      </c>
      <c r="T15" s="47"/>
      <c r="U15" s="47"/>
      <c r="V15" s="47">
        <f t="shared" si="4"/>
        <v>7690</v>
      </c>
      <c r="W15" s="47">
        <f t="shared" si="5"/>
        <v>52302</v>
      </c>
    </row>
    <row r="16" spans="1:25" s="23" customFormat="1" ht="18.95" customHeight="1">
      <c r="A16" s="53"/>
      <c r="B16" s="223">
        <v>8</v>
      </c>
      <c r="C16" s="224">
        <v>44774</v>
      </c>
      <c r="D16" s="47">
        <f t="shared" ref="D16:D22" si="12">D15</f>
        <v>47900</v>
      </c>
      <c r="E16" s="47">
        <f>ROUND(28%*D16,0)</f>
        <v>13412</v>
      </c>
      <c r="F16" s="47">
        <f t="shared" si="6"/>
        <v>754</v>
      </c>
      <c r="G16" s="47">
        <f t="shared" si="7"/>
        <v>200</v>
      </c>
      <c r="H16" s="47">
        <f t="shared" si="8"/>
        <v>600</v>
      </c>
      <c r="I16" s="47"/>
      <c r="J16" s="47"/>
      <c r="K16" s="47"/>
      <c r="L16" s="206">
        <f t="shared" si="2"/>
        <v>62866</v>
      </c>
      <c r="M16" s="47">
        <f t="shared" si="3"/>
        <v>4850</v>
      </c>
      <c r="N16" s="206"/>
      <c r="O16" s="47"/>
      <c r="P16" s="47">
        <f t="shared" si="9"/>
        <v>300</v>
      </c>
      <c r="Q16" s="47">
        <f t="shared" si="10"/>
        <v>1000</v>
      </c>
      <c r="R16" s="47"/>
      <c r="S16" s="47">
        <f t="shared" si="11"/>
        <v>1540</v>
      </c>
      <c r="T16" s="47"/>
      <c r="U16" s="47"/>
      <c r="V16" s="47">
        <f t="shared" si="4"/>
        <v>7690</v>
      </c>
      <c r="W16" s="47">
        <f t="shared" si="5"/>
        <v>55176</v>
      </c>
    </row>
    <row r="17" spans="1:23" s="23" customFormat="1" ht="18.95" customHeight="1">
      <c r="A17" s="53"/>
      <c r="B17" s="223">
        <v>9</v>
      </c>
      <c r="C17" s="224">
        <v>44805</v>
      </c>
      <c r="D17" s="47">
        <f t="shared" si="12"/>
        <v>47900</v>
      </c>
      <c r="E17" s="47">
        <f t="shared" ref="E17:E22" si="13">ROUND(28%*D17,0)</f>
        <v>13412</v>
      </c>
      <c r="F17" s="47">
        <f t="shared" si="6"/>
        <v>754</v>
      </c>
      <c r="G17" s="47">
        <f t="shared" si="7"/>
        <v>200</v>
      </c>
      <c r="H17" s="47">
        <f t="shared" si="8"/>
        <v>600</v>
      </c>
      <c r="I17" s="47"/>
      <c r="J17" s="47"/>
      <c r="K17" s="47"/>
      <c r="L17" s="206">
        <f t="shared" si="2"/>
        <v>62866</v>
      </c>
      <c r="M17" s="47">
        <f t="shared" si="3"/>
        <v>4850</v>
      </c>
      <c r="N17" s="206"/>
      <c r="O17" s="47"/>
      <c r="P17" s="47">
        <f t="shared" si="9"/>
        <v>300</v>
      </c>
      <c r="Q17" s="47">
        <f t="shared" si="10"/>
        <v>1000</v>
      </c>
      <c r="R17" s="47"/>
      <c r="S17" s="47">
        <f t="shared" si="11"/>
        <v>1540</v>
      </c>
      <c r="T17" s="47"/>
      <c r="U17" s="47"/>
      <c r="V17" s="47">
        <f t="shared" si="4"/>
        <v>7690</v>
      </c>
      <c r="W17" s="47">
        <f t="shared" si="5"/>
        <v>55176</v>
      </c>
    </row>
    <row r="18" spans="1:23" s="23" customFormat="1" ht="18.95" customHeight="1">
      <c r="A18" s="53"/>
      <c r="B18" s="223">
        <v>10</v>
      </c>
      <c r="C18" s="224">
        <v>44835</v>
      </c>
      <c r="D18" s="47">
        <f t="shared" si="12"/>
        <v>47900</v>
      </c>
      <c r="E18" s="47">
        <f t="shared" si="13"/>
        <v>13412</v>
      </c>
      <c r="F18" s="47">
        <f t="shared" si="6"/>
        <v>754</v>
      </c>
      <c r="G18" s="47">
        <f t="shared" si="7"/>
        <v>200</v>
      </c>
      <c r="H18" s="47">
        <f t="shared" si="8"/>
        <v>600</v>
      </c>
      <c r="I18" s="47"/>
      <c r="J18" s="47"/>
      <c r="K18" s="47"/>
      <c r="L18" s="206">
        <f t="shared" si="2"/>
        <v>62866</v>
      </c>
      <c r="M18" s="47">
        <f t="shared" si="3"/>
        <v>4850</v>
      </c>
      <c r="N18" s="206"/>
      <c r="O18" s="47"/>
      <c r="P18" s="47">
        <f t="shared" si="9"/>
        <v>300</v>
      </c>
      <c r="Q18" s="47">
        <f t="shared" si="10"/>
        <v>1000</v>
      </c>
      <c r="R18" s="47"/>
      <c r="S18" s="47">
        <f t="shared" si="11"/>
        <v>1540</v>
      </c>
      <c r="T18" s="47"/>
      <c r="U18" s="47"/>
      <c r="V18" s="47">
        <f t="shared" si="4"/>
        <v>7690</v>
      </c>
      <c r="W18" s="47">
        <f t="shared" si="5"/>
        <v>55176</v>
      </c>
    </row>
    <row r="19" spans="1:23" s="23" customFormat="1" ht="18.95" customHeight="1">
      <c r="A19" s="53"/>
      <c r="B19" s="223">
        <v>11</v>
      </c>
      <c r="C19" s="224">
        <v>44866</v>
      </c>
      <c r="D19" s="47">
        <f t="shared" si="12"/>
        <v>47900</v>
      </c>
      <c r="E19" s="47">
        <f t="shared" si="13"/>
        <v>13412</v>
      </c>
      <c r="F19" s="47">
        <f t="shared" si="6"/>
        <v>754</v>
      </c>
      <c r="G19" s="47">
        <f t="shared" si="7"/>
        <v>200</v>
      </c>
      <c r="H19" s="47">
        <f t="shared" si="8"/>
        <v>600</v>
      </c>
      <c r="I19" s="47"/>
      <c r="J19" s="47"/>
      <c r="K19" s="47"/>
      <c r="L19" s="206">
        <f t="shared" si="2"/>
        <v>62866</v>
      </c>
      <c r="M19" s="47">
        <f t="shared" si="3"/>
        <v>4850</v>
      </c>
      <c r="N19" s="206"/>
      <c r="O19" s="47"/>
      <c r="P19" s="47">
        <f t="shared" si="9"/>
        <v>300</v>
      </c>
      <c r="Q19" s="47">
        <f t="shared" si="10"/>
        <v>1000</v>
      </c>
      <c r="R19" s="47"/>
      <c r="S19" s="47">
        <f t="shared" si="11"/>
        <v>1540</v>
      </c>
      <c r="T19" s="47"/>
      <c r="U19" s="47"/>
      <c r="V19" s="47">
        <f t="shared" si="4"/>
        <v>7690</v>
      </c>
      <c r="W19" s="47">
        <f t="shared" si="5"/>
        <v>55176</v>
      </c>
    </row>
    <row r="20" spans="1:23" s="23" customFormat="1" ht="18.95" customHeight="1">
      <c r="A20" s="53"/>
      <c r="B20" s="223">
        <v>12</v>
      </c>
      <c r="C20" s="224">
        <v>44896</v>
      </c>
      <c r="D20" s="47">
        <f t="shared" si="12"/>
        <v>47900</v>
      </c>
      <c r="E20" s="47">
        <f t="shared" si="13"/>
        <v>13412</v>
      </c>
      <c r="F20" s="47">
        <f t="shared" si="6"/>
        <v>754</v>
      </c>
      <c r="G20" s="47">
        <f t="shared" si="7"/>
        <v>200</v>
      </c>
      <c r="H20" s="47">
        <f t="shared" si="8"/>
        <v>600</v>
      </c>
      <c r="I20" s="47"/>
      <c r="J20" s="47"/>
      <c r="K20" s="47"/>
      <c r="L20" s="206">
        <f t="shared" si="2"/>
        <v>62866</v>
      </c>
      <c r="M20" s="47">
        <f t="shared" si="3"/>
        <v>4850</v>
      </c>
      <c r="N20" s="206"/>
      <c r="O20" s="47"/>
      <c r="P20" s="47">
        <f t="shared" si="9"/>
        <v>300</v>
      </c>
      <c r="Q20" s="47">
        <f t="shared" si="10"/>
        <v>1000</v>
      </c>
      <c r="R20" s="47"/>
      <c r="S20" s="47">
        <f t="shared" si="11"/>
        <v>1540</v>
      </c>
      <c r="T20" s="47"/>
      <c r="U20" s="47"/>
      <c r="V20" s="47">
        <f t="shared" si="4"/>
        <v>7690</v>
      </c>
      <c r="W20" s="47">
        <f t="shared" si="5"/>
        <v>55176</v>
      </c>
    </row>
    <row r="21" spans="1:23" s="23" customFormat="1" ht="18.95" customHeight="1">
      <c r="A21" s="53"/>
      <c r="B21" s="223">
        <v>1</v>
      </c>
      <c r="C21" s="224">
        <v>44927</v>
      </c>
      <c r="D21" s="47">
        <f t="shared" si="12"/>
        <v>47900</v>
      </c>
      <c r="E21" s="47">
        <f t="shared" si="13"/>
        <v>13412</v>
      </c>
      <c r="F21" s="47">
        <f t="shared" si="6"/>
        <v>754</v>
      </c>
      <c r="G21" s="47">
        <f t="shared" si="7"/>
        <v>200</v>
      </c>
      <c r="H21" s="47">
        <f t="shared" si="8"/>
        <v>600</v>
      </c>
      <c r="I21" s="47"/>
      <c r="J21" s="47"/>
      <c r="K21" s="47"/>
      <c r="L21" s="206">
        <f t="shared" si="2"/>
        <v>62866</v>
      </c>
      <c r="M21" s="47">
        <f t="shared" si="3"/>
        <v>4850</v>
      </c>
      <c r="N21" s="206"/>
      <c r="O21" s="47"/>
      <c r="P21" s="47">
        <f t="shared" si="9"/>
        <v>300</v>
      </c>
      <c r="Q21" s="47">
        <f t="shared" si="10"/>
        <v>1000</v>
      </c>
      <c r="R21" s="47"/>
      <c r="S21" s="47">
        <f t="shared" si="11"/>
        <v>1540</v>
      </c>
      <c r="T21" s="47"/>
      <c r="U21" s="47"/>
      <c r="V21" s="47">
        <f t="shared" si="4"/>
        <v>7690</v>
      </c>
      <c r="W21" s="47">
        <f t="shared" si="5"/>
        <v>55176</v>
      </c>
    </row>
    <row r="22" spans="1:23" s="23" customFormat="1" ht="18.95" customHeight="1">
      <c r="A22" s="53"/>
      <c r="B22" s="223">
        <v>2</v>
      </c>
      <c r="C22" s="224">
        <v>44958</v>
      </c>
      <c r="D22" s="47">
        <f t="shared" si="12"/>
        <v>47900</v>
      </c>
      <c r="E22" s="47">
        <f t="shared" si="13"/>
        <v>13412</v>
      </c>
      <c r="F22" s="47">
        <f t="shared" si="6"/>
        <v>754</v>
      </c>
      <c r="G22" s="47">
        <f t="shared" si="7"/>
        <v>200</v>
      </c>
      <c r="H22" s="47">
        <f t="shared" si="8"/>
        <v>600</v>
      </c>
      <c r="I22" s="47"/>
      <c r="J22" s="47"/>
      <c r="K22" s="47"/>
      <c r="L22" s="206">
        <f t="shared" si="2"/>
        <v>62866</v>
      </c>
      <c r="M22" s="47">
        <f t="shared" si="3"/>
        <v>4850</v>
      </c>
      <c r="N22" s="206"/>
      <c r="O22" s="47"/>
      <c r="P22" s="47">
        <f t="shared" si="9"/>
        <v>300</v>
      </c>
      <c r="Q22" s="47">
        <f t="shared" si="10"/>
        <v>1000</v>
      </c>
      <c r="R22" s="47"/>
      <c r="S22" s="47">
        <f t="shared" si="11"/>
        <v>1540</v>
      </c>
      <c r="T22" s="47"/>
      <c r="U22" s="47"/>
      <c r="V22" s="47">
        <f t="shared" si="4"/>
        <v>7690</v>
      </c>
      <c r="W22" s="47">
        <f t="shared" si="5"/>
        <v>55176</v>
      </c>
    </row>
    <row r="23" spans="1:23" s="23" customFormat="1" ht="18.95" customHeight="1">
      <c r="A23" s="53"/>
      <c r="B23" s="223"/>
      <c r="C23" s="225" t="s">
        <v>339</v>
      </c>
      <c r="D23" s="47"/>
      <c r="E23" s="47"/>
      <c r="F23" s="47"/>
      <c r="G23" s="47"/>
      <c r="H23" s="47"/>
      <c r="I23" s="47"/>
      <c r="J23" s="47"/>
      <c r="K23" s="47"/>
      <c r="L23" s="206">
        <f t="shared" si="2"/>
        <v>0</v>
      </c>
      <c r="M23" s="47"/>
      <c r="N23" s="206"/>
      <c r="O23" s="47"/>
      <c r="P23" s="47"/>
      <c r="Q23" s="47"/>
      <c r="R23" s="47"/>
      <c r="S23" s="47"/>
      <c r="T23" s="47"/>
      <c r="U23" s="47"/>
      <c r="V23" s="47">
        <f t="shared" si="4"/>
        <v>0</v>
      </c>
      <c r="W23" s="47">
        <f t="shared" si="5"/>
        <v>0</v>
      </c>
    </row>
    <row r="24" spans="1:23" s="23" customFormat="1" ht="18.95" customHeight="1">
      <c r="A24" s="53"/>
      <c r="B24" s="223"/>
      <c r="C24" s="225" t="s">
        <v>340</v>
      </c>
      <c r="D24" s="47"/>
      <c r="E24" s="47"/>
      <c r="F24" s="47"/>
      <c r="G24" s="47"/>
      <c r="H24" s="47"/>
      <c r="I24" s="47"/>
      <c r="J24" s="47"/>
      <c r="K24" s="47"/>
      <c r="L24" s="206">
        <f t="shared" si="2"/>
        <v>0</v>
      </c>
      <c r="M24" s="47"/>
      <c r="N24" s="206"/>
      <c r="O24" s="47"/>
      <c r="P24" s="47"/>
      <c r="Q24" s="47"/>
      <c r="R24" s="47"/>
      <c r="S24" s="47"/>
      <c r="T24" s="47"/>
      <c r="U24" s="47"/>
      <c r="V24" s="47">
        <f t="shared" si="4"/>
        <v>0</v>
      </c>
      <c r="W24" s="47">
        <f t="shared" si="5"/>
        <v>0</v>
      </c>
    </row>
    <row r="25" spans="1:23" s="23" customFormat="1" ht="18.95" customHeight="1">
      <c r="A25" s="53"/>
      <c r="B25" s="223"/>
      <c r="C25" s="226" t="s">
        <v>61</v>
      </c>
      <c r="D25" s="47"/>
      <c r="E25" s="47"/>
      <c r="F25" s="47"/>
      <c r="G25" s="47"/>
      <c r="H25" s="47"/>
      <c r="I25" s="47"/>
      <c r="J25" s="47"/>
      <c r="K25" s="47"/>
      <c r="L25" s="206">
        <f t="shared" si="2"/>
        <v>0</v>
      </c>
      <c r="M25" s="47"/>
      <c r="N25" s="206"/>
      <c r="O25" s="47"/>
      <c r="P25" s="47"/>
      <c r="Q25" s="47"/>
      <c r="R25" s="47"/>
      <c r="S25" s="47"/>
      <c r="T25" s="47"/>
      <c r="U25" s="47"/>
      <c r="V25" s="47">
        <f t="shared" si="4"/>
        <v>0</v>
      </c>
      <c r="W25" s="47">
        <f t="shared" si="5"/>
        <v>0</v>
      </c>
    </row>
    <row r="26" spans="1:23" s="23" customFormat="1" ht="18.95" customHeight="1">
      <c r="A26" s="53"/>
      <c r="B26" s="223"/>
      <c r="C26" s="227" t="s">
        <v>74</v>
      </c>
      <c r="D26" s="47"/>
      <c r="E26" s="47"/>
      <c r="F26" s="47"/>
      <c r="G26" s="47"/>
      <c r="H26" s="47"/>
      <c r="I26" s="47"/>
      <c r="J26" s="47"/>
      <c r="K26" s="47"/>
      <c r="L26" s="206">
        <f t="shared" si="2"/>
        <v>0</v>
      </c>
      <c r="M26" s="47"/>
      <c r="N26" s="206"/>
      <c r="O26" s="47"/>
      <c r="P26" s="47"/>
      <c r="Q26" s="47"/>
      <c r="R26" s="47"/>
      <c r="S26" s="47"/>
      <c r="T26" s="47"/>
      <c r="U26" s="47"/>
      <c r="V26" s="47">
        <f t="shared" si="4"/>
        <v>0</v>
      </c>
      <c r="W26" s="47">
        <f t="shared" si="5"/>
        <v>0</v>
      </c>
    </row>
    <row r="27" spans="1:23" s="23" customFormat="1" ht="18.95" customHeight="1">
      <c r="A27" s="53"/>
      <c r="B27" s="223"/>
      <c r="C27" s="227" t="s">
        <v>127</v>
      </c>
      <c r="D27" s="47"/>
      <c r="E27" s="47"/>
      <c r="F27" s="47"/>
      <c r="G27" s="47"/>
      <c r="H27" s="47"/>
      <c r="I27" s="47"/>
      <c r="J27" s="47"/>
      <c r="K27" s="47"/>
      <c r="L27" s="206">
        <f t="shared" si="2"/>
        <v>0</v>
      </c>
      <c r="M27" s="47"/>
      <c r="N27" s="206">
        <f t="shared" ref="N27:N29" si="14">SUM(D27:M27)</f>
        <v>0</v>
      </c>
      <c r="O27" s="47"/>
      <c r="P27" s="47"/>
      <c r="Q27" s="47"/>
      <c r="R27" s="47"/>
      <c r="S27" s="47"/>
      <c r="T27" s="47"/>
      <c r="U27" s="47"/>
      <c r="V27" s="47">
        <f t="shared" si="4"/>
        <v>0</v>
      </c>
      <c r="W27" s="47">
        <f t="shared" si="5"/>
        <v>0</v>
      </c>
    </row>
    <row r="28" spans="1:23" s="23" customFormat="1" ht="18.95" customHeight="1">
      <c r="A28" s="53"/>
      <c r="B28" s="223"/>
      <c r="C28" s="227" t="s">
        <v>128</v>
      </c>
      <c r="D28" s="47"/>
      <c r="E28" s="47"/>
      <c r="F28" s="47"/>
      <c r="G28" s="47"/>
      <c r="H28" s="47"/>
      <c r="I28" s="47"/>
      <c r="J28" s="47"/>
      <c r="K28" s="47"/>
      <c r="L28" s="206">
        <f t="shared" si="2"/>
        <v>0</v>
      </c>
      <c r="M28" s="47"/>
      <c r="N28" s="206">
        <f t="shared" si="14"/>
        <v>0</v>
      </c>
      <c r="O28" s="47"/>
      <c r="P28" s="47"/>
      <c r="Q28" s="47"/>
      <c r="R28" s="47"/>
      <c r="S28" s="47"/>
      <c r="T28" s="47"/>
      <c r="U28" s="47"/>
      <c r="V28" s="47">
        <f t="shared" si="4"/>
        <v>0</v>
      </c>
      <c r="W28" s="47">
        <f t="shared" si="5"/>
        <v>0</v>
      </c>
    </row>
    <row r="29" spans="1:23" s="23" customFormat="1" ht="18.95" customHeight="1">
      <c r="A29" s="53"/>
      <c r="B29" s="223"/>
      <c r="C29" s="227" t="s">
        <v>78</v>
      </c>
      <c r="D29" s="47"/>
      <c r="E29" s="47"/>
      <c r="F29" s="47"/>
      <c r="G29" s="47"/>
      <c r="H29" s="47"/>
      <c r="I29" s="47"/>
      <c r="J29" s="47"/>
      <c r="K29" s="47"/>
      <c r="L29" s="206">
        <f t="shared" si="2"/>
        <v>0</v>
      </c>
      <c r="M29" s="47"/>
      <c r="N29" s="206">
        <f t="shared" si="14"/>
        <v>0</v>
      </c>
      <c r="O29" s="47"/>
      <c r="P29" s="47"/>
      <c r="Q29" s="47"/>
      <c r="R29" s="47"/>
      <c r="S29" s="47"/>
      <c r="T29" s="47"/>
      <c r="U29" s="47"/>
      <c r="V29" s="47">
        <f t="shared" si="4"/>
        <v>0</v>
      </c>
      <c r="W29" s="47">
        <f t="shared" si="5"/>
        <v>0</v>
      </c>
    </row>
    <row r="30" spans="1:23" s="24" customFormat="1" ht="70.5" customHeight="1">
      <c r="A30" s="54"/>
      <c r="B30" s="228"/>
      <c r="C30" s="229" t="s">
        <v>53</v>
      </c>
      <c r="D30" s="230">
        <f>SUM(D11:D29)</f>
        <v>569200</v>
      </c>
      <c r="E30" s="230">
        <f>SUM(E11:E29)</f>
        <v>145342</v>
      </c>
      <c r="F30" s="230">
        <f>SUM(F11:F29)</f>
        <v>9048</v>
      </c>
      <c r="G30" s="230">
        <f>SUM(G11:G29)</f>
        <v>2400</v>
      </c>
      <c r="H30" s="230">
        <f>SUM(H11:H29)</f>
        <v>7200</v>
      </c>
      <c r="I30" s="230"/>
      <c r="J30" s="230"/>
      <c r="K30" s="230"/>
      <c r="L30" s="230">
        <f>SUM(L11:L29)</f>
        <v>733190</v>
      </c>
      <c r="M30" s="230">
        <f>SUM(M11:M29)</f>
        <v>57640</v>
      </c>
      <c r="N30" s="230">
        <f>SUM(N11:N29)</f>
        <v>0</v>
      </c>
      <c r="O30" s="230"/>
      <c r="P30" s="230">
        <f>SUM(P11:P29)</f>
        <v>3600</v>
      </c>
      <c r="Q30" s="230">
        <f>SUM(Q11:Q29)</f>
        <v>12000</v>
      </c>
      <c r="R30" s="230"/>
      <c r="S30" s="230">
        <f>SUM(S11:S29)</f>
        <v>18480</v>
      </c>
      <c r="T30" s="230">
        <f>SUM(T11:T29)</f>
        <v>980</v>
      </c>
      <c r="U30" s="230"/>
      <c r="V30" s="231">
        <f>SUM(V11:V29)</f>
        <v>92700</v>
      </c>
      <c r="W30" s="230">
        <f>SUM(W11:W29)</f>
        <v>640490</v>
      </c>
    </row>
    <row r="31" spans="1:23" s="7" customFormat="1">
      <c r="A31" s="5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7" customFormat="1">
      <c r="A32" s="55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4" s="7" customFormat="1">
      <c r="A33" s="5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4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3"/>
      <c r="W34" s="3"/>
      <c r="X34" s="6"/>
    </row>
    <row r="35" spans="1:24">
      <c r="C35" s="3"/>
      <c r="D35" s="3"/>
      <c r="E35" s="30" t="s">
        <v>54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 t="s">
        <v>341</v>
      </c>
      <c r="V35" s="3"/>
      <c r="W35" s="3"/>
      <c r="X35" s="6"/>
    </row>
    <row r="36" spans="1:24">
      <c r="X36" s="6"/>
    </row>
    <row r="37" spans="1:24"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6"/>
    </row>
    <row r="38" spans="1:24">
      <c r="X38" s="6"/>
    </row>
    <row r="39" spans="1:24">
      <c r="X39" s="6"/>
    </row>
    <row r="40" spans="1:24">
      <c r="X40" s="6"/>
    </row>
    <row r="41" spans="1:24">
      <c r="X41" s="6"/>
    </row>
    <row r="42" spans="1:24" hidden="1">
      <c r="X42" s="6"/>
    </row>
    <row r="43" spans="1:24" hidden="1">
      <c r="X43" s="6"/>
    </row>
    <row r="44" spans="1:24" hidden="1">
      <c r="X44" s="6"/>
    </row>
    <row r="45" spans="1:24" hidden="1">
      <c r="X45" s="6"/>
    </row>
    <row r="46" spans="1:24" hidden="1">
      <c r="X46" s="6"/>
    </row>
    <row r="47" spans="1:24" hidden="1">
      <c r="X47" s="6"/>
    </row>
    <row r="48" spans="1:24" hidden="1">
      <c r="X48" s="6"/>
    </row>
    <row r="49" spans="24:24" hidden="1">
      <c r="X49" s="6"/>
    </row>
    <row r="50" spans="24:24" hidden="1">
      <c r="X50" s="6"/>
    </row>
    <row r="51" spans="24:24" hidden="1">
      <c r="X51" s="6"/>
    </row>
    <row r="52" spans="24:24" hidden="1">
      <c r="X52" s="6"/>
    </row>
    <row r="53" spans="24:24" hidden="1">
      <c r="X53" s="6"/>
    </row>
    <row r="54" spans="24:24" hidden="1">
      <c r="X54" s="6"/>
    </row>
    <row r="55" spans="24:24" hidden="1">
      <c r="X55" s="6"/>
    </row>
    <row r="56" spans="24:24" hidden="1">
      <c r="X56" s="6"/>
    </row>
    <row r="57" spans="24:24" hidden="1">
      <c r="X57" s="6"/>
    </row>
    <row r="58" spans="24:24" hidden="1">
      <c r="X58" s="6"/>
    </row>
    <row r="59" spans="24:24" hidden="1">
      <c r="X59" s="6"/>
    </row>
    <row r="60" spans="24:24" hidden="1">
      <c r="X60" s="6"/>
    </row>
    <row r="61" spans="24:24" hidden="1">
      <c r="X61" s="6"/>
    </row>
    <row r="62" spans="24:24" hidden="1">
      <c r="X62" s="6"/>
    </row>
    <row r="63" spans="24:24" hidden="1">
      <c r="X63" s="6"/>
    </row>
    <row r="64" spans="24:24" hidden="1">
      <c r="X64" s="6"/>
    </row>
    <row r="65" spans="24:24" hidden="1">
      <c r="X65" s="6"/>
    </row>
    <row r="66" spans="24:24" hidden="1">
      <c r="X66" s="6"/>
    </row>
    <row r="67" spans="24:24" hidden="1">
      <c r="X67" s="6"/>
    </row>
    <row r="68" spans="24:24" hidden="1">
      <c r="X68" s="6"/>
    </row>
    <row r="69" spans="24:24" hidden="1">
      <c r="X69" s="6"/>
    </row>
    <row r="70" spans="24:24" hidden="1">
      <c r="X70" s="6"/>
    </row>
    <row r="71" spans="24:24" hidden="1">
      <c r="X71" s="6"/>
    </row>
    <row r="72" spans="24:24" hidden="1">
      <c r="X72" s="6"/>
    </row>
    <row r="73" spans="24:24" hidden="1">
      <c r="X73" s="6"/>
    </row>
    <row r="74" spans="24:24" hidden="1">
      <c r="X74" s="6"/>
    </row>
    <row r="75" spans="24:24" hidden="1">
      <c r="X75" s="6"/>
    </row>
    <row r="76" spans="24:24" hidden="1">
      <c r="X76" s="6"/>
    </row>
    <row r="77" spans="24:24" hidden="1">
      <c r="X77" s="6"/>
    </row>
    <row r="78" spans="24:24" hidden="1">
      <c r="X78" s="6"/>
    </row>
    <row r="79" spans="24:24" hidden="1">
      <c r="X79" s="6"/>
    </row>
    <row r="80" spans="24:24" hidden="1">
      <c r="X80" s="6"/>
    </row>
    <row r="81" spans="24:24" hidden="1">
      <c r="X81" s="6"/>
    </row>
    <row r="82" spans="24:24" hidden="1">
      <c r="X82" s="6"/>
    </row>
    <row r="83" spans="24:24" hidden="1">
      <c r="X83" s="6"/>
    </row>
    <row r="84" spans="24:24" hidden="1">
      <c r="X84" s="6"/>
    </row>
    <row r="85" spans="24:24" hidden="1">
      <c r="X85" s="6"/>
    </row>
    <row r="86" spans="24:24" hidden="1">
      <c r="X86" s="6"/>
    </row>
    <row r="87" spans="24:24" hidden="1">
      <c r="X87" s="6"/>
    </row>
    <row r="88" spans="24:24" hidden="1">
      <c r="X88" s="6"/>
    </row>
    <row r="89" spans="24:24" hidden="1">
      <c r="X89" s="6"/>
    </row>
    <row r="90" spans="24:24" hidden="1">
      <c r="X90" s="6"/>
    </row>
    <row r="91" spans="24:24" hidden="1">
      <c r="X91" s="6"/>
    </row>
    <row r="92" spans="24:24" hidden="1">
      <c r="X92" s="6"/>
    </row>
    <row r="93" spans="24:24" hidden="1">
      <c r="X93" s="6"/>
    </row>
    <row r="94" spans="24:24" hidden="1">
      <c r="X94" s="6"/>
    </row>
    <row r="95" spans="24:24" hidden="1">
      <c r="X95" s="6"/>
    </row>
    <row r="96" spans="24:24" hidden="1">
      <c r="X96" s="6"/>
    </row>
    <row r="97" spans="24:24" hidden="1">
      <c r="X97" s="6"/>
    </row>
    <row r="98" spans="24:24" hidden="1">
      <c r="X98" s="6"/>
    </row>
    <row r="99" spans="24:24" hidden="1">
      <c r="X99" s="6"/>
    </row>
    <row r="100" spans="24:24" hidden="1">
      <c r="X100" s="6"/>
    </row>
    <row r="101" spans="24:24" hidden="1">
      <c r="X101" s="6"/>
    </row>
    <row r="102" spans="24:24" hidden="1">
      <c r="X102" s="6"/>
    </row>
    <row r="103" spans="24:24" hidden="1">
      <c r="X103" s="6"/>
    </row>
    <row r="104" spans="24:24" hidden="1">
      <c r="X104" s="6"/>
    </row>
    <row r="105" spans="24:24" hidden="1">
      <c r="X105" s="6"/>
    </row>
    <row r="106" spans="24:24" hidden="1">
      <c r="X106" s="6"/>
    </row>
    <row r="107" spans="24:24" hidden="1">
      <c r="X107" s="6"/>
    </row>
    <row r="108" spans="24:24" hidden="1">
      <c r="X108" s="6"/>
    </row>
    <row r="109" spans="24:24" hidden="1">
      <c r="X109" s="6"/>
    </row>
    <row r="110" spans="24:24" hidden="1">
      <c r="X110" s="6"/>
    </row>
    <row r="111" spans="24:24" hidden="1">
      <c r="X111" s="6"/>
    </row>
    <row r="112" spans="24:24" hidden="1">
      <c r="X112" s="6"/>
    </row>
    <row r="113" spans="24:24" hidden="1">
      <c r="X113" s="6"/>
    </row>
    <row r="114" spans="24:24" hidden="1">
      <c r="X114" s="6"/>
    </row>
    <row r="115" spans="24:24" hidden="1">
      <c r="X115" s="6"/>
    </row>
    <row r="116" spans="24:24" hidden="1">
      <c r="X116" s="6"/>
    </row>
    <row r="117" spans="24:24" hidden="1">
      <c r="X117" s="6"/>
    </row>
    <row r="118" spans="24:24" hidden="1">
      <c r="X118" s="6"/>
    </row>
    <row r="119" spans="24:24" hidden="1">
      <c r="X119" s="6"/>
    </row>
    <row r="120" spans="24:24" hidden="1">
      <c r="X120" s="6"/>
    </row>
    <row r="121" spans="24:24" hidden="1">
      <c r="X121" s="6"/>
    </row>
    <row r="122" spans="24:24" hidden="1">
      <c r="X122" s="6"/>
    </row>
    <row r="123" spans="24:24" hidden="1">
      <c r="X123" s="6"/>
    </row>
    <row r="124" spans="24:24" hidden="1">
      <c r="X124" s="6"/>
    </row>
    <row r="125" spans="24:24" hidden="1">
      <c r="X125" s="6"/>
    </row>
    <row r="126" spans="24:24" hidden="1">
      <c r="X126" s="6"/>
    </row>
    <row r="127" spans="24:24" hidden="1">
      <c r="X127" s="6"/>
    </row>
    <row r="128" spans="24:24" hidden="1">
      <c r="X128" s="6"/>
    </row>
    <row r="129" spans="24:24" hidden="1">
      <c r="X129" s="6"/>
    </row>
    <row r="130" spans="24:24" hidden="1">
      <c r="X130" s="6"/>
    </row>
    <row r="131" spans="24:24" hidden="1">
      <c r="X131" s="6"/>
    </row>
    <row r="132" spans="24:24" hidden="1">
      <c r="X132" s="6"/>
    </row>
    <row r="133" spans="24:24" hidden="1">
      <c r="X133" s="6"/>
    </row>
    <row r="134" spans="24:24" hidden="1">
      <c r="X134" s="6"/>
    </row>
    <row r="135" spans="24:24" hidden="1">
      <c r="X135" s="6"/>
    </row>
    <row r="136" spans="24:24" hidden="1">
      <c r="X136" s="6"/>
    </row>
    <row r="137" spans="24:24" hidden="1">
      <c r="X137" s="6"/>
    </row>
    <row r="138" spans="24:24" hidden="1">
      <c r="X138" s="6"/>
    </row>
    <row r="139" spans="24:24" hidden="1">
      <c r="X139" s="6"/>
    </row>
    <row r="140" spans="24:24" hidden="1">
      <c r="X140" s="6"/>
    </row>
    <row r="141" spans="24:24" hidden="1">
      <c r="X141" s="6"/>
    </row>
    <row r="142" spans="24:24" hidden="1">
      <c r="X142" s="6"/>
    </row>
    <row r="143" spans="24:24" hidden="1">
      <c r="X143" s="6"/>
    </row>
    <row r="144" spans="24:24" hidden="1">
      <c r="X144" s="6"/>
    </row>
    <row r="145" spans="24:24" hidden="1">
      <c r="X145" s="6"/>
    </row>
    <row r="146" spans="24:24" hidden="1">
      <c r="X146" s="6"/>
    </row>
    <row r="147" spans="24:24" hidden="1">
      <c r="X147" s="6"/>
    </row>
    <row r="148" spans="24:24" hidden="1">
      <c r="X148" s="6"/>
    </row>
    <row r="149" spans="24:24" hidden="1">
      <c r="X149" s="6"/>
    </row>
    <row r="150" spans="24:24" hidden="1">
      <c r="X150" s="6"/>
    </row>
    <row r="151" spans="24:24" hidden="1">
      <c r="X151" s="6"/>
    </row>
    <row r="152" spans="24:24" hidden="1">
      <c r="X152" s="6"/>
    </row>
    <row r="153" spans="24:24" hidden="1">
      <c r="X153" s="6"/>
    </row>
    <row r="154" spans="24:24" hidden="1">
      <c r="X154" s="6"/>
    </row>
    <row r="155" spans="24:24" hidden="1">
      <c r="X155" s="6"/>
    </row>
    <row r="156" spans="24:24" hidden="1">
      <c r="X156" s="6"/>
    </row>
    <row r="157" spans="24:24" hidden="1">
      <c r="X157" s="6"/>
    </row>
    <row r="158" spans="24:24" hidden="1">
      <c r="X158" s="6"/>
    </row>
    <row r="159" spans="24:24" hidden="1">
      <c r="X159" s="6"/>
    </row>
    <row r="160" spans="24:24" hidden="1">
      <c r="X160" s="6"/>
    </row>
    <row r="161" spans="24:24" hidden="1">
      <c r="X161" s="6"/>
    </row>
    <row r="162" spans="24:24" hidden="1">
      <c r="X162" s="6"/>
    </row>
    <row r="163" spans="24:24" hidden="1">
      <c r="X163" s="6"/>
    </row>
    <row r="164" spans="24:24" hidden="1">
      <c r="X164" s="6"/>
    </row>
    <row r="165" spans="24:24" hidden="1">
      <c r="X165" s="6"/>
    </row>
    <row r="166" spans="24:24" hidden="1">
      <c r="X166" s="6"/>
    </row>
    <row r="167" spans="24:24" hidden="1">
      <c r="X167" s="6"/>
    </row>
    <row r="168" spans="24:24" hidden="1">
      <c r="X168" s="6"/>
    </row>
    <row r="169" spans="24:24" hidden="1">
      <c r="X169" s="6"/>
    </row>
    <row r="170" spans="24:24" hidden="1">
      <c r="X170" s="6"/>
    </row>
    <row r="171" spans="24:24" hidden="1">
      <c r="X171" s="6"/>
    </row>
    <row r="172" spans="24:24" hidden="1">
      <c r="X172" s="6"/>
    </row>
    <row r="173" spans="24:24" hidden="1">
      <c r="X173" s="6"/>
    </row>
    <row r="174" spans="24:24" hidden="1">
      <c r="X174" s="6"/>
    </row>
    <row r="175" spans="24:24" hidden="1">
      <c r="X175" s="6"/>
    </row>
    <row r="176" spans="24:24" hidden="1">
      <c r="X176" s="6"/>
    </row>
    <row r="177" spans="24:24" hidden="1">
      <c r="X177" s="6"/>
    </row>
    <row r="178" spans="24:24" hidden="1">
      <c r="X178" s="6"/>
    </row>
    <row r="179" spans="24:24" hidden="1">
      <c r="X179" s="6"/>
    </row>
    <row r="180" spans="24:24" hidden="1">
      <c r="X180" s="6"/>
    </row>
    <row r="181" spans="24:24" hidden="1">
      <c r="X181" s="6"/>
    </row>
    <row r="182" spans="24:24" hidden="1">
      <c r="X182" s="6"/>
    </row>
    <row r="183" spans="24:24" hidden="1">
      <c r="X183" s="6"/>
    </row>
    <row r="184" spans="24:24" hidden="1">
      <c r="X184" s="6"/>
    </row>
    <row r="185" spans="24:24" hidden="1">
      <c r="X185" s="6"/>
    </row>
    <row r="186" spans="24:24" hidden="1">
      <c r="X186" s="6"/>
    </row>
    <row r="187" spans="24:24" hidden="1">
      <c r="X187" s="6"/>
    </row>
    <row r="188" spans="24:24" hidden="1">
      <c r="X188" s="6"/>
    </row>
    <row r="189" spans="24:24" hidden="1">
      <c r="X189" s="6"/>
    </row>
    <row r="190" spans="24:24" hidden="1">
      <c r="X190" s="6"/>
    </row>
    <row r="191" spans="24:24" hidden="1">
      <c r="X191" s="6"/>
    </row>
    <row r="192" spans="24:24" hidden="1">
      <c r="X192" s="6"/>
    </row>
    <row r="193" spans="24:24" hidden="1">
      <c r="X193" s="6"/>
    </row>
    <row r="194" spans="24:24" hidden="1">
      <c r="X194" s="6"/>
    </row>
    <row r="195" spans="24:24" hidden="1">
      <c r="X195" s="6"/>
    </row>
    <row r="196" spans="24:24" hidden="1">
      <c r="X196" s="6"/>
    </row>
    <row r="197" spans="24:24" hidden="1">
      <c r="X197" s="6"/>
    </row>
    <row r="198" spans="24:24" hidden="1">
      <c r="X198" s="6"/>
    </row>
    <row r="199" spans="24:24" hidden="1">
      <c r="X199" s="6"/>
    </row>
    <row r="200" spans="24:24" hidden="1">
      <c r="X200" s="6"/>
    </row>
    <row r="201" spans="24:24" hidden="1">
      <c r="X201" s="6"/>
    </row>
    <row r="202" spans="24:24" hidden="1">
      <c r="X202" s="6"/>
    </row>
    <row r="203" spans="24:24" hidden="1">
      <c r="X203" s="6"/>
    </row>
    <row r="204" spans="24:24" hidden="1">
      <c r="X204" s="6"/>
    </row>
    <row r="205" spans="24:24" hidden="1">
      <c r="X205" s="6"/>
    </row>
    <row r="206" spans="24:24" hidden="1">
      <c r="X206" s="6"/>
    </row>
    <row r="207" spans="24:24" hidden="1">
      <c r="X207" s="6"/>
    </row>
    <row r="208" spans="24:24" hidden="1">
      <c r="X208" s="6"/>
    </row>
    <row r="209" spans="24:24" hidden="1">
      <c r="X209" s="6"/>
    </row>
    <row r="210" spans="24:24" hidden="1">
      <c r="X210" s="6"/>
    </row>
    <row r="211" spans="24:24" hidden="1">
      <c r="X211" s="6"/>
    </row>
    <row r="212" spans="24:24" hidden="1">
      <c r="X212" s="6"/>
    </row>
    <row r="213" spans="24:24" hidden="1">
      <c r="X213" s="6"/>
    </row>
    <row r="214" spans="24:24" hidden="1">
      <c r="X214" s="6"/>
    </row>
    <row r="215" spans="24:24" hidden="1">
      <c r="X215" s="6"/>
    </row>
    <row r="216" spans="24:24" hidden="1">
      <c r="X216" s="6"/>
    </row>
    <row r="217" spans="24:24" hidden="1">
      <c r="X217" s="6"/>
    </row>
    <row r="218" spans="24:24" hidden="1">
      <c r="X218" s="6"/>
    </row>
    <row r="219" spans="24:24" hidden="1">
      <c r="X219" s="6"/>
    </row>
    <row r="220" spans="24:24" hidden="1">
      <c r="X220" s="6"/>
    </row>
    <row r="221" spans="24:24" hidden="1">
      <c r="X221" s="6"/>
    </row>
    <row r="222" spans="24:24" hidden="1">
      <c r="X222" s="6"/>
    </row>
    <row r="223" spans="24:24" hidden="1">
      <c r="X223" s="6"/>
    </row>
    <row r="224" spans="24:24" hidden="1">
      <c r="X224" s="6"/>
    </row>
    <row r="225" spans="24:24" hidden="1">
      <c r="X225" s="6"/>
    </row>
    <row r="226" spans="24:24" hidden="1">
      <c r="X226" s="6"/>
    </row>
    <row r="227" spans="24:24" hidden="1">
      <c r="X227" s="6"/>
    </row>
    <row r="228" spans="24:24" hidden="1">
      <c r="X228" s="6"/>
    </row>
    <row r="229" spans="24:24" hidden="1">
      <c r="X229" s="6"/>
    </row>
    <row r="230" spans="24:24" hidden="1">
      <c r="X230" s="6"/>
    </row>
    <row r="231" spans="24:24" hidden="1">
      <c r="X231" s="6"/>
    </row>
    <row r="232" spans="24:24" hidden="1">
      <c r="X232" s="6"/>
    </row>
    <row r="233" spans="24:24" hidden="1">
      <c r="X233" s="6"/>
    </row>
    <row r="234" spans="24:24" hidden="1">
      <c r="X234" s="6"/>
    </row>
    <row r="235" spans="24:24" hidden="1">
      <c r="X235" s="6"/>
    </row>
    <row r="236" spans="24:24" hidden="1">
      <c r="X236" s="6"/>
    </row>
    <row r="237" spans="24:24" hidden="1">
      <c r="X237" s="6"/>
    </row>
    <row r="238" spans="24:24" hidden="1">
      <c r="X238" s="6"/>
    </row>
    <row r="239" spans="24:24" hidden="1">
      <c r="X239" s="6"/>
    </row>
    <row r="240" spans="24:24" hidden="1">
      <c r="X240" s="6"/>
    </row>
    <row r="241" spans="24:24" hidden="1">
      <c r="X241" s="6"/>
    </row>
    <row r="242" spans="24:24" hidden="1">
      <c r="X242" s="6"/>
    </row>
    <row r="243" spans="24:24" hidden="1">
      <c r="X243" s="6"/>
    </row>
    <row r="244" spans="24:24" hidden="1">
      <c r="X244" s="6"/>
    </row>
    <row r="245" spans="24:24" hidden="1">
      <c r="X245" s="6"/>
    </row>
    <row r="246" spans="24:24" hidden="1">
      <c r="X246" s="6"/>
    </row>
    <row r="247" spans="24:24" hidden="1">
      <c r="X247" s="6"/>
    </row>
    <row r="248" spans="24:24" hidden="1">
      <c r="X248" s="6"/>
    </row>
    <row r="249" spans="24:24" hidden="1">
      <c r="X249" s="6"/>
    </row>
    <row r="250" spans="24:24" hidden="1">
      <c r="X250" s="6"/>
    </row>
    <row r="251" spans="24:24" hidden="1">
      <c r="X251" s="6"/>
    </row>
    <row r="252" spans="24:24" hidden="1">
      <c r="X252" s="6"/>
    </row>
    <row r="253" spans="24:24" hidden="1">
      <c r="X253" s="6"/>
    </row>
    <row r="254" spans="24:24" hidden="1">
      <c r="X254" s="6"/>
    </row>
    <row r="255" spans="24:24" hidden="1">
      <c r="X255" s="6"/>
    </row>
    <row r="256" spans="24:24" hidden="1">
      <c r="X256" s="6"/>
    </row>
    <row r="257" spans="24:24" hidden="1">
      <c r="X257" s="6"/>
    </row>
    <row r="258" spans="24:24" hidden="1">
      <c r="X258" s="6"/>
    </row>
    <row r="259" spans="24:24" hidden="1">
      <c r="X259" s="6"/>
    </row>
    <row r="260" spans="24:24" hidden="1">
      <c r="X260" s="6"/>
    </row>
    <row r="261" spans="24:24" hidden="1">
      <c r="X261" s="6"/>
    </row>
    <row r="262" spans="24:24" hidden="1">
      <c r="X262" s="6"/>
    </row>
    <row r="263" spans="24:24" hidden="1">
      <c r="X263" s="6"/>
    </row>
    <row r="264" spans="24:24" hidden="1">
      <c r="X264" s="6"/>
    </row>
    <row r="265" spans="24:24" hidden="1">
      <c r="X265" s="6"/>
    </row>
    <row r="266" spans="24:24" hidden="1">
      <c r="X266" s="6"/>
    </row>
    <row r="267" spans="24:24" hidden="1">
      <c r="X267" s="6"/>
    </row>
    <row r="268" spans="24:24" hidden="1">
      <c r="X268" s="6"/>
    </row>
    <row r="269" spans="24:24" hidden="1">
      <c r="X269" s="6"/>
    </row>
    <row r="270" spans="24:24" hidden="1">
      <c r="X270" s="6"/>
    </row>
    <row r="271" spans="24:24" hidden="1">
      <c r="X271" s="6"/>
    </row>
    <row r="272" spans="24:24" hidden="1">
      <c r="X272" s="6"/>
    </row>
    <row r="273" spans="24:24" hidden="1">
      <c r="X273" s="6"/>
    </row>
    <row r="274" spans="24:24" hidden="1">
      <c r="X274" s="6"/>
    </row>
    <row r="275" spans="24:24" hidden="1">
      <c r="X275" s="6"/>
    </row>
    <row r="276" spans="24:24" hidden="1">
      <c r="X276" s="6"/>
    </row>
    <row r="277" spans="24:24" hidden="1">
      <c r="X277" s="6"/>
    </row>
    <row r="278" spans="24:24" hidden="1">
      <c r="X278" s="6"/>
    </row>
    <row r="279" spans="24:24" hidden="1">
      <c r="X279" s="6"/>
    </row>
    <row r="280" spans="24:24" hidden="1">
      <c r="X280" s="6"/>
    </row>
    <row r="281" spans="24:24" hidden="1">
      <c r="X281" s="6"/>
    </row>
    <row r="282" spans="24:24" hidden="1">
      <c r="X282" s="6"/>
    </row>
    <row r="283" spans="24:24" hidden="1">
      <c r="X283" s="6"/>
    </row>
    <row r="284" spans="24:24" hidden="1">
      <c r="X284" s="6"/>
    </row>
    <row r="285" spans="24:24" hidden="1">
      <c r="X285" s="6"/>
    </row>
    <row r="286" spans="24:24" hidden="1">
      <c r="X286" s="6"/>
    </row>
    <row r="287" spans="24:24" hidden="1">
      <c r="X287" s="6"/>
    </row>
    <row r="288" spans="24:24" hidden="1">
      <c r="X288" s="6"/>
    </row>
    <row r="289" spans="24:24" hidden="1">
      <c r="X289" s="6"/>
    </row>
    <row r="290" spans="24:24" hidden="1">
      <c r="X290" s="6"/>
    </row>
    <row r="291" spans="24:24" hidden="1">
      <c r="X291" s="6"/>
    </row>
    <row r="292" spans="24:24" hidden="1">
      <c r="X292" s="6"/>
    </row>
    <row r="293" spans="24:24" hidden="1">
      <c r="X293" s="6"/>
    </row>
    <row r="294" spans="24:24" hidden="1">
      <c r="X294" s="6"/>
    </row>
    <row r="295" spans="24:24" hidden="1">
      <c r="X295" s="6"/>
    </row>
    <row r="296" spans="24:24" hidden="1">
      <c r="X296" s="6"/>
    </row>
    <row r="297" spans="24:24" hidden="1">
      <c r="X297" s="6"/>
    </row>
    <row r="298" spans="24:24" hidden="1">
      <c r="X298" s="6"/>
    </row>
    <row r="299" spans="24:24" hidden="1">
      <c r="X299" s="6"/>
    </row>
    <row r="300" spans="24:24" hidden="1">
      <c r="X300" s="6"/>
    </row>
    <row r="301" spans="24:24" hidden="1">
      <c r="X301" s="6"/>
    </row>
    <row r="302" spans="24:24" hidden="1">
      <c r="X302" s="6"/>
    </row>
    <row r="303" spans="24:24" hidden="1">
      <c r="X303" s="6"/>
    </row>
    <row r="304" spans="24:24" hidden="1">
      <c r="X304" s="6"/>
    </row>
    <row r="305" spans="24:24" hidden="1">
      <c r="X305" s="6"/>
    </row>
    <row r="306" spans="24:24" hidden="1">
      <c r="X306" s="6"/>
    </row>
    <row r="307" spans="24:24" hidden="1">
      <c r="X307" s="6"/>
    </row>
    <row r="308" spans="24:24" hidden="1">
      <c r="X308" s="6"/>
    </row>
    <row r="309" spans="24:24" hidden="1">
      <c r="X309" s="6"/>
    </row>
    <row r="310" spans="24:24" hidden="1">
      <c r="X310" s="6"/>
    </row>
    <row r="311" spans="24:24" hidden="1">
      <c r="X311" s="6"/>
    </row>
    <row r="312" spans="24:24" hidden="1">
      <c r="X312" s="6"/>
    </row>
    <row r="313" spans="24:24" hidden="1">
      <c r="X313" s="6"/>
    </row>
    <row r="314" spans="24:24" hidden="1">
      <c r="X314" s="6"/>
    </row>
    <row r="315" spans="24:24" hidden="1">
      <c r="X315" s="6"/>
    </row>
    <row r="316" spans="24:24" hidden="1">
      <c r="X316" s="6"/>
    </row>
    <row r="317" spans="24:24" hidden="1">
      <c r="X317" s="6"/>
    </row>
    <row r="318" spans="24:24" hidden="1">
      <c r="X318" s="6"/>
    </row>
    <row r="319" spans="24:24" hidden="1">
      <c r="X319" s="6"/>
    </row>
    <row r="320" spans="24:24" hidden="1">
      <c r="X320" s="6"/>
    </row>
    <row r="321" spans="24:24" hidden="1">
      <c r="X321" s="6"/>
    </row>
    <row r="322" spans="24:24" hidden="1">
      <c r="X322" s="6"/>
    </row>
    <row r="323" spans="24:24" hidden="1">
      <c r="X323" s="6"/>
    </row>
    <row r="324" spans="24:24" hidden="1">
      <c r="X324" s="6"/>
    </row>
    <row r="325" spans="24:24" hidden="1">
      <c r="X325" s="6"/>
    </row>
    <row r="326" spans="24:24" hidden="1">
      <c r="X326" s="6"/>
    </row>
    <row r="327" spans="24:24" hidden="1">
      <c r="X327" s="6"/>
    </row>
    <row r="328" spans="24:24" hidden="1">
      <c r="X328" s="6"/>
    </row>
    <row r="329" spans="24:24" hidden="1">
      <c r="X329" s="6"/>
    </row>
    <row r="330" spans="24:24" hidden="1">
      <c r="X330" s="6"/>
    </row>
    <row r="331" spans="24:24" hidden="1">
      <c r="X331" s="6"/>
    </row>
    <row r="332" spans="24:24" hidden="1">
      <c r="X332" s="6"/>
    </row>
    <row r="333" spans="24:24" hidden="1">
      <c r="X333" s="6"/>
    </row>
    <row r="334" spans="24:24" hidden="1">
      <c r="X334" s="6"/>
    </row>
    <row r="335" spans="24:24" hidden="1">
      <c r="X335" s="6"/>
    </row>
    <row r="336" spans="24:24" hidden="1">
      <c r="X336" s="6"/>
    </row>
    <row r="337" spans="24:24" hidden="1">
      <c r="X337" s="6"/>
    </row>
    <row r="338" spans="24:24" hidden="1">
      <c r="X338" s="6"/>
    </row>
    <row r="339" spans="24:24" hidden="1">
      <c r="X339" s="6"/>
    </row>
    <row r="340" spans="24:24" hidden="1">
      <c r="X340" s="6"/>
    </row>
    <row r="341" spans="24:24" hidden="1">
      <c r="X341" s="6"/>
    </row>
    <row r="342" spans="24:24" hidden="1">
      <c r="X342" s="6"/>
    </row>
    <row r="343" spans="24:24" hidden="1">
      <c r="X343" s="6"/>
    </row>
    <row r="344" spans="24:24" hidden="1">
      <c r="X344" s="6"/>
    </row>
    <row r="345" spans="24:24" hidden="1">
      <c r="X345" s="6"/>
    </row>
    <row r="346" spans="24:24" hidden="1">
      <c r="X346" s="6"/>
    </row>
    <row r="347" spans="24:24" hidden="1">
      <c r="X347" s="6"/>
    </row>
    <row r="348" spans="24:24" hidden="1">
      <c r="X348" s="6"/>
    </row>
    <row r="349" spans="24:24" hidden="1">
      <c r="X349" s="6"/>
    </row>
    <row r="350" spans="24:24" hidden="1">
      <c r="X350" s="6"/>
    </row>
    <row r="351" spans="24:24" hidden="1">
      <c r="X351" s="6"/>
    </row>
    <row r="352" spans="24:24" hidden="1">
      <c r="X352" s="6"/>
    </row>
    <row r="353" spans="24:24" hidden="1">
      <c r="X353" s="6"/>
    </row>
    <row r="354" spans="24:24" hidden="1">
      <c r="X354" s="6"/>
    </row>
    <row r="355" spans="24:24" hidden="1">
      <c r="X355" s="6"/>
    </row>
    <row r="356" spans="24:24" hidden="1">
      <c r="X356" s="6"/>
    </row>
    <row r="357" spans="24:24" hidden="1">
      <c r="X357" s="6"/>
    </row>
    <row r="358" spans="24:24" hidden="1">
      <c r="X358" s="6"/>
    </row>
    <row r="359" spans="24:24" hidden="1">
      <c r="X359" s="6"/>
    </row>
    <row r="360" spans="24:24" hidden="1">
      <c r="X360" s="6"/>
    </row>
    <row r="361" spans="24:24" hidden="1">
      <c r="X361" s="6"/>
    </row>
    <row r="362" spans="24:24" hidden="1">
      <c r="X362" s="6"/>
    </row>
    <row r="363" spans="24:24" hidden="1">
      <c r="X363" s="6"/>
    </row>
    <row r="364" spans="24:24" hidden="1">
      <c r="X364" s="6"/>
    </row>
    <row r="365" spans="24:24" hidden="1">
      <c r="X365" s="6"/>
    </row>
    <row r="366" spans="24:24" hidden="1">
      <c r="X366" s="6"/>
    </row>
    <row r="367" spans="24:24" hidden="1">
      <c r="X367" s="6"/>
    </row>
    <row r="368" spans="24:24" hidden="1">
      <c r="X368" s="6"/>
    </row>
    <row r="369" spans="24:24" hidden="1">
      <c r="X369" s="6"/>
    </row>
    <row r="370" spans="24:24" hidden="1">
      <c r="X370" s="6"/>
    </row>
    <row r="371" spans="24:24" hidden="1">
      <c r="X371" s="6"/>
    </row>
    <row r="372" spans="24:24" hidden="1">
      <c r="X372" s="6"/>
    </row>
    <row r="373" spans="24:24" hidden="1">
      <c r="X373" s="6"/>
    </row>
    <row r="374" spans="24:24" hidden="1">
      <c r="X374" s="6"/>
    </row>
    <row r="375" spans="24:24" hidden="1">
      <c r="X375" s="6"/>
    </row>
    <row r="376" spans="24:24" hidden="1">
      <c r="X376" s="6"/>
    </row>
    <row r="377" spans="24:24" hidden="1">
      <c r="X377" s="6"/>
    </row>
    <row r="378" spans="24:24" hidden="1">
      <c r="X378" s="6"/>
    </row>
    <row r="379" spans="24:24" hidden="1">
      <c r="X379" s="6"/>
    </row>
    <row r="380" spans="24:24" hidden="1">
      <c r="X380" s="6"/>
    </row>
    <row r="381" spans="24:24" hidden="1">
      <c r="X381" s="6"/>
    </row>
    <row r="382" spans="24:24" hidden="1">
      <c r="X382" s="6"/>
    </row>
    <row r="383" spans="24:24" hidden="1">
      <c r="X383" s="6"/>
    </row>
    <row r="384" spans="24:24" hidden="1">
      <c r="X384" s="6"/>
    </row>
    <row r="385" spans="24:24" hidden="1">
      <c r="X385" s="6"/>
    </row>
    <row r="386" spans="24:24" hidden="1">
      <c r="X386" s="6"/>
    </row>
    <row r="387" spans="24:24" hidden="1">
      <c r="X387" s="6"/>
    </row>
    <row r="388" spans="24:24" hidden="1">
      <c r="X388" s="6"/>
    </row>
    <row r="389" spans="24:24" hidden="1">
      <c r="X389" s="6"/>
    </row>
    <row r="390" spans="24:24" hidden="1">
      <c r="X390" s="6"/>
    </row>
    <row r="391" spans="24:24" hidden="1">
      <c r="X391" s="6"/>
    </row>
    <row r="392" spans="24:24" hidden="1">
      <c r="X392" s="6"/>
    </row>
    <row r="393" spans="24:24" hidden="1">
      <c r="X393" s="6"/>
    </row>
    <row r="394" spans="24:24" hidden="1">
      <c r="X394" s="6"/>
    </row>
    <row r="395" spans="24:24" hidden="1">
      <c r="X395" s="6"/>
    </row>
    <row r="396" spans="24:24" hidden="1">
      <c r="X396" s="6"/>
    </row>
    <row r="397" spans="24:24" hidden="1">
      <c r="X397" s="6"/>
    </row>
    <row r="398" spans="24:24" hidden="1">
      <c r="X398" s="6"/>
    </row>
    <row r="399" spans="24:24" hidden="1">
      <c r="X399" s="6"/>
    </row>
    <row r="400" spans="24:24" hidden="1">
      <c r="X400" s="6"/>
    </row>
    <row r="401" spans="24:24" hidden="1">
      <c r="X401" s="6"/>
    </row>
    <row r="402" spans="24:24" hidden="1">
      <c r="X402" s="6"/>
    </row>
    <row r="403" spans="24:24" hidden="1">
      <c r="X403" s="6"/>
    </row>
    <row r="404" spans="24:24" hidden="1">
      <c r="X404" s="6"/>
    </row>
    <row r="405" spans="24:24" hidden="1">
      <c r="X405" s="6"/>
    </row>
    <row r="406" spans="24:24" hidden="1">
      <c r="X406" s="6"/>
    </row>
    <row r="407" spans="24:24" hidden="1">
      <c r="X407" s="6"/>
    </row>
    <row r="408" spans="24:24" hidden="1">
      <c r="X408" s="6"/>
    </row>
    <row r="409" spans="24:24" hidden="1">
      <c r="X409" s="6"/>
    </row>
    <row r="410" spans="24:24" hidden="1">
      <c r="X410" s="6"/>
    </row>
    <row r="411" spans="24:24" hidden="1">
      <c r="X411" s="6"/>
    </row>
    <row r="412" spans="24:24" hidden="1">
      <c r="X412" s="6"/>
    </row>
    <row r="413" spans="24:24" hidden="1">
      <c r="X413" s="6"/>
    </row>
    <row r="414" spans="24:24" hidden="1">
      <c r="X414" s="6"/>
    </row>
    <row r="415" spans="24:24" hidden="1">
      <c r="X415" s="6"/>
    </row>
    <row r="416" spans="24:24" hidden="1">
      <c r="X416" s="6"/>
    </row>
    <row r="417" spans="24:24" hidden="1">
      <c r="X417" s="6"/>
    </row>
    <row r="418" spans="24:24" hidden="1">
      <c r="X418" s="6"/>
    </row>
    <row r="419" spans="24:24" hidden="1">
      <c r="X419" s="6"/>
    </row>
    <row r="420" spans="24:24" hidden="1">
      <c r="X420" s="6"/>
    </row>
    <row r="421" spans="24:24" hidden="1">
      <c r="X421" s="6"/>
    </row>
    <row r="422" spans="24:24" hidden="1">
      <c r="X422" s="6"/>
    </row>
    <row r="423" spans="24:24" hidden="1">
      <c r="X423" s="6"/>
    </row>
    <row r="424" spans="24:24" hidden="1">
      <c r="X424" s="6"/>
    </row>
    <row r="425" spans="24:24" hidden="1">
      <c r="X425" s="6"/>
    </row>
    <row r="426" spans="24:24" hidden="1">
      <c r="X426" s="6"/>
    </row>
    <row r="427" spans="24:24" hidden="1">
      <c r="X427" s="6"/>
    </row>
    <row r="428" spans="24:24" hidden="1">
      <c r="X428" s="6"/>
    </row>
    <row r="429" spans="24:24" hidden="1">
      <c r="X429" s="6"/>
    </row>
    <row r="430" spans="24:24" hidden="1">
      <c r="X430" s="6"/>
    </row>
    <row r="431" spans="24:24" hidden="1">
      <c r="X431" s="6"/>
    </row>
    <row r="432" spans="24:24" hidden="1">
      <c r="X432" s="6"/>
    </row>
    <row r="433" spans="24:24" hidden="1">
      <c r="X433" s="6"/>
    </row>
    <row r="434" spans="24:24" hidden="1">
      <c r="X434" s="6"/>
    </row>
    <row r="435" spans="24:24" hidden="1">
      <c r="X435" s="6"/>
    </row>
    <row r="436" spans="24:24" hidden="1">
      <c r="X436" s="6"/>
    </row>
    <row r="437" spans="24:24" hidden="1">
      <c r="X437" s="6"/>
    </row>
    <row r="438" spans="24:24" hidden="1">
      <c r="X438" s="6"/>
    </row>
    <row r="439" spans="24:24" hidden="1">
      <c r="X439" s="6"/>
    </row>
    <row r="440" spans="24:24" hidden="1">
      <c r="X440" s="6"/>
    </row>
    <row r="441" spans="24:24" hidden="1">
      <c r="X441" s="6"/>
    </row>
    <row r="442" spans="24:24" hidden="1">
      <c r="X442" s="6"/>
    </row>
    <row r="443" spans="24:24" hidden="1">
      <c r="X443" s="6"/>
    </row>
    <row r="444" spans="24:24" hidden="1">
      <c r="X444" s="6"/>
    </row>
    <row r="445" spans="24:24" hidden="1">
      <c r="X445" s="6"/>
    </row>
    <row r="446" spans="24:24" hidden="1">
      <c r="X446" s="6"/>
    </row>
    <row r="447" spans="24:24" hidden="1">
      <c r="X447" s="6"/>
    </row>
    <row r="448" spans="24:24" hidden="1">
      <c r="X448" s="6"/>
    </row>
    <row r="449" spans="24:24" hidden="1">
      <c r="X449" s="6"/>
    </row>
    <row r="450" spans="24:24" hidden="1">
      <c r="X450" s="6"/>
    </row>
    <row r="451" spans="24:24" hidden="1">
      <c r="X451" s="6"/>
    </row>
    <row r="452" spans="24:24" hidden="1">
      <c r="X452" s="6"/>
    </row>
    <row r="453" spans="24:24" hidden="1">
      <c r="X453" s="6"/>
    </row>
    <row r="454" spans="24:24" hidden="1">
      <c r="X454" s="6"/>
    </row>
    <row r="455" spans="24:24" hidden="1">
      <c r="X455" s="6"/>
    </row>
    <row r="456" spans="24:24" hidden="1">
      <c r="X456" s="6"/>
    </row>
    <row r="457" spans="24:24" hidden="1">
      <c r="X457" s="6"/>
    </row>
    <row r="458" spans="24:24" hidden="1">
      <c r="X458" s="6"/>
    </row>
    <row r="459" spans="24:24" hidden="1">
      <c r="X459" s="6"/>
    </row>
    <row r="460" spans="24:24" hidden="1">
      <c r="X460" s="6"/>
    </row>
    <row r="461" spans="24:24" hidden="1">
      <c r="X461" s="6"/>
    </row>
    <row r="462" spans="24:24" hidden="1">
      <c r="X462" s="6"/>
    </row>
    <row r="463" spans="24:24" hidden="1">
      <c r="X463" s="6"/>
    </row>
    <row r="464" spans="24:24" hidden="1">
      <c r="X464" s="6"/>
    </row>
    <row r="465" spans="24:24" hidden="1">
      <c r="X465" s="6"/>
    </row>
    <row r="466" spans="24:24" hidden="1">
      <c r="X466" s="6"/>
    </row>
    <row r="467" spans="24:24" hidden="1">
      <c r="X467" s="6"/>
    </row>
    <row r="468" spans="24:24" hidden="1">
      <c r="X468" s="6"/>
    </row>
    <row r="469" spans="24:24" hidden="1">
      <c r="X469" s="6"/>
    </row>
    <row r="470" spans="24:24" hidden="1">
      <c r="X470" s="6"/>
    </row>
    <row r="471" spans="24:24" hidden="1">
      <c r="X471" s="6"/>
    </row>
    <row r="472" spans="24:24" hidden="1">
      <c r="X472" s="6"/>
    </row>
    <row r="473" spans="24:24" hidden="1">
      <c r="X473" s="6"/>
    </row>
    <row r="474" spans="24:24" hidden="1">
      <c r="X474" s="6"/>
    </row>
    <row r="475" spans="24:24" hidden="1">
      <c r="X475" s="6"/>
    </row>
    <row r="476" spans="24:24" hidden="1">
      <c r="X476" s="6"/>
    </row>
    <row r="477" spans="24:24" hidden="1">
      <c r="X477" s="6"/>
    </row>
    <row r="478" spans="24:24" hidden="1">
      <c r="X478" s="6"/>
    </row>
    <row r="479" spans="24:24" hidden="1">
      <c r="X479" s="6"/>
    </row>
    <row r="480" spans="24:24" hidden="1">
      <c r="X480" s="6"/>
    </row>
    <row r="481" spans="24:24" hidden="1">
      <c r="X481" s="6"/>
    </row>
    <row r="482" spans="24:24" hidden="1">
      <c r="X482" s="6"/>
    </row>
    <row r="483" spans="24:24" hidden="1">
      <c r="X483" s="6"/>
    </row>
    <row r="484" spans="24:24" hidden="1">
      <c r="X484" s="6"/>
    </row>
    <row r="485" spans="24:24" hidden="1">
      <c r="X485" s="6"/>
    </row>
    <row r="486" spans="24:24" hidden="1">
      <c r="X486" s="6"/>
    </row>
    <row r="487" spans="24:24" hidden="1">
      <c r="X487" s="6"/>
    </row>
    <row r="488" spans="24:24" hidden="1">
      <c r="X488" s="6"/>
    </row>
    <row r="489" spans="24:24" hidden="1">
      <c r="X489" s="6"/>
    </row>
    <row r="490" spans="24:24" hidden="1">
      <c r="X490" s="6"/>
    </row>
    <row r="491" spans="24:24" hidden="1">
      <c r="X491" s="6"/>
    </row>
    <row r="492" spans="24:24" hidden="1">
      <c r="X492" s="6"/>
    </row>
    <row r="493" spans="24:24" hidden="1">
      <c r="X493" s="6"/>
    </row>
    <row r="494" spans="24:24" hidden="1">
      <c r="X494" s="6"/>
    </row>
    <row r="495" spans="24:24" hidden="1">
      <c r="X495" s="6"/>
    </row>
    <row r="496" spans="24:24" hidden="1">
      <c r="X496" s="6"/>
    </row>
    <row r="497" spans="24:24" hidden="1">
      <c r="X497" s="6"/>
    </row>
    <row r="498" spans="24:24" hidden="1">
      <c r="X498" s="6"/>
    </row>
    <row r="499" spans="24:24" hidden="1">
      <c r="X499" s="6"/>
    </row>
    <row r="500" spans="24:24" hidden="1">
      <c r="X500" s="6"/>
    </row>
    <row r="501" spans="24:24" hidden="1">
      <c r="X501" s="6"/>
    </row>
    <row r="502" spans="24:24" hidden="1">
      <c r="X502" s="6"/>
    </row>
    <row r="503" spans="24:24" hidden="1">
      <c r="X503" s="6"/>
    </row>
    <row r="504" spans="24:24" hidden="1">
      <c r="X504" s="6"/>
    </row>
    <row r="505" spans="24:24" hidden="1">
      <c r="X505" s="6"/>
    </row>
    <row r="506" spans="24:24" hidden="1">
      <c r="X506" s="6"/>
    </row>
    <row r="507" spans="24:24" hidden="1">
      <c r="X507" s="6"/>
    </row>
    <row r="508" spans="24:24" hidden="1">
      <c r="X508" s="6"/>
    </row>
    <row r="509" spans="24:24" hidden="1">
      <c r="X509" s="6"/>
    </row>
    <row r="510" spans="24:24" hidden="1">
      <c r="X510" s="6"/>
    </row>
    <row r="511" spans="24:24" hidden="1">
      <c r="X511" s="6"/>
    </row>
    <row r="512" spans="24:24" hidden="1">
      <c r="X512" s="6"/>
    </row>
    <row r="513" spans="24:24" hidden="1">
      <c r="X513" s="6"/>
    </row>
    <row r="514" spans="24:24" hidden="1">
      <c r="X514" s="6"/>
    </row>
    <row r="515" spans="24:24" hidden="1">
      <c r="X515" s="6"/>
    </row>
    <row r="516" spans="24:24" hidden="1">
      <c r="X516" s="6"/>
    </row>
    <row r="517" spans="24:24" hidden="1">
      <c r="X517" s="6"/>
    </row>
    <row r="518" spans="24:24" hidden="1">
      <c r="X518" s="6"/>
    </row>
    <row r="519" spans="24:24" hidden="1">
      <c r="X519" s="6"/>
    </row>
    <row r="520" spans="24:24" hidden="1">
      <c r="X520" s="6"/>
    </row>
    <row r="521" spans="24:24" hidden="1">
      <c r="X521" s="6"/>
    </row>
    <row r="522" spans="24:24" hidden="1">
      <c r="X522" s="6"/>
    </row>
    <row r="523" spans="24:24" hidden="1">
      <c r="X523" s="6"/>
    </row>
    <row r="524" spans="24:24" hidden="1">
      <c r="X524" s="6"/>
    </row>
    <row r="525" spans="24:24" hidden="1">
      <c r="X525" s="6"/>
    </row>
    <row r="526" spans="24:24" hidden="1">
      <c r="X526" s="6"/>
    </row>
    <row r="527" spans="24:24" hidden="1">
      <c r="X527" s="6"/>
    </row>
    <row r="528" spans="24:24" hidden="1">
      <c r="X528" s="6"/>
    </row>
    <row r="529" spans="24:24" hidden="1">
      <c r="X529" s="6"/>
    </row>
    <row r="530" spans="24:24" hidden="1">
      <c r="X530" s="6"/>
    </row>
    <row r="531" spans="24:24" hidden="1">
      <c r="X531" s="6"/>
    </row>
    <row r="532" spans="24:24" hidden="1">
      <c r="X532" s="6"/>
    </row>
    <row r="533" spans="24:24" hidden="1">
      <c r="X533" s="6"/>
    </row>
    <row r="534" spans="24:24" hidden="1">
      <c r="X534" s="6"/>
    </row>
    <row r="535" spans="24:24" hidden="1">
      <c r="X535" s="6"/>
    </row>
    <row r="536" spans="24:24" hidden="1">
      <c r="X536" s="6"/>
    </row>
    <row r="537" spans="24:24" hidden="1">
      <c r="X537" s="6"/>
    </row>
    <row r="538" spans="24:24" hidden="1">
      <c r="X538" s="6"/>
    </row>
    <row r="539" spans="24:24" hidden="1">
      <c r="X539" s="6"/>
    </row>
    <row r="540" spans="24:24" hidden="1">
      <c r="X540" s="6"/>
    </row>
    <row r="541" spans="24:24" hidden="1">
      <c r="X541" s="6"/>
    </row>
    <row r="542" spans="24:24" hidden="1">
      <c r="X542" s="6"/>
    </row>
    <row r="543" spans="24:24" hidden="1">
      <c r="X543" s="6"/>
    </row>
    <row r="544" spans="24:24" hidden="1">
      <c r="X544" s="6"/>
    </row>
    <row r="545" spans="24:24" hidden="1">
      <c r="X545" s="6"/>
    </row>
    <row r="546" spans="24:24" hidden="1">
      <c r="X546" s="6"/>
    </row>
    <row r="547" spans="24:24" hidden="1">
      <c r="X547" s="6"/>
    </row>
    <row r="548" spans="24:24" hidden="1">
      <c r="X548" s="6"/>
    </row>
    <row r="549" spans="24:24" hidden="1">
      <c r="X549" s="6"/>
    </row>
    <row r="550" spans="24:24" hidden="1">
      <c r="X550" s="6"/>
    </row>
    <row r="551" spans="24:24" hidden="1">
      <c r="X551" s="6"/>
    </row>
    <row r="552" spans="24:24" hidden="1">
      <c r="X552" s="6"/>
    </row>
    <row r="553" spans="24:24" hidden="1">
      <c r="X553" s="6"/>
    </row>
    <row r="554" spans="24:24" hidden="1">
      <c r="X554" s="6"/>
    </row>
    <row r="555" spans="24:24" hidden="1">
      <c r="X555" s="6"/>
    </row>
    <row r="556" spans="24:24" hidden="1">
      <c r="X556" s="6"/>
    </row>
    <row r="557" spans="24:24" hidden="1">
      <c r="X557" s="6"/>
    </row>
    <row r="558" spans="24:24" hidden="1">
      <c r="X558" s="6"/>
    </row>
    <row r="559" spans="24:24" hidden="1">
      <c r="X559" s="6"/>
    </row>
    <row r="560" spans="24:24" hidden="1">
      <c r="X560" s="6"/>
    </row>
    <row r="561" spans="24:24" hidden="1">
      <c r="X561" s="6"/>
    </row>
    <row r="562" spans="24:24" hidden="1">
      <c r="X562" s="6"/>
    </row>
    <row r="563" spans="24:24" hidden="1">
      <c r="X563" s="6"/>
    </row>
    <row r="564" spans="24:24" hidden="1">
      <c r="X564" s="6"/>
    </row>
    <row r="565" spans="24:24" hidden="1">
      <c r="X565" s="6"/>
    </row>
    <row r="566" spans="24:24" hidden="1">
      <c r="X566" s="6"/>
    </row>
    <row r="567" spans="24:24" hidden="1">
      <c r="X567" s="6"/>
    </row>
    <row r="568" spans="24:24" hidden="1">
      <c r="X568" s="6"/>
    </row>
    <row r="569" spans="24:24" hidden="1">
      <c r="X569" s="6"/>
    </row>
    <row r="570" spans="24:24" hidden="1">
      <c r="X570" s="6"/>
    </row>
    <row r="571" spans="24:24" hidden="1">
      <c r="X571" s="6"/>
    </row>
    <row r="572" spans="24:24" hidden="1">
      <c r="X572" s="6"/>
    </row>
    <row r="573" spans="24:24" hidden="1">
      <c r="X573" s="6"/>
    </row>
    <row r="574" spans="24:24" hidden="1">
      <c r="X574" s="6"/>
    </row>
    <row r="575" spans="24:24" hidden="1">
      <c r="X575" s="6"/>
    </row>
    <row r="576" spans="24:24" hidden="1">
      <c r="X576" s="6"/>
    </row>
    <row r="577" spans="24:24" hidden="1">
      <c r="X577" s="6"/>
    </row>
    <row r="578" spans="24:24" hidden="1">
      <c r="X578" s="6"/>
    </row>
    <row r="579" spans="24:24" hidden="1">
      <c r="X579" s="6"/>
    </row>
    <row r="580" spans="24:24" hidden="1">
      <c r="X580" s="6"/>
    </row>
    <row r="581" spans="24:24" hidden="1">
      <c r="X581" s="6"/>
    </row>
    <row r="582" spans="24:24" hidden="1">
      <c r="X582" s="6"/>
    </row>
    <row r="583" spans="24:24" hidden="1">
      <c r="X583" s="6"/>
    </row>
    <row r="584" spans="24:24" hidden="1">
      <c r="X584" s="6"/>
    </row>
    <row r="585" spans="24:24" hidden="1">
      <c r="X585" s="6"/>
    </row>
    <row r="586" spans="24:24" hidden="1">
      <c r="X586" s="6"/>
    </row>
    <row r="587" spans="24:24" hidden="1">
      <c r="X587" s="6"/>
    </row>
    <row r="588" spans="24:24" hidden="1">
      <c r="X588" s="6"/>
    </row>
    <row r="589" spans="24:24" hidden="1">
      <c r="X589" s="6"/>
    </row>
    <row r="590" spans="24:24" hidden="1">
      <c r="X590" s="6"/>
    </row>
    <row r="591" spans="24:24" hidden="1">
      <c r="X591" s="6"/>
    </row>
    <row r="592" spans="24:24" hidden="1">
      <c r="X592" s="6"/>
    </row>
    <row r="593" spans="24:24" hidden="1">
      <c r="X593" s="6"/>
    </row>
    <row r="594" spans="24:24" hidden="1">
      <c r="X594" s="6"/>
    </row>
    <row r="595" spans="24:24" hidden="1">
      <c r="X595" s="6"/>
    </row>
    <row r="596" spans="24:24" hidden="1">
      <c r="X596" s="6"/>
    </row>
    <row r="597" spans="24:24" hidden="1">
      <c r="X597" s="6"/>
    </row>
    <row r="598" spans="24:24" hidden="1">
      <c r="X598" s="6"/>
    </row>
    <row r="599" spans="24:24" hidden="1">
      <c r="X599" s="6"/>
    </row>
    <row r="600" spans="24:24" hidden="1">
      <c r="X600" s="6"/>
    </row>
    <row r="601" spans="24:24" hidden="1">
      <c r="X601" s="6"/>
    </row>
    <row r="602" spans="24:24" hidden="1">
      <c r="X602" s="6"/>
    </row>
    <row r="603" spans="24:24" hidden="1">
      <c r="X603" s="6"/>
    </row>
    <row r="604" spans="24:24" hidden="1">
      <c r="X604" s="6"/>
    </row>
    <row r="605" spans="24:24" hidden="1">
      <c r="X605" s="6"/>
    </row>
    <row r="606" spans="24:24" hidden="1">
      <c r="X606" s="6"/>
    </row>
    <row r="607" spans="24:24" hidden="1">
      <c r="X607" s="6"/>
    </row>
    <row r="608" spans="24:24" hidden="1">
      <c r="X608" s="6"/>
    </row>
    <row r="609" spans="24:24" hidden="1">
      <c r="X609" s="6"/>
    </row>
    <row r="610" spans="24:24" hidden="1">
      <c r="X610" s="6"/>
    </row>
    <row r="611" spans="24:24" hidden="1">
      <c r="X611" s="6"/>
    </row>
    <row r="612" spans="24:24" hidden="1">
      <c r="X612" s="6"/>
    </row>
    <row r="613" spans="24:24" hidden="1">
      <c r="X613" s="6"/>
    </row>
    <row r="614" spans="24:24" hidden="1">
      <c r="X614" s="6"/>
    </row>
    <row r="615" spans="24:24" hidden="1">
      <c r="X615" s="6"/>
    </row>
    <row r="616" spans="24:24" hidden="1">
      <c r="X616" s="6"/>
    </row>
    <row r="617" spans="24:24" hidden="1">
      <c r="X617" s="6"/>
    </row>
    <row r="618" spans="24:24" hidden="1">
      <c r="X618" s="6"/>
    </row>
    <row r="619" spans="24:24" hidden="1">
      <c r="X619" s="6"/>
    </row>
    <row r="620" spans="24:24" hidden="1">
      <c r="X620" s="6"/>
    </row>
    <row r="621" spans="24:24" hidden="1">
      <c r="X621" s="6"/>
    </row>
    <row r="622" spans="24:24" hidden="1">
      <c r="X622" s="6"/>
    </row>
    <row r="623" spans="24:24" hidden="1">
      <c r="X623" s="6"/>
    </row>
    <row r="624" spans="24:24" hidden="1">
      <c r="X624" s="6"/>
    </row>
    <row r="625" spans="24:24" hidden="1">
      <c r="X625" s="6"/>
    </row>
    <row r="626" spans="24:24" hidden="1">
      <c r="X626" s="6"/>
    </row>
    <row r="627" spans="24:24" hidden="1">
      <c r="X627" s="6"/>
    </row>
    <row r="628" spans="24:24" hidden="1">
      <c r="X628" s="6"/>
    </row>
    <row r="629" spans="24:24" hidden="1">
      <c r="X629" s="6"/>
    </row>
    <row r="630" spans="24:24" hidden="1">
      <c r="X630" s="6"/>
    </row>
    <row r="631" spans="24:24" hidden="1">
      <c r="X631" s="6"/>
    </row>
    <row r="632" spans="24:24" hidden="1">
      <c r="X632" s="6"/>
    </row>
    <row r="633" spans="24:24" hidden="1">
      <c r="X633" s="6"/>
    </row>
    <row r="634" spans="24:24" hidden="1">
      <c r="X634" s="6"/>
    </row>
    <row r="635" spans="24:24" hidden="1">
      <c r="X635" s="6"/>
    </row>
    <row r="636" spans="24:24" hidden="1">
      <c r="X636" s="6"/>
    </row>
    <row r="637" spans="24:24" hidden="1">
      <c r="X637" s="6"/>
    </row>
    <row r="638" spans="24:24" hidden="1">
      <c r="X638" s="6"/>
    </row>
    <row r="639" spans="24:24" hidden="1">
      <c r="X639" s="6"/>
    </row>
    <row r="640" spans="24:24" hidden="1">
      <c r="X640" s="6"/>
    </row>
    <row r="641" spans="24:24" hidden="1">
      <c r="X641" s="6"/>
    </row>
    <row r="642" spans="24:24" hidden="1">
      <c r="X642" s="6"/>
    </row>
    <row r="643" spans="24:24" hidden="1">
      <c r="X643" s="6"/>
    </row>
    <row r="644" spans="24:24" hidden="1">
      <c r="X644" s="6"/>
    </row>
    <row r="645" spans="24:24" hidden="1">
      <c r="X645" s="6"/>
    </row>
    <row r="646" spans="24:24" hidden="1">
      <c r="X646" s="6"/>
    </row>
    <row r="647" spans="24:24" hidden="1">
      <c r="X647" s="6"/>
    </row>
    <row r="648" spans="24:24" hidden="1">
      <c r="X648" s="6"/>
    </row>
    <row r="649" spans="24:24" hidden="1">
      <c r="X649" s="6"/>
    </row>
    <row r="650" spans="24:24" hidden="1">
      <c r="X650" s="6"/>
    </row>
    <row r="651" spans="24:24" hidden="1">
      <c r="X651" s="6"/>
    </row>
    <row r="652" spans="24:24" hidden="1">
      <c r="X652" s="6"/>
    </row>
    <row r="653" spans="24:24" hidden="1">
      <c r="X653" s="6"/>
    </row>
    <row r="654" spans="24:24" hidden="1">
      <c r="X654" s="6"/>
    </row>
    <row r="655" spans="24:24" hidden="1">
      <c r="X655" s="6"/>
    </row>
    <row r="656" spans="24:24" hidden="1">
      <c r="X656" s="6"/>
    </row>
    <row r="657" spans="24:24" hidden="1">
      <c r="X657" s="6"/>
    </row>
    <row r="658" spans="24:24" hidden="1">
      <c r="X658" s="6"/>
    </row>
    <row r="659" spans="24:24" hidden="1">
      <c r="X659" s="6"/>
    </row>
    <row r="660" spans="24:24" hidden="1">
      <c r="X660" s="6"/>
    </row>
    <row r="661" spans="24:24" hidden="1">
      <c r="X661" s="6"/>
    </row>
    <row r="662" spans="24:24" hidden="1">
      <c r="X662" s="6"/>
    </row>
    <row r="663" spans="24:24" hidden="1">
      <c r="X663" s="6"/>
    </row>
    <row r="664" spans="24:24" hidden="1">
      <c r="X664" s="6"/>
    </row>
    <row r="665" spans="24:24" hidden="1">
      <c r="X665" s="6"/>
    </row>
    <row r="666" spans="24:24" hidden="1">
      <c r="X666" s="6"/>
    </row>
    <row r="667" spans="24:24" hidden="1">
      <c r="X667" s="6"/>
    </row>
    <row r="668" spans="24:24" hidden="1">
      <c r="X668" s="6"/>
    </row>
    <row r="669" spans="24:24" hidden="1">
      <c r="X669" s="6"/>
    </row>
    <row r="670" spans="24:24" hidden="1">
      <c r="X670" s="6"/>
    </row>
    <row r="671" spans="24:24" hidden="1">
      <c r="X671" s="6"/>
    </row>
    <row r="672" spans="24:24" hidden="1">
      <c r="X672" s="6"/>
    </row>
    <row r="673" spans="24:24" hidden="1">
      <c r="X673" s="6"/>
    </row>
    <row r="674" spans="24:24" hidden="1">
      <c r="X674" s="6"/>
    </row>
    <row r="675" spans="24:24" hidden="1">
      <c r="X675" s="6"/>
    </row>
    <row r="676" spans="24:24" hidden="1">
      <c r="X676" s="6"/>
    </row>
    <row r="677" spans="24:24" hidden="1">
      <c r="X677" s="6"/>
    </row>
    <row r="678" spans="24:24" hidden="1">
      <c r="X678" s="6"/>
    </row>
    <row r="679" spans="24:24" hidden="1">
      <c r="X679" s="6"/>
    </row>
    <row r="680" spans="24:24" hidden="1">
      <c r="X680" s="6"/>
    </row>
    <row r="681" spans="24:24" hidden="1">
      <c r="X681" s="6"/>
    </row>
    <row r="682" spans="24:24" hidden="1">
      <c r="X682" s="6"/>
    </row>
    <row r="683" spans="24:24" hidden="1">
      <c r="X683" s="6"/>
    </row>
    <row r="684" spans="24:24" hidden="1">
      <c r="X684" s="6"/>
    </row>
    <row r="685" spans="24:24" hidden="1">
      <c r="X685" s="6"/>
    </row>
    <row r="686" spans="24:24" hidden="1">
      <c r="X686" s="6"/>
    </row>
    <row r="687" spans="24:24" hidden="1">
      <c r="X687" s="6"/>
    </row>
    <row r="688" spans="24:24" hidden="1">
      <c r="X688" s="6"/>
    </row>
    <row r="689" spans="24:24" hidden="1">
      <c r="X689" s="6"/>
    </row>
    <row r="690" spans="24:24" hidden="1">
      <c r="X690" s="6"/>
    </row>
    <row r="691" spans="24:24" hidden="1">
      <c r="X691" s="6"/>
    </row>
    <row r="692" spans="24:24" hidden="1">
      <c r="X692" s="6"/>
    </row>
    <row r="693" spans="24:24" hidden="1">
      <c r="X693" s="6"/>
    </row>
    <row r="694" spans="24:24" hidden="1">
      <c r="X694" s="6"/>
    </row>
    <row r="695" spans="24:24" hidden="1">
      <c r="X695" s="6"/>
    </row>
    <row r="696" spans="24:24" hidden="1">
      <c r="X696" s="6"/>
    </row>
    <row r="697" spans="24:24" hidden="1">
      <c r="X697" s="6"/>
    </row>
    <row r="698" spans="24:24" hidden="1">
      <c r="X698" s="6"/>
    </row>
    <row r="699" spans="24:24" hidden="1">
      <c r="X699" s="6"/>
    </row>
    <row r="700" spans="24:24" hidden="1">
      <c r="X700" s="6"/>
    </row>
    <row r="701" spans="24:24" hidden="1">
      <c r="X701" s="6"/>
    </row>
    <row r="702" spans="24:24" hidden="1">
      <c r="X702" s="6"/>
    </row>
    <row r="703" spans="24:24" hidden="1">
      <c r="X703" s="6"/>
    </row>
    <row r="704" spans="24:24" hidden="1">
      <c r="X704" s="6"/>
    </row>
    <row r="705" spans="24:24" hidden="1">
      <c r="X705" s="6"/>
    </row>
    <row r="706" spans="24:24" hidden="1">
      <c r="X706" s="6"/>
    </row>
    <row r="707" spans="24:24" hidden="1">
      <c r="X707" s="6"/>
    </row>
    <row r="708" spans="24:24" hidden="1">
      <c r="X708" s="6"/>
    </row>
    <row r="709" spans="24:24" hidden="1">
      <c r="X709" s="6"/>
    </row>
    <row r="710" spans="24:24" hidden="1">
      <c r="X710" s="6"/>
    </row>
    <row r="711" spans="24:24" hidden="1">
      <c r="X711" s="6"/>
    </row>
    <row r="712" spans="24:24" hidden="1">
      <c r="X712" s="6"/>
    </row>
    <row r="713" spans="24:24" hidden="1">
      <c r="X713" s="6"/>
    </row>
    <row r="714" spans="24:24" hidden="1">
      <c r="X714" s="6"/>
    </row>
    <row r="715" spans="24:24" hidden="1">
      <c r="X715" s="6"/>
    </row>
    <row r="716" spans="24:24" hidden="1">
      <c r="X716" s="6"/>
    </row>
    <row r="717" spans="24:24" hidden="1">
      <c r="X717" s="6"/>
    </row>
    <row r="718" spans="24:24" hidden="1">
      <c r="X718" s="6"/>
    </row>
    <row r="719" spans="24:24" hidden="1">
      <c r="X719" s="6"/>
    </row>
    <row r="720" spans="24:24" hidden="1">
      <c r="X720" s="6"/>
    </row>
    <row r="721" spans="24:24" hidden="1">
      <c r="X721" s="6"/>
    </row>
    <row r="722" spans="24:24" hidden="1">
      <c r="X722" s="6"/>
    </row>
    <row r="723" spans="24:24" hidden="1">
      <c r="X723" s="6"/>
    </row>
    <row r="724" spans="24:24" hidden="1">
      <c r="X724" s="6"/>
    </row>
    <row r="725" spans="24:24" hidden="1">
      <c r="X725" s="6"/>
    </row>
    <row r="726" spans="24:24" hidden="1">
      <c r="X726" s="6"/>
    </row>
    <row r="727" spans="24:24" hidden="1">
      <c r="X727" s="6"/>
    </row>
    <row r="728" spans="24:24" hidden="1">
      <c r="X728" s="6"/>
    </row>
    <row r="729" spans="24:24" hidden="1">
      <c r="X729" s="6"/>
    </row>
    <row r="730" spans="24:24" hidden="1">
      <c r="X730" s="6"/>
    </row>
    <row r="731" spans="24:24" hidden="1">
      <c r="X731" s="6"/>
    </row>
    <row r="732" spans="24:24" hidden="1">
      <c r="X732" s="6"/>
    </row>
    <row r="733" spans="24:24" hidden="1">
      <c r="X733" s="6"/>
    </row>
    <row r="734" spans="24:24" hidden="1">
      <c r="X734" s="6"/>
    </row>
    <row r="735" spans="24:24" hidden="1">
      <c r="X735" s="6"/>
    </row>
    <row r="736" spans="24:24" hidden="1">
      <c r="X736" s="6"/>
    </row>
    <row r="737" spans="24:24" hidden="1">
      <c r="X737" s="6"/>
    </row>
    <row r="738" spans="24:24" hidden="1">
      <c r="X738" s="6"/>
    </row>
    <row r="739" spans="24:24" hidden="1">
      <c r="X739" s="6"/>
    </row>
    <row r="740" spans="24:24" hidden="1">
      <c r="X740" s="6"/>
    </row>
    <row r="741" spans="24:24" hidden="1">
      <c r="X741" s="6"/>
    </row>
    <row r="742" spans="24:24" hidden="1">
      <c r="X742" s="6"/>
    </row>
    <row r="743" spans="24:24" hidden="1">
      <c r="X743" s="6"/>
    </row>
    <row r="744" spans="24:24" hidden="1">
      <c r="X744" s="6"/>
    </row>
    <row r="745" spans="24:24" hidden="1">
      <c r="X745" s="6"/>
    </row>
    <row r="746" spans="24:24" hidden="1">
      <c r="X746" s="6"/>
    </row>
    <row r="747" spans="24:24" hidden="1">
      <c r="X747" s="6"/>
    </row>
    <row r="748" spans="24:24" hidden="1">
      <c r="X748" s="6"/>
    </row>
    <row r="749" spans="24:24" hidden="1">
      <c r="X749" s="6"/>
    </row>
    <row r="750" spans="24:24" hidden="1">
      <c r="X750" s="6"/>
    </row>
    <row r="751" spans="24:24" hidden="1">
      <c r="X751" s="6"/>
    </row>
    <row r="752" spans="24:24" hidden="1">
      <c r="X752" s="6"/>
    </row>
    <row r="753" spans="24:24" hidden="1">
      <c r="X753" s="6"/>
    </row>
    <row r="754" spans="24:24" hidden="1">
      <c r="X754" s="6"/>
    </row>
    <row r="755" spans="24:24" hidden="1">
      <c r="X755" s="6"/>
    </row>
    <row r="756" spans="24:24" hidden="1">
      <c r="X756" s="6"/>
    </row>
    <row r="757" spans="24:24" hidden="1">
      <c r="X757" s="6"/>
    </row>
    <row r="758" spans="24:24" hidden="1">
      <c r="X758" s="6"/>
    </row>
    <row r="759" spans="24:24" hidden="1">
      <c r="X759" s="6"/>
    </row>
    <row r="760" spans="24:24" hidden="1">
      <c r="X760" s="6"/>
    </row>
    <row r="761" spans="24:24" hidden="1">
      <c r="X761" s="6"/>
    </row>
    <row r="762" spans="24:24" hidden="1">
      <c r="X762" s="6"/>
    </row>
    <row r="763" spans="24:24" hidden="1">
      <c r="X763" s="6"/>
    </row>
    <row r="764" spans="24:24" hidden="1">
      <c r="X764" s="6"/>
    </row>
    <row r="765" spans="24:24" hidden="1">
      <c r="X765" s="6"/>
    </row>
    <row r="766" spans="24:24" hidden="1">
      <c r="X766" s="6"/>
    </row>
    <row r="767" spans="24:24" hidden="1">
      <c r="X767" s="6"/>
    </row>
    <row r="768" spans="24:24" hidden="1">
      <c r="X768" s="6"/>
    </row>
    <row r="769" spans="24:24" hidden="1">
      <c r="X769" s="6"/>
    </row>
    <row r="770" spans="24:24" hidden="1">
      <c r="X770" s="6"/>
    </row>
    <row r="771" spans="24:24" hidden="1">
      <c r="X771" s="6"/>
    </row>
    <row r="772" spans="24:24" hidden="1">
      <c r="X772" s="6"/>
    </row>
    <row r="773" spans="24:24" hidden="1">
      <c r="X773" s="6"/>
    </row>
    <row r="774" spans="24:24" hidden="1">
      <c r="X774" s="6"/>
    </row>
    <row r="775" spans="24:24" hidden="1">
      <c r="X775" s="6"/>
    </row>
    <row r="776" spans="24:24" hidden="1">
      <c r="X776" s="6"/>
    </row>
    <row r="777" spans="24:24" hidden="1">
      <c r="X777" s="6"/>
    </row>
    <row r="778" spans="24:24" hidden="1">
      <c r="X778" s="6"/>
    </row>
    <row r="779" spans="24:24" hidden="1">
      <c r="X779" s="6"/>
    </row>
    <row r="780" spans="24:24" hidden="1">
      <c r="X780" s="6"/>
    </row>
    <row r="781" spans="24:24" hidden="1">
      <c r="X781" s="6"/>
    </row>
    <row r="782" spans="24:24" hidden="1">
      <c r="X782" s="6"/>
    </row>
    <row r="783" spans="24:24" hidden="1">
      <c r="X783" s="6"/>
    </row>
    <row r="784" spans="24:24" hidden="1">
      <c r="X784" s="6"/>
    </row>
    <row r="785" spans="24:24" hidden="1">
      <c r="X785" s="6"/>
    </row>
    <row r="786" spans="24:24" hidden="1">
      <c r="X786" s="6"/>
    </row>
    <row r="787" spans="24:24" hidden="1">
      <c r="X787" s="6"/>
    </row>
    <row r="788" spans="24:24" hidden="1">
      <c r="X788" s="6"/>
    </row>
    <row r="789" spans="24:24" hidden="1">
      <c r="X789" s="6"/>
    </row>
    <row r="790" spans="24:24" hidden="1">
      <c r="X790" s="6"/>
    </row>
    <row r="791" spans="24:24" hidden="1">
      <c r="X791" s="6"/>
    </row>
    <row r="792" spans="24:24" hidden="1">
      <c r="X792" s="6"/>
    </row>
    <row r="793" spans="24:24" hidden="1">
      <c r="X793" s="6"/>
    </row>
    <row r="794" spans="24:24" hidden="1">
      <c r="X794" s="6"/>
    </row>
    <row r="795" spans="24:24" hidden="1">
      <c r="X795" s="6"/>
    </row>
    <row r="796" spans="24:24" hidden="1">
      <c r="X796" s="6"/>
    </row>
    <row r="797" spans="24:24" hidden="1">
      <c r="X797" s="6"/>
    </row>
    <row r="798" spans="24:24" hidden="1">
      <c r="X798" s="6"/>
    </row>
    <row r="799" spans="24:24" hidden="1">
      <c r="X799" s="6"/>
    </row>
    <row r="800" spans="24:24" hidden="1">
      <c r="X800" s="6"/>
    </row>
    <row r="801" spans="24:24" hidden="1">
      <c r="X801" s="6"/>
    </row>
    <row r="802" spans="24:24" hidden="1">
      <c r="X802" s="6"/>
    </row>
    <row r="803" spans="24:24" hidden="1">
      <c r="X803" s="6"/>
    </row>
    <row r="804" spans="24:24" hidden="1">
      <c r="X804" s="6"/>
    </row>
    <row r="805" spans="24:24" hidden="1">
      <c r="X805" s="6"/>
    </row>
    <row r="806" spans="24:24" hidden="1">
      <c r="X806" s="6"/>
    </row>
    <row r="807" spans="24:24" hidden="1">
      <c r="X807" s="6"/>
    </row>
    <row r="808" spans="24:24" hidden="1">
      <c r="X808" s="6"/>
    </row>
    <row r="809" spans="24:24" hidden="1">
      <c r="X809" s="6"/>
    </row>
    <row r="810" spans="24:24" hidden="1">
      <c r="X810" s="6"/>
    </row>
    <row r="811" spans="24:24" hidden="1">
      <c r="X811" s="6"/>
    </row>
    <row r="812" spans="24:24" hidden="1">
      <c r="X812" s="6"/>
    </row>
    <row r="813" spans="24:24" hidden="1">
      <c r="X813" s="6"/>
    </row>
    <row r="814" spans="24:24" hidden="1">
      <c r="X814" s="6"/>
    </row>
    <row r="815" spans="24:24" hidden="1">
      <c r="X815" s="6"/>
    </row>
    <row r="816" spans="24:24" hidden="1">
      <c r="X816" s="6"/>
    </row>
    <row r="817" spans="24:24" hidden="1">
      <c r="X817" s="6"/>
    </row>
    <row r="818" spans="24:24" hidden="1">
      <c r="X818" s="6"/>
    </row>
    <row r="819" spans="24:24" hidden="1">
      <c r="X819" s="6"/>
    </row>
    <row r="820" spans="24:24" hidden="1">
      <c r="X820" s="6"/>
    </row>
    <row r="821" spans="24:24" hidden="1">
      <c r="X821" s="6"/>
    </row>
    <row r="822" spans="24:24" hidden="1">
      <c r="X822" s="6"/>
    </row>
    <row r="823" spans="24:24" hidden="1">
      <c r="X823" s="6"/>
    </row>
    <row r="824" spans="24:24" hidden="1">
      <c r="X824" s="6"/>
    </row>
    <row r="825" spans="24:24" hidden="1">
      <c r="X825" s="6"/>
    </row>
    <row r="826" spans="24:24" hidden="1">
      <c r="X826" s="6"/>
    </row>
    <row r="827" spans="24:24" hidden="1">
      <c r="X827" s="6"/>
    </row>
    <row r="828" spans="24:24" hidden="1">
      <c r="X828" s="6"/>
    </row>
    <row r="829" spans="24:24" hidden="1">
      <c r="X829" s="6"/>
    </row>
    <row r="830" spans="24:24" hidden="1">
      <c r="X830" s="6"/>
    </row>
    <row r="831" spans="24:24" hidden="1">
      <c r="X831" s="6"/>
    </row>
    <row r="832" spans="24:24" hidden="1">
      <c r="X832" s="6"/>
    </row>
    <row r="833" spans="24:24" hidden="1">
      <c r="X833" s="6"/>
    </row>
    <row r="834" spans="24:24" hidden="1">
      <c r="X834" s="6"/>
    </row>
    <row r="835" spans="24:24" hidden="1">
      <c r="X835" s="6"/>
    </row>
    <row r="836" spans="24:24" hidden="1">
      <c r="X836" s="6"/>
    </row>
    <row r="837" spans="24:24" hidden="1">
      <c r="X837" s="6"/>
    </row>
    <row r="838" spans="24:24" hidden="1">
      <c r="X838" s="6"/>
    </row>
    <row r="839" spans="24:24" hidden="1">
      <c r="X839" s="6"/>
    </row>
    <row r="840" spans="24:24" hidden="1">
      <c r="X840" s="6"/>
    </row>
    <row r="841" spans="24:24" hidden="1">
      <c r="X841" s="6"/>
    </row>
    <row r="842" spans="24:24" hidden="1">
      <c r="X842" s="6"/>
    </row>
    <row r="843" spans="24:24" hidden="1">
      <c r="X843" s="6"/>
    </row>
    <row r="844" spans="24:24" hidden="1">
      <c r="X844" s="6"/>
    </row>
    <row r="845" spans="24:24" hidden="1">
      <c r="X845" s="6"/>
    </row>
    <row r="846" spans="24:24" hidden="1">
      <c r="X846" s="6"/>
    </row>
    <row r="847" spans="24:24" hidden="1">
      <c r="X847" s="6"/>
    </row>
    <row r="848" spans="24:24" hidden="1">
      <c r="X848" s="6"/>
    </row>
    <row r="849" spans="24:24" hidden="1">
      <c r="X849" s="6"/>
    </row>
    <row r="850" spans="24:24" hidden="1">
      <c r="X850" s="6"/>
    </row>
    <row r="851" spans="24:24" hidden="1">
      <c r="X851" s="6"/>
    </row>
    <row r="852" spans="24:24" hidden="1">
      <c r="X852" s="6"/>
    </row>
    <row r="853" spans="24:24" hidden="1">
      <c r="X853" s="6"/>
    </row>
    <row r="854" spans="24:24" hidden="1">
      <c r="X854" s="6"/>
    </row>
    <row r="855" spans="24:24" hidden="1">
      <c r="X855" s="6"/>
    </row>
    <row r="856" spans="24:24" hidden="1">
      <c r="X856" s="6"/>
    </row>
    <row r="857" spans="24:24" hidden="1">
      <c r="X857" s="6"/>
    </row>
    <row r="858" spans="24:24" hidden="1">
      <c r="X858" s="6"/>
    </row>
    <row r="859" spans="24:24" hidden="1">
      <c r="X859" s="6"/>
    </row>
    <row r="860" spans="24:24" hidden="1">
      <c r="X860" s="6"/>
    </row>
    <row r="861" spans="24:24" hidden="1">
      <c r="X861" s="6"/>
    </row>
    <row r="862" spans="24:24" hidden="1">
      <c r="X862" s="6"/>
    </row>
    <row r="863" spans="24:24" hidden="1">
      <c r="X863" s="6"/>
    </row>
    <row r="864" spans="24:24" hidden="1">
      <c r="X864" s="6"/>
    </row>
    <row r="865" spans="24:24" hidden="1">
      <c r="X865" s="6"/>
    </row>
    <row r="866" spans="24:24" hidden="1">
      <c r="X866" s="6"/>
    </row>
    <row r="867" spans="24:24" hidden="1">
      <c r="X867" s="6"/>
    </row>
    <row r="868" spans="24:24" hidden="1">
      <c r="X868" s="6"/>
    </row>
    <row r="869" spans="24:24" hidden="1">
      <c r="X869" s="6"/>
    </row>
    <row r="870" spans="24:24" hidden="1">
      <c r="X870" s="6"/>
    </row>
    <row r="871" spans="24:24" hidden="1">
      <c r="X871" s="6"/>
    </row>
    <row r="872" spans="24:24" hidden="1">
      <c r="X872" s="6"/>
    </row>
    <row r="873" spans="24:24" hidden="1">
      <c r="X873" s="6"/>
    </row>
    <row r="874" spans="24:24" hidden="1">
      <c r="X874" s="6"/>
    </row>
    <row r="875" spans="24:24" hidden="1">
      <c r="X875" s="6"/>
    </row>
    <row r="876" spans="24:24" hidden="1">
      <c r="X876" s="6"/>
    </row>
    <row r="877" spans="24:24" hidden="1">
      <c r="X877" s="6"/>
    </row>
    <row r="878" spans="24:24" hidden="1">
      <c r="X878" s="6"/>
    </row>
    <row r="879" spans="24:24" hidden="1">
      <c r="X879" s="6"/>
    </row>
    <row r="880" spans="24:24" hidden="1">
      <c r="X880" s="6"/>
    </row>
    <row r="881" spans="24:24" hidden="1">
      <c r="X881" s="6"/>
    </row>
    <row r="882" spans="24:24" hidden="1">
      <c r="X882" s="6"/>
    </row>
    <row r="883" spans="24:24" hidden="1">
      <c r="X883" s="6"/>
    </row>
    <row r="884" spans="24:24" hidden="1">
      <c r="X884" s="6"/>
    </row>
    <row r="885" spans="24:24" hidden="1">
      <c r="X885" s="6"/>
    </row>
    <row r="886" spans="24:24" hidden="1">
      <c r="X886" s="6"/>
    </row>
    <row r="887" spans="24:24" hidden="1">
      <c r="X887" s="6"/>
    </row>
    <row r="888" spans="24:24" hidden="1">
      <c r="X888" s="6"/>
    </row>
    <row r="889" spans="24:24" hidden="1">
      <c r="X889" s="6"/>
    </row>
    <row r="890" spans="24:24" hidden="1">
      <c r="X890" s="6"/>
    </row>
    <row r="891" spans="24:24" hidden="1">
      <c r="X891" s="6"/>
    </row>
    <row r="892" spans="24:24" hidden="1">
      <c r="X892" s="6"/>
    </row>
    <row r="893" spans="24:24" hidden="1">
      <c r="X893" s="6"/>
    </row>
    <row r="894" spans="24:24" hidden="1">
      <c r="X894" s="6"/>
    </row>
    <row r="895" spans="24:24" hidden="1">
      <c r="X895" s="6"/>
    </row>
    <row r="896" spans="24:24" hidden="1">
      <c r="X896" s="6"/>
    </row>
    <row r="897" spans="24:24" hidden="1">
      <c r="X897" s="6"/>
    </row>
    <row r="898" spans="24:24" hidden="1">
      <c r="X898" s="6"/>
    </row>
    <row r="899" spans="24:24" hidden="1">
      <c r="X899" s="6"/>
    </row>
    <row r="900" spans="24:24" hidden="1">
      <c r="X900" s="6"/>
    </row>
    <row r="901" spans="24:24" hidden="1">
      <c r="X901" s="6"/>
    </row>
    <row r="902" spans="24:24" hidden="1">
      <c r="X902" s="6"/>
    </row>
    <row r="903" spans="24:24" hidden="1">
      <c r="X903" s="6"/>
    </row>
    <row r="904" spans="24:24" hidden="1">
      <c r="X904" s="6"/>
    </row>
    <row r="905" spans="24:24" hidden="1">
      <c r="X905" s="6"/>
    </row>
    <row r="906" spans="24:24" hidden="1">
      <c r="X906" s="6"/>
    </row>
    <row r="907" spans="24:24" hidden="1">
      <c r="X907" s="6"/>
    </row>
    <row r="908" spans="24:24" hidden="1">
      <c r="X908" s="6"/>
    </row>
    <row r="909" spans="24:24" hidden="1">
      <c r="X909" s="6"/>
    </row>
    <row r="910" spans="24:24" hidden="1">
      <c r="X910" s="6"/>
    </row>
    <row r="911" spans="24:24" hidden="1">
      <c r="X911" s="6"/>
    </row>
    <row r="912" spans="24:24" hidden="1">
      <c r="X912" s="6"/>
    </row>
    <row r="913" spans="24:24" hidden="1">
      <c r="X913" s="6"/>
    </row>
    <row r="914" spans="24:24" hidden="1">
      <c r="X914" s="6"/>
    </row>
    <row r="915" spans="24:24" hidden="1">
      <c r="X915" s="6"/>
    </row>
    <row r="916" spans="24:24" hidden="1">
      <c r="X916" s="6"/>
    </row>
    <row r="917" spans="24:24" hidden="1">
      <c r="X917" s="6"/>
    </row>
    <row r="918" spans="24:24" hidden="1">
      <c r="X918" s="6"/>
    </row>
    <row r="919" spans="24:24" hidden="1">
      <c r="X919" s="6"/>
    </row>
    <row r="920" spans="24:24" hidden="1">
      <c r="X920" s="6"/>
    </row>
    <row r="921" spans="24:24" hidden="1">
      <c r="X921" s="6"/>
    </row>
    <row r="922" spans="24:24" hidden="1">
      <c r="X922" s="6"/>
    </row>
    <row r="923" spans="24:24" hidden="1">
      <c r="X923" s="6"/>
    </row>
    <row r="924" spans="24:24" hidden="1">
      <c r="X924" s="6"/>
    </row>
    <row r="925" spans="24:24" hidden="1">
      <c r="X925" s="6"/>
    </row>
    <row r="926" spans="24:24" hidden="1">
      <c r="X926" s="6"/>
    </row>
    <row r="927" spans="24:24" hidden="1">
      <c r="X927" s="6"/>
    </row>
    <row r="928" spans="24:24" hidden="1">
      <c r="X928" s="6"/>
    </row>
    <row r="929" spans="24:24" hidden="1">
      <c r="X929" s="6"/>
    </row>
    <row r="930" spans="24:24" hidden="1">
      <c r="X930" s="6"/>
    </row>
    <row r="931" spans="24:24" hidden="1">
      <c r="X931" s="6"/>
    </row>
    <row r="932" spans="24:24" hidden="1">
      <c r="X932" s="6"/>
    </row>
    <row r="933" spans="24:24" hidden="1">
      <c r="X933" s="6"/>
    </row>
    <row r="934" spans="24:24" hidden="1">
      <c r="X934" s="6"/>
    </row>
    <row r="935" spans="24:24" hidden="1">
      <c r="X935" s="6"/>
    </row>
    <row r="936" spans="24:24" hidden="1">
      <c r="X936" s="6"/>
    </row>
    <row r="937" spans="24:24" hidden="1">
      <c r="X937" s="6"/>
    </row>
    <row r="938" spans="24:24" hidden="1">
      <c r="X938" s="6"/>
    </row>
    <row r="939" spans="24:24" hidden="1">
      <c r="X939" s="6"/>
    </row>
    <row r="940" spans="24:24" hidden="1">
      <c r="X940" s="6"/>
    </row>
    <row r="941" spans="24:24" hidden="1">
      <c r="X941" s="6"/>
    </row>
    <row r="942" spans="24:24" hidden="1">
      <c r="X942" s="6"/>
    </row>
    <row r="943" spans="24:24" hidden="1">
      <c r="X943" s="6"/>
    </row>
    <row r="944" spans="24:24" hidden="1">
      <c r="X944" s="6"/>
    </row>
    <row r="945" spans="24:24" hidden="1">
      <c r="X945" s="6"/>
    </row>
    <row r="946" spans="24:24" hidden="1">
      <c r="X946" s="6"/>
    </row>
    <row r="947" spans="24:24" hidden="1">
      <c r="X947" s="6"/>
    </row>
    <row r="948" spans="24:24" hidden="1">
      <c r="X948" s="6"/>
    </row>
    <row r="949" spans="24:24"/>
    <row r="950" spans="24:24"/>
    <row r="951" spans="24:24"/>
    <row r="952" spans="24:24"/>
    <row r="953" spans="24:24"/>
    <row r="954" spans="24:24"/>
    <row r="955" spans="24:24"/>
    <row r="956" spans="24:24"/>
    <row r="957" spans="24:24"/>
    <row r="958" spans="24:24"/>
    <row r="959" spans="24:24"/>
    <row r="960" spans="24:24"/>
    <row r="961"/>
  </sheetData>
  <sheetProtection password="FC12" sheet="1" objects="1" scenario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33">
    <mergeCell ref="M3:O3"/>
    <mergeCell ref="M5:O5"/>
    <mergeCell ref="M6:O6"/>
    <mergeCell ref="P3:U3"/>
    <mergeCell ref="M7:O7"/>
    <mergeCell ref="M8:O8"/>
    <mergeCell ref="M4:O4"/>
    <mergeCell ref="P4:W8"/>
    <mergeCell ref="W9:W10"/>
    <mergeCell ref="E6:I6"/>
    <mergeCell ref="E7:I7"/>
    <mergeCell ref="E8:I8"/>
    <mergeCell ref="J5:L5"/>
    <mergeCell ref="J6:L6"/>
    <mergeCell ref="J7:L7"/>
    <mergeCell ref="J8:L8"/>
    <mergeCell ref="J4:L4"/>
    <mergeCell ref="C2:W2"/>
    <mergeCell ref="C37:W37"/>
    <mergeCell ref="C1:W1"/>
    <mergeCell ref="C9:C10"/>
    <mergeCell ref="D9:L9"/>
    <mergeCell ref="M9:V9"/>
    <mergeCell ref="C3:D3"/>
    <mergeCell ref="C4:D4"/>
    <mergeCell ref="C5:D5"/>
    <mergeCell ref="C6:D6"/>
    <mergeCell ref="C7:D7"/>
    <mergeCell ref="C8:D8"/>
    <mergeCell ref="E3:I3"/>
    <mergeCell ref="E4:I4"/>
    <mergeCell ref="E5:I5"/>
    <mergeCell ref="J3:L3"/>
  </mergeCells>
  <phoneticPr fontId="0" type="noConversion"/>
  <conditionalFormatting sqref="D11:W29">
    <cfRule type="cellIs" dxfId="3" priority="8" stopIfTrue="1" operator="equal">
      <formula>0</formula>
    </cfRule>
  </conditionalFormatting>
  <dataValidations count="1">
    <dataValidation type="list" allowBlank="1" showInputMessage="1" showErrorMessage="1" sqref="V3">
      <formula1>$Y$3:$Y$4</formula1>
    </dataValidation>
  </dataValidations>
  <printOptions horizontalCentered="1"/>
  <pageMargins left="0.15748031496063" right="0.15748031496063" top="0.23" bottom="0.27559055118110198" header="0.22" footer="0.23622047244094499"/>
  <pageSetup paperSize="9" scale="64" orientation="landscape" r:id="rId3"/>
  <headerFooter alignWithMargins="0">
    <oddFooter>&amp;C&amp;"Arial Black,Regular"WWW.RAJTEACHERS.NET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R576"/>
  <sheetViews>
    <sheetView zoomScale="115" zoomScaleNormal="115" workbookViewId="0">
      <selection activeCell="A7" sqref="A7"/>
    </sheetView>
  </sheetViews>
  <sheetFormatPr defaultColWidth="0" defaultRowHeight="15.75" zeroHeight="1"/>
  <cols>
    <col min="1" max="1" width="52.7109375" style="1" customWidth="1" collapsed="1"/>
    <col min="2" max="2" width="14.42578125" style="1" customWidth="1" collapsed="1"/>
    <col min="3" max="3" width="0.5703125" style="1" customWidth="1" collapsed="1"/>
    <col min="4" max="4" width="68.28515625" style="1" customWidth="1" collapsed="1"/>
    <col min="5" max="5" width="14.42578125" style="1" customWidth="1" collapsed="1"/>
    <col min="6" max="6" width="17.5703125" style="50" customWidth="1" collapsed="1"/>
    <col min="7" max="7" width="15.140625" style="1" hidden="1" customWidth="1" collapsed="1"/>
    <col min="8" max="8" width="7.28515625" style="1" hidden="1" customWidth="1" collapsed="1"/>
    <col min="9" max="9" width="5.7109375" style="1" hidden="1" customWidth="1" collapsed="1"/>
    <col min="10" max="11" width="7.140625" style="1" hidden="1" customWidth="1" collapsed="1"/>
    <col min="12" max="12" width="7.7109375" style="1" hidden="1" customWidth="1" collapsed="1"/>
    <col min="13" max="13" width="8.28515625" style="1" hidden="1" customWidth="1" collapsed="1"/>
    <col min="14" max="14" width="7.85546875" style="1" hidden="1" customWidth="1" collapsed="1"/>
    <col min="15" max="16" width="5.140625" style="1" hidden="1" customWidth="1" collapsed="1"/>
    <col min="17" max="17" width="7.5703125" style="1" hidden="1" customWidth="1" collapsed="1"/>
    <col min="18" max="18" width="7.140625" style="1" hidden="1" customWidth="1" collapsed="1"/>
    <col min="19" max="19" width="5.140625" style="1" hidden="1" customWidth="1" collapsed="1"/>
    <col min="20" max="20" width="8.85546875" style="1" hidden="1" customWidth="1" collapsed="1"/>
    <col min="21" max="21" width="0" style="1" hidden="1" customWidth="1" collapsed="1"/>
    <col min="22" max="22" width="5.140625" style="1" hidden="1" customWidth="1" collapsed="1"/>
    <col min="23" max="23" width="5.7109375" style="1" hidden="1" customWidth="1" collapsed="1"/>
    <col min="24" max="24" width="6" style="1" hidden="1" customWidth="1" collapsed="1"/>
    <col min="25" max="25" width="8" style="1" hidden="1" customWidth="1" collapsed="1"/>
    <col min="26" max="26" width="7" style="1" hidden="1" customWidth="1" collapsed="1"/>
    <col min="27" max="27" width="5.140625" style="1" hidden="1" customWidth="1" collapsed="1"/>
    <col min="28" max="29" width="11.140625" style="1" hidden="1" customWidth="1" collapsed="1"/>
    <col min="30" max="30" width="5.28515625" style="1" hidden="1" customWidth="1" collapsed="1"/>
    <col min="31" max="31" width="8.28515625" style="1" hidden="1" customWidth="1" collapsed="1"/>
    <col min="32" max="33" width="5.28515625" style="1" hidden="1" customWidth="1" collapsed="1"/>
    <col min="34" max="34" width="8.28515625" style="1" hidden="1" customWidth="1" collapsed="1"/>
    <col min="35" max="35" width="5.140625" style="1" hidden="1" customWidth="1" collapsed="1"/>
    <col min="36" max="37" width="9.5703125" style="1" hidden="1" customWidth="1" collapsed="1"/>
    <col min="38" max="38" width="10.5703125" style="1" hidden="1" customWidth="1" collapsed="1"/>
    <col min="39" max="39" width="5.140625" style="1" hidden="1" customWidth="1" collapsed="1"/>
    <col min="40" max="40" width="7.28515625" style="1" hidden="1" customWidth="1" collapsed="1"/>
    <col min="41" max="41" width="7.7109375" style="1" hidden="1" customWidth="1" collapsed="1"/>
    <col min="42" max="42" width="5.140625" style="1" hidden="1" customWidth="1" collapsed="1"/>
    <col min="43" max="43" width="8" style="1" hidden="1" customWidth="1" collapsed="1"/>
    <col min="44" max="44" width="11.42578125" style="1" hidden="1" customWidth="1" collapsed="1"/>
    <col min="45" max="45" width="14.28515625" style="1" hidden="1" customWidth="1" collapsed="1"/>
    <col min="46" max="46" width="9" style="1" hidden="1" customWidth="1" collapsed="1"/>
    <col min="47" max="47" width="5.85546875" style="1" hidden="1" customWidth="1" collapsed="1"/>
    <col min="48" max="48" width="7.5703125" style="1" hidden="1" customWidth="1" collapsed="1"/>
    <col min="49" max="49" width="13.140625" style="1" hidden="1" customWidth="1" collapsed="1"/>
    <col min="50" max="50" width="7.5703125" style="1" hidden="1" customWidth="1" collapsed="1"/>
    <col min="51" max="51" width="13.140625" style="1" hidden="1" customWidth="1" collapsed="1"/>
    <col min="52" max="52" width="7.5703125" style="1" hidden="1" customWidth="1" collapsed="1"/>
    <col min="53" max="53" width="13.140625" style="1" hidden="1" customWidth="1" collapsed="1"/>
    <col min="54" max="54" width="7.5703125" style="1" hidden="1" customWidth="1" collapsed="1"/>
    <col min="55" max="55" width="13.140625" style="1" hidden="1" customWidth="1" collapsed="1"/>
    <col min="56" max="56" width="7.5703125" style="1" hidden="1" customWidth="1" collapsed="1"/>
    <col min="57" max="57" width="13.140625" style="1" hidden="1" customWidth="1" collapsed="1"/>
    <col min="58" max="58" width="7.5703125" style="1" hidden="1" customWidth="1" collapsed="1"/>
    <col min="59" max="59" width="13.140625" style="1" hidden="1" customWidth="1" collapsed="1"/>
    <col min="60" max="60" width="7.5703125" style="1" hidden="1" customWidth="1" collapsed="1"/>
    <col min="61" max="61" width="13.140625" style="1" hidden="1" customWidth="1" collapsed="1"/>
    <col min="62" max="62" width="7.5703125" style="1" hidden="1" customWidth="1" collapsed="1"/>
    <col min="63" max="63" width="13.140625" style="1" hidden="1" customWidth="1" collapsed="1"/>
    <col min="64" max="64" width="5.140625" style="1" hidden="1" customWidth="1" collapsed="1"/>
    <col min="65" max="65" width="7.140625" style="1" hidden="1" customWidth="1" collapsed="1"/>
    <col min="66" max="66" width="6.7109375" style="1" hidden="1" customWidth="1" collapsed="1"/>
    <col min="67" max="67" width="5.140625" style="1" hidden="1" customWidth="1" collapsed="1"/>
    <col min="68" max="69" width="7.7109375" style="1" hidden="1" customWidth="1" collapsed="1"/>
    <col min="70" max="71" width="7.28515625" style="1" hidden="1" customWidth="1" collapsed="1"/>
    <col min="72" max="72" width="9.7109375" style="1" hidden="1" customWidth="1" collapsed="1"/>
    <col min="73" max="73" width="9.28515625" style="1" hidden="1" customWidth="1" collapsed="1"/>
    <col min="74" max="74" width="7.7109375" style="1" hidden="1" customWidth="1" collapsed="1"/>
    <col min="75" max="75" width="7.85546875" style="1" hidden="1" customWidth="1" collapsed="1"/>
    <col min="76" max="76" width="9.28515625" style="1" hidden="1" customWidth="1" collapsed="1"/>
    <col min="77" max="77" width="10" style="1" hidden="1" customWidth="1" collapsed="1"/>
    <col min="78" max="78" width="7" style="1" hidden="1" customWidth="1" collapsed="1"/>
    <col min="79" max="79" width="7.5703125" style="1" hidden="1" customWidth="1" collapsed="1"/>
    <col min="80" max="80" width="9.28515625" style="1" hidden="1" customWidth="1" collapsed="1"/>
    <col min="81" max="81" width="9" style="1" hidden="1" customWidth="1" collapsed="1"/>
    <col min="82" max="82" width="7.7109375" style="1" hidden="1" customWidth="1" collapsed="1"/>
    <col min="83" max="83" width="5.140625" style="1" hidden="1" customWidth="1" collapsed="1"/>
    <col min="84" max="84" width="7.28515625" style="1" hidden="1" customWidth="1" collapsed="1"/>
    <col min="85" max="85" width="6.5703125" style="1" hidden="1" customWidth="1" collapsed="1"/>
    <col min="86" max="86" width="6.28515625" style="1" hidden="1" customWidth="1" collapsed="1"/>
    <col min="87" max="87" width="6.42578125" style="1" hidden="1" customWidth="1" collapsed="1"/>
    <col min="88" max="88" width="5.140625" style="1" hidden="1" customWidth="1" collapsed="1"/>
    <col min="89" max="89" width="6.28515625" style="1" hidden="1" customWidth="1" collapsed="1"/>
    <col min="90" max="94" width="5.28515625" style="1" hidden="1" customWidth="1" collapsed="1"/>
    <col min="95" max="95" width="5.140625" style="1" hidden="1" customWidth="1" collapsed="1"/>
    <col min="96" max="96" width="7.5703125" style="1" hidden="1" customWidth="1" collapsed="1"/>
    <col min="97" max="97" width="7.28515625" style="1" hidden="1" customWidth="1" collapsed="1"/>
    <col min="98" max="98" width="12.85546875" style="1" hidden="1" customWidth="1" collapsed="1"/>
    <col min="99" max="99" width="7.28515625" style="1" hidden="1" customWidth="1" collapsed="1"/>
    <col min="100" max="100" width="12.85546875" style="1" hidden="1" customWidth="1" collapsed="1"/>
    <col min="101" max="101" width="9.85546875" style="1" hidden="1" customWidth="1" collapsed="1"/>
    <col min="102" max="102" width="10" style="1" hidden="1" customWidth="1" collapsed="1"/>
    <col min="103" max="103" width="13.42578125" style="1" hidden="1" customWidth="1" collapsed="1"/>
    <col min="104" max="104" width="10.140625" style="1" hidden="1" customWidth="1" collapsed="1"/>
    <col min="105" max="105" width="8.42578125" style="1" hidden="1" customWidth="1" collapsed="1"/>
    <col min="106" max="106" width="13.5703125" style="1" hidden="1" customWidth="1" collapsed="1"/>
    <col min="107" max="107" width="5.140625" style="1" hidden="1" customWidth="1" collapsed="1"/>
    <col min="108" max="108" width="8" style="1" hidden="1" customWidth="1" collapsed="1"/>
    <col min="109" max="109" width="11.42578125" style="1" hidden="1" customWidth="1" collapsed="1"/>
    <col min="110" max="110" width="7.7109375" style="1" hidden="1" customWidth="1" collapsed="1"/>
    <col min="111" max="111" width="7.5703125" style="1" hidden="1" customWidth="1" collapsed="1"/>
    <col min="112" max="113" width="5.140625" style="1" hidden="1" customWidth="1" collapsed="1"/>
    <col min="114" max="114" width="14.140625" style="1" hidden="1" customWidth="1" collapsed="1"/>
    <col min="115" max="115" width="15.5703125" style="1" hidden="1" customWidth="1" collapsed="1"/>
    <col min="116" max="116" width="6.85546875" style="1" hidden="1" customWidth="1" collapsed="1"/>
    <col min="117" max="16384" width="0" style="1" hidden="1" collapsed="1"/>
  </cols>
  <sheetData>
    <row r="1" spans="1:122" ht="30.75" customHeight="1">
      <c r="A1" s="257" t="s">
        <v>114</v>
      </c>
      <c r="B1" s="257"/>
      <c r="C1" s="257"/>
      <c r="D1" s="257"/>
      <c r="E1" s="257"/>
      <c r="F1" s="257"/>
    </row>
    <row r="2" spans="1:122" ht="27.75" customHeight="1">
      <c r="A2" s="234" t="str">
        <f>'Salary Sheet'!E4</f>
        <v>ijekuUn es?koky</v>
      </c>
      <c r="B2" s="234" t="str">
        <f>'Salary Sheet'!E5</f>
        <v>v/;kid</v>
      </c>
      <c r="C2" s="233"/>
      <c r="D2" s="235" t="str">
        <f>'Salary Sheet'!M4</f>
        <v>ASQOP1125M</v>
      </c>
      <c r="E2" s="233"/>
      <c r="F2" s="233"/>
    </row>
    <row r="3" spans="1:122" ht="15" customHeight="1">
      <c r="A3" s="84" t="s">
        <v>99</v>
      </c>
      <c r="B3" s="78">
        <v>9048</v>
      </c>
      <c r="C3" s="79"/>
      <c r="D3" s="84" t="s">
        <v>141</v>
      </c>
      <c r="E3" s="78">
        <v>0</v>
      </c>
      <c r="F3" s="74" t="s">
        <v>134</v>
      </c>
      <c r="DR3" s="5" t="s">
        <v>12</v>
      </c>
    </row>
    <row r="4" spans="1:122" ht="17.25">
      <c r="A4" s="85" t="s">
        <v>152</v>
      </c>
      <c r="B4" s="80">
        <v>0</v>
      </c>
      <c r="C4" s="81"/>
      <c r="D4" s="86" t="s">
        <v>122</v>
      </c>
      <c r="E4" s="80">
        <v>0</v>
      </c>
      <c r="F4" s="74">
        <f>'Salary Sheet'!D30+'Salary Sheet'!E30</f>
        <v>714542</v>
      </c>
      <c r="DR4" s="5"/>
    </row>
    <row r="5" spans="1:122" ht="15" customHeight="1">
      <c r="A5" s="84" t="s">
        <v>153</v>
      </c>
      <c r="B5" s="78">
        <v>0</v>
      </c>
      <c r="C5" s="79"/>
      <c r="D5" s="84" t="s">
        <v>116</v>
      </c>
      <c r="E5" s="78">
        <v>0</v>
      </c>
      <c r="F5" s="75" t="s">
        <v>18</v>
      </c>
      <c r="DR5" s="5"/>
    </row>
    <row r="6" spans="1:122" ht="17.25" customHeight="1">
      <c r="A6" s="86" t="s">
        <v>100</v>
      </c>
      <c r="B6" s="80">
        <v>0</v>
      </c>
      <c r="C6" s="81"/>
      <c r="D6" s="86" t="s">
        <v>142</v>
      </c>
      <c r="E6" s="80">
        <v>0</v>
      </c>
      <c r="F6" s="75">
        <f>'Tax Old Regime'!Q47</f>
        <v>594420</v>
      </c>
      <c r="DR6" s="5"/>
    </row>
    <row r="7" spans="1:122" ht="15" customHeight="1">
      <c r="A7" s="84" t="s">
        <v>101</v>
      </c>
      <c r="B7" s="78">
        <v>0</v>
      </c>
      <c r="C7" s="79"/>
      <c r="D7" s="218" t="s">
        <v>143</v>
      </c>
      <c r="E7" s="217">
        <v>0</v>
      </c>
      <c r="F7" s="76" t="s">
        <v>60</v>
      </c>
      <c r="DR7" s="5"/>
    </row>
    <row r="8" spans="1:122" ht="15" customHeight="1">
      <c r="A8" s="87" t="s">
        <v>102</v>
      </c>
      <c r="B8" s="82">
        <v>0</v>
      </c>
      <c r="C8" s="81"/>
      <c r="D8" s="86" t="s">
        <v>144</v>
      </c>
      <c r="E8" s="82">
        <v>0</v>
      </c>
      <c r="F8" s="77">
        <f>'Salary Sheet'!Q30</f>
        <v>12000</v>
      </c>
      <c r="DR8" s="5"/>
    </row>
    <row r="9" spans="1:122" ht="15" customHeight="1">
      <c r="A9" s="84" t="s">
        <v>103</v>
      </c>
      <c r="B9" s="78">
        <v>0</v>
      </c>
      <c r="C9" s="79"/>
      <c r="D9" s="84" t="s">
        <v>145</v>
      </c>
      <c r="E9" s="78">
        <v>0</v>
      </c>
      <c r="F9" s="258" t="s">
        <v>90</v>
      </c>
      <c r="DR9" s="5"/>
    </row>
    <row r="10" spans="1:122" ht="15" customHeight="1">
      <c r="A10" s="87" t="s">
        <v>104</v>
      </c>
      <c r="B10" s="82">
        <v>0</v>
      </c>
      <c r="C10" s="81"/>
      <c r="D10" s="87" t="s">
        <v>146</v>
      </c>
      <c r="E10" s="82">
        <v>0</v>
      </c>
      <c r="F10" s="258"/>
      <c r="DR10" s="5" t="s">
        <v>13</v>
      </c>
    </row>
    <row r="11" spans="1:122" ht="15" customHeight="1">
      <c r="A11" s="84" t="s">
        <v>137</v>
      </c>
      <c r="B11" s="78">
        <v>0</v>
      </c>
      <c r="C11" s="79"/>
      <c r="D11" s="84" t="s">
        <v>147</v>
      </c>
      <c r="E11" s="78">
        <v>0</v>
      </c>
      <c r="F11" s="258"/>
      <c r="DR11" s="5" t="s">
        <v>15</v>
      </c>
    </row>
    <row r="12" spans="1:122" ht="15" customHeight="1">
      <c r="A12" s="87" t="s">
        <v>138</v>
      </c>
      <c r="B12" s="82">
        <v>0</v>
      </c>
      <c r="C12" s="81"/>
      <c r="D12" s="87" t="s">
        <v>148</v>
      </c>
      <c r="E12" s="82">
        <v>0</v>
      </c>
      <c r="F12" s="75">
        <f>'Tax Old Regime'!Q30</f>
        <v>79720</v>
      </c>
      <c r="DR12" s="5" t="s">
        <v>1</v>
      </c>
    </row>
    <row r="13" spans="1:122" ht="15" customHeight="1">
      <c r="A13" s="84" t="s">
        <v>105</v>
      </c>
      <c r="B13" s="78">
        <v>0</v>
      </c>
      <c r="C13" s="79"/>
      <c r="D13" s="84" t="s">
        <v>149</v>
      </c>
      <c r="E13" s="78">
        <v>0</v>
      </c>
      <c r="F13" s="75"/>
      <c r="DR13" s="5"/>
    </row>
    <row r="14" spans="1:122" ht="15" customHeight="1">
      <c r="A14" s="87" t="s">
        <v>139</v>
      </c>
      <c r="B14" s="82">
        <v>0</v>
      </c>
      <c r="C14" s="81"/>
      <c r="D14" s="87" t="s">
        <v>150</v>
      </c>
      <c r="E14" s="82">
        <v>0</v>
      </c>
      <c r="F14" s="259" t="s">
        <v>5</v>
      </c>
      <c r="DR14" s="5" t="s">
        <v>0</v>
      </c>
    </row>
    <row r="15" spans="1:122" ht="15" customHeight="1">
      <c r="A15" s="84" t="s">
        <v>106</v>
      </c>
      <c r="B15" s="78">
        <v>0</v>
      </c>
      <c r="C15" s="79"/>
      <c r="D15" s="84" t="s">
        <v>123</v>
      </c>
      <c r="E15" s="78">
        <v>0</v>
      </c>
      <c r="F15" s="259"/>
      <c r="DR15" s="5" t="s">
        <v>15</v>
      </c>
    </row>
    <row r="16" spans="1:122" ht="15" customHeight="1">
      <c r="A16" s="87" t="s">
        <v>107</v>
      </c>
      <c r="B16" s="82">
        <v>0</v>
      </c>
      <c r="C16" s="81"/>
      <c r="D16" s="87" t="s">
        <v>124</v>
      </c>
      <c r="E16" s="82">
        <v>0</v>
      </c>
      <c r="F16" s="259"/>
      <c r="DR16" s="5" t="s">
        <v>16</v>
      </c>
    </row>
    <row r="17" spans="1:122" ht="15" customHeight="1">
      <c r="A17" s="84" t="s">
        <v>108</v>
      </c>
      <c r="B17" s="78">
        <v>0</v>
      </c>
      <c r="C17" s="79"/>
      <c r="D17" s="84" t="s">
        <v>125</v>
      </c>
      <c r="E17" s="78">
        <v>0</v>
      </c>
      <c r="F17" s="262">
        <f>IF(B3&gt;=1,(F4*10%+B3),0)</f>
        <v>80502.2</v>
      </c>
      <c r="DR17" s="5" t="s">
        <v>2</v>
      </c>
    </row>
    <row r="18" spans="1:122" ht="15" customHeight="1">
      <c r="A18" s="87" t="s">
        <v>140</v>
      </c>
      <c r="B18" s="82">
        <v>0</v>
      </c>
      <c r="C18" s="81"/>
      <c r="D18" s="87" t="s">
        <v>151</v>
      </c>
      <c r="E18" s="82">
        <v>0</v>
      </c>
      <c r="F18" s="262"/>
      <c r="DR18" s="5" t="s">
        <v>17</v>
      </c>
    </row>
    <row r="19" spans="1:122" ht="15" customHeight="1">
      <c r="A19" s="261" t="str">
        <f>'Tax Old Regime'!B63</f>
        <v>Income Tax Payable</v>
      </c>
      <c r="B19" s="261"/>
      <c r="C19" s="71"/>
      <c r="D19" s="72">
        <f>'Tax Old Regime'!Q63</f>
        <v>20639</v>
      </c>
      <c r="E19" s="83" t="s">
        <v>115</v>
      </c>
      <c r="F19" s="73">
        <f>'Salary Sheet'!F30</f>
        <v>9048</v>
      </c>
      <c r="DR19" s="5" t="s">
        <v>4</v>
      </c>
    </row>
    <row r="20" spans="1:122" ht="15" customHeight="1">
      <c r="A20" s="260" t="str">
        <f>"Total Rebate of (US 80C, 80CCC,80CCD(1)) =  "&amp;'Tax Old Regime'!Q30</f>
        <v>Total Rebate of (US 80C, 80CCC,80CCD(1)) =  79720</v>
      </c>
      <c r="B20" s="260"/>
      <c r="C20" s="2"/>
      <c r="D20" s="51" t="str">
        <f>"Investable Amount = "&amp;(150000-'Tax Old Regime'!Q30)</f>
        <v>Investable Amount = 70280</v>
      </c>
      <c r="E20" s="2"/>
      <c r="F20" s="2"/>
      <c r="DR20" s="5" t="s">
        <v>14</v>
      </c>
    </row>
    <row r="21" spans="1:122" ht="48" customHeight="1">
      <c r="A21" s="255" t="s">
        <v>136</v>
      </c>
      <c r="B21" s="256"/>
      <c r="C21" s="256"/>
      <c r="D21" s="256"/>
      <c r="E21" s="256"/>
      <c r="F21" s="256"/>
    </row>
    <row r="22" spans="1:122" hidden="1"/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/>
  </sheetData>
  <sheetProtection password="FC12" sheet="1" objects="1" scenario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7">
    <mergeCell ref="A21:F21"/>
    <mergeCell ref="A1:F1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>
      <formula1>H18</formula1>
    </dataValidation>
    <dataValidation type="whole" operator="lessThanOrEqual" allowBlank="1" showInputMessage="1" showErrorMessage="1" errorTitle="Sorry...!!! Not Allow" error="HRA Rebate Permissible up to Actual HRA Recieved" sqref="B3">
      <formula1>F19</formula1>
    </dataValidation>
    <dataValidation type="whole" operator="lessThanOrEqual" allowBlank="1" showInputMessage="1" showErrorMessage="1" errorTitle="Sorry...!!! Not Allow" error="HRA Rebate Permissible up to Actual HRA Recieved" sqref="C3:C13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>
      <formula1>G28</formula1>
    </dataValidation>
    <dataValidation type="whole" operator="lessThan" allowBlank="1" showInputMessage="1" showErrorMessage="1" error="Maximum 2 lakh allowed " sqref="B9">
      <formula1>200001</formula1>
    </dataValidation>
    <dataValidation type="whole" operator="lessThan" allowBlank="1" showInputMessage="1" showErrorMessage="1" sqref="E14">
      <formula1>10001</formula1>
    </dataValidation>
    <dataValidation type="whole" operator="lessThan" allowBlank="1" showInputMessage="1" showErrorMessage="1" error="max 5000 allowed" sqref="B4">
      <formula1>5001</formula1>
    </dataValidation>
    <dataValidation type="whole" operator="lessThan" allowBlank="1" showInputMessage="1" showErrorMessage="1" error="max 50000 allowed" sqref="E7">
      <formula1>50001</formula1>
    </dataValidation>
    <dataValidation type="whole" operator="lessThan" allowBlank="1" showInputMessage="1" showErrorMessage="1" error="max 25000 for senior citizen max 50000" sqref="E8">
      <formula1>50001</formula1>
    </dataValidation>
  </dataValidations>
  <hyperlinks>
    <hyperlink ref="A21" r:id="rId3"/>
  </hyperlinks>
  <pageMargins left="0.5" right="0.5" top="0.2" bottom="0.2" header="0" footer="0"/>
  <pageSetup paperSize="9" scale="56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00FF"/>
  </sheetPr>
  <dimension ref="A1:R82"/>
  <sheetViews>
    <sheetView showGridLines="0" topLeftCell="A34" workbookViewId="0">
      <selection activeCell="K24" sqref="K24"/>
    </sheetView>
  </sheetViews>
  <sheetFormatPr defaultColWidth="0" defaultRowHeight="15.75" zeroHeight="1"/>
  <cols>
    <col min="1" max="1" width="3" customWidth="1" collapsed="1"/>
    <col min="2" max="2" width="3.5703125" style="15" customWidth="1" collapsed="1"/>
    <col min="3" max="3" width="4.5703125" style="14" customWidth="1" collapsed="1"/>
    <col min="4" max="5" width="9.140625" style="14" customWidth="1" collapsed="1"/>
    <col min="6" max="6" width="3.85546875" style="14" customWidth="1" collapsed="1"/>
    <col min="7" max="7" width="4.140625" style="14" customWidth="1" collapsed="1"/>
    <col min="8" max="8" width="2.7109375" style="14" customWidth="1" collapsed="1"/>
    <col min="9" max="9" width="10.5703125" style="14" customWidth="1" collapsed="1"/>
    <col min="10" max="10" width="5.140625" style="14" customWidth="1" collapsed="1"/>
    <col min="11" max="11" width="10.28515625" style="14" customWidth="1" collapsed="1"/>
    <col min="12" max="12" width="11.42578125" style="14" customWidth="1" collapsed="1"/>
    <col min="13" max="13" width="9.42578125" style="14" customWidth="1" collapsed="1"/>
    <col min="14" max="14" width="3.5703125" style="14" customWidth="1" collapsed="1"/>
    <col min="15" max="15" width="11.42578125" style="14" customWidth="1" collapsed="1"/>
    <col min="16" max="16" width="3.140625" style="16" customWidth="1" collapsed="1"/>
    <col min="17" max="17" width="14.85546875" style="17" customWidth="1" collapsed="1"/>
    <col min="18" max="18" width="2.42578125" customWidth="1" collapsed="1"/>
    <col min="19" max="16384" width="9.140625" hidden="1" collapsed="1"/>
  </cols>
  <sheetData>
    <row r="1" spans="2:17" s="20" customFormat="1" ht="18.75">
      <c r="B1" s="290" t="str">
        <f>'Salary Sheet'!C1</f>
        <v>dk;kZy; fodkl[k.M vf/kdkjh eLrwjh ftyk fcyklx&lt; NRrhlx&lt;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2:17" s="20" customFormat="1" ht="21" thickBot="1">
      <c r="B2" s="291" t="s">
        <v>156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2:17" s="20" customFormat="1" ht="15" customHeight="1">
      <c r="B3" s="39">
        <v>1</v>
      </c>
      <c r="C3" s="292" t="s">
        <v>7</v>
      </c>
      <c r="D3" s="293"/>
      <c r="E3" s="298" t="str">
        <f>'Salary Sheet'!E4</f>
        <v>ijekuUn es?koky</v>
      </c>
      <c r="F3" s="298"/>
      <c r="G3" s="298"/>
      <c r="H3" s="298"/>
      <c r="I3" s="298"/>
      <c r="J3" s="298"/>
      <c r="K3" s="40" t="s">
        <v>21</v>
      </c>
      <c r="L3" s="299" t="str">
        <f>'Salary Sheet'!E5</f>
        <v>v/;kid</v>
      </c>
      <c r="M3" s="299"/>
      <c r="N3" s="299"/>
      <c r="O3" s="41" t="s">
        <v>20</v>
      </c>
      <c r="P3" s="294" t="str">
        <f>'Salary Sheet'!M4</f>
        <v>ASQOP1125M</v>
      </c>
      <c r="Q3" s="295"/>
    </row>
    <row r="4" spans="2:17" s="20" customFormat="1" ht="15" customHeight="1">
      <c r="B4" s="31">
        <v>2</v>
      </c>
      <c r="C4" s="296" t="s">
        <v>160</v>
      </c>
      <c r="D4" s="296"/>
      <c r="E4" s="264"/>
      <c r="F4" s="264"/>
      <c r="G4" s="264"/>
      <c r="H4" s="264"/>
      <c r="I4" s="264"/>
      <c r="J4" s="264"/>
      <c r="K4" s="296"/>
      <c r="L4" s="264"/>
      <c r="M4" s="264"/>
      <c r="N4" s="264"/>
      <c r="O4" s="296"/>
      <c r="P4" s="70" t="s">
        <v>8</v>
      </c>
      <c r="Q4" s="32">
        <f>IF('Salary Sheet'!V3="No",'Salary Sheet'!L30,('Salary Sheet'!L30+'Salary Sheet'!M30))</f>
        <v>790830</v>
      </c>
    </row>
    <row r="5" spans="2:17" s="20" customFormat="1" ht="15" customHeight="1">
      <c r="B5" s="31">
        <v>3</v>
      </c>
      <c r="C5" s="264" t="s">
        <v>96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8" t="s">
        <v>8</v>
      </c>
      <c r="Q5" s="33">
        <f>'Other Deduction'!B3</f>
        <v>9048</v>
      </c>
    </row>
    <row r="6" spans="2:17" s="20" customFormat="1" ht="15" customHeight="1">
      <c r="B6" s="31">
        <v>4</v>
      </c>
      <c r="C6" s="297" t="s">
        <v>22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8" t="s">
        <v>8</v>
      </c>
      <c r="Q6" s="33">
        <f>Q4-Q5</f>
        <v>781782</v>
      </c>
    </row>
    <row r="7" spans="2:17" s="20" customFormat="1" ht="15" customHeight="1">
      <c r="B7" s="285">
        <v>5</v>
      </c>
      <c r="C7" s="281" t="s">
        <v>155</v>
      </c>
      <c r="D7" s="282"/>
      <c r="E7" s="282"/>
      <c r="F7" s="282"/>
      <c r="G7" s="282"/>
      <c r="H7" s="282"/>
      <c r="I7" s="282"/>
      <c r="J7" s="282"/>
      <c r="K7" s="282"/>
      <c r="L7" s="282"/>
      <c r="M7" s="277">
        <f>'Other Deduction'!B4</f>
        <v>0</v>
      </c>
      <c r="N7" s="277"/>
      <c r="O7" s="277"/>
      <c r="P7" s="300"/>
      <c r="Q7" s="301"/>
    </row>
    <row r="8" spans="2:17" s="20" customFormat="1" ht="15" customHeight="1">
      <c r="B8" s="286"/>
      <c r="C8" s="281" t="s">
        <v>62</v>
      </c>
      <c r="D8" s="282"/>
      <c r="E8" s="282"/>
      <c r="F8" s="282"/>
      <c r="G8" s="282"/>
      <c r="H8" s="282"/>
      <c r="I8" s="282"/>
      <c r="J8" s="282"/>
      <c r="K8" s="282"/>
      <c r="L8" s="282"/>
      <c r="M8" s="277">
        <f>'Other Deduction'!B5</f>
        <v>0</v>
      </c>
      <c r="N8" s="277"/>
      <c r="O8" s="277"/>
      <c r="P8" s="302"/>
      <c r="Q8" s="303"/>
    </row>
    <row r="9" spans="2:17" s="20" customFormat="1" ht="15" customHeight="1">
      <c r="B9" s="287"/>
      <c r="C9" s="281" t="s">
        <v>133</v>
      </c>
      <c r="D9" s="282"/>
      <c r="E9" s="282"/>
      <c r="F9" s="282"/>
      <c r="G9" s="282"/>
      <c r="H9" s="282"/>
      <c r="I9" s="282"/>
      <c r="J9" s="282"/>
      <c r="K9" s="282"/>
      <c r="L9" s="282"/>
      <c r="M9" s="277">
        <f>IF(Q6&lt;50000,Q6,50000)</f>
        <v>50000</v>
      </c>
      <c r="N9" s="277"/>
      <c r="O9" s="277"/>
      <c r="P9" s="28" t="s">
        <v>8</v>
      </c>
      <c r="Q9" s="33">
        <f>SUM(M7:O9)</f>
        <v>50000</v>
      </c>
    </row>
    <row r="10" spans="2:17" s="20" customFormat="1" ht="15" customHeight="1">
      <c r="B10" s="31">
        <v>6</v>
      </c>
      <c r="C10" s="265" t="s">
        <v>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8" t="s">
        <v>8</v>
      </c>
      <c r="Q10" s="33">
        <f>Q6-Q9</f>
        <v>731782</v>
      </c>
    </row>
    <row r="11" spans="2:17" s="20" customFormat="1" ht="15" customHeight="1">
      <c r="B11" s="263">
        <v>7</v>
      </c>
      <c r="C11" s="264" t="s">
        <v>23</v>
      </c>
      <c r="D11" s="264"/>
      <c r="E11" s="264"/>
      <c r="F11" s="264"/>
      <c r="G11" s="264"/>
      <c r="H11" s="264"/>
      <c r="I11" s="264"/>
      <c r="J11" s="264"/>
      <c r="K11" s="265" t="s">
        <v>24</v>
      </c>
      <c r="L11" s="265"/>
      <c r="M11" s="277">
        <f>'Other Deduction'!B6</f>
        <v>0</v>
      </c>
      <c r="N11" s="277"/>
      <c r="O11" s="277"/>
      <c r="P11" s="278"/>
      <c r="Q11" s="279"/>
    </row>
    <row r="12" spans="2:17" s="20" customFormat="1" ht="15" customHeight="1">
      <c r="B12" s="263"/>
      <c r="C12" s="272" t="s">
        <v>25</v>
      </c>
      <c r="D12" s="273"/>
      <c r="E12" s="269" t="s">
        <v>75</v>
      </c>
      <c r="F12" s="270"/>
      <c r="G12" s="271"/>
      <c r="H12" s="280" t="s">
        <v>10</v>
      </c>
      <c r="I12" s="280"/>
      <c r="J12" s="280"/>
      <c r="K12" s="265" t="s">
        <v>26</v>
      </c>
      <c r="L12" s="265"/>
      <c r="M12" s="265" t="s">
        <v>55</v>
      </c>
      <c r="N12" s="265"/>
      <c r="O12" s="265"/>
      <c r="P12" s="278"/>
      <c r="Q12" s="279"/>
    </row>
    <row r="13" spans="2:17" s="20" customFormat="1" ht="15" customHeight="1">
      <c r="B13" s="263"/>
      <c r="C13" s="274"/>
      <c r="D13" s="275"/>
      <c r="E13" s="266">
        <f>ROUND(M11*0.3,0)</f>
        <v>0</v>
      </c>
      <c r="F13" s="267"/>
      <c r="G13" s="268"/>
      <c r="H13" s="277">
        <f>'Other Deduction'!B9</f>
        <v>0</v>
      </c>
      <c r="I13" s="277"/>
      <c r="J13" s="277"/>
      <c r="K13" s="277">
        <f>'Other Deduction'!B7</f>
        <v>0</v>
      </c>
      <c r="L13" s="277"/>
      <c r="M13" s="277">
        <f>E13+H13+K13</f>
        <v>0</v>
      </c>
      <c r="N13" s="277"/>
      <c r="O13" s="277"/>
      <c r="P13" s="278"/>
      <c r="Q13" s="279"/>
    </row>
    <row r="14" spans="2:17" s="20" customFormat="1" ht="15" customHeight="1">
      <c r="B14" s="31"/>
      <c r="C14" s="265" t="s">
        <v>27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8" t="s">
        <v>8</v>
      </c>
      <c r="Q14" s="33">
        <f>M11-M13</f>
        <v>0</v>
      </c>
    </row>
    <row r="15" spans="2:17" s="20" customFormat="1" ht="15" customHeight="1">
      <c r="B15" s="31">
        <v>8</v>
      </c>
      <c r="C15" s="265" t="s">
        <v>56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8" t="s">
        <v>8</v>
      </c>
      <c r="Q15" s="33">
        <f>Q10+Q14</f>
        <v>731782</v>
      </c>
    </row>
    <row r="16" spans="2:17" s="20" customFormat="1" ht="15" customHeight="1">
      <c r="B16" s="31">
        <v>9</v>
      </c>
      <c r="C16" s="264" t="s">
        <v>19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8" t="s">
        <v>8</v>
      </c>
      <c r="Q16" s="33">
        <f>'Other Deduction'!E3+'Other Deduction'!E4</f>
        <v>0</v>
      </c>
    </row>
    <row r="17" spans="2:17" s="20" customFormat="1" ht="15" customHeight="1">
      <c r="B17" s="31">
        <v>10</v>
      </c>
      <c r="C17" s="264" t="s">
        <v>28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8" t="s">
        <v>8</v>
      </c>
      <c r="Q17" s="32">
        <f>Q15+Q16</f>
        <v>731782</v>
      </c>
    </row>
    <row r="18" spans="2:17" s="20" customFormat="1" ht="15" customHeight="1">
      <c r="B18" s="285">
        <v>11</v>
      </c>
      <c r="C18" s="284" t="s">
        <v>97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304"/>
    </row>
    <row r="19" spans="2:17" s="20" customFormat="1" ht="15" customHeight="1">
      <c r="B19" s="286"/>
      <c r="C19" s="305" t="s">
        <v>162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6"/>
    </row>
    <row r="20" spans="2:17" s="20" customFormat="1" ht="17.25" customHeight="1">
      <c r="B20" s="286"/>
      <c r="C20" s="8" t="s">
        <v>29</v>
      </c>
      <c r="D20" s="264" t="s">
        <v>63</v>
      </c>
      <c r="E20" s="264"/>
      <c r="F20" s="264"/>
      <c r="G20" s="264"/>
      <c r="H20" s="28" t="s">
        <v>8</v>
      </c>
      <c r="I20" s="215"/>
      <c r="J20" s="8" t="s">
        <v>30</v>
      </c>
      <c r="K20" s="318" t="s">
        <v>343</v>
      </c>
      <c r="L20" s="319"/>
      <c r="M20" s="320"/>
      <c r="N20" s="90" t="s">
        <v>8</v>
      </c>
      <c r="O20" s="18">
        <f>IF('Salary Sheet'!V3="Yes",'Salary Sheet'!M30,0)</f>
        <v>57640</v>
      </c>
      <c r="P20" s="300"/>
      <c r="Q20" s="301"/>
    </row>
    <row r="21" spans="2:17" s="20" customFormat="1" ht="17.25" customHeight="1">
      <c r="B21" s="286"/>
      <c r="C21" s="8" t="s">
        <v>31</v>
      </c>
      <c r="D21" s="264" t="s">
        <v>64</v>
      </c>
      <c r="E21" s="264"/>
      <c r="F21" s="264"/>
      <c r="G21" s="264"/>
      <c r="H21" s="28" t="s">
        <v>8</v>
      </c>
      <c r="I21" s="18">
        <f>'Salary Sheet'!S30+'Other Deduction'!B10</f>
        <v>18480</v>
      </c>
      <c r="J21" s="8" t="s">
        <v>32</v>
      </c>
      <c r="K21" s="91" t="s">
        <v>33</v>
      </c>
      <c r="L21" s="91"/>
      <c r="M21" s="91"/>
      <c r="N21" s="90" t="s">
        <v>8</v>
      </c>
      <c r="O21" s="19">
        <f>'Other Deduction'!E6</f>
        <v>0</v>
      </c>
      <c r="P21" s="310"/>
      <c r="Q21" s="311"/>
    </row>
    <row r="22" spans="2:17" s="20" customFormat="1" ht="17.25" customHeight="1">
      <c r="B22" s="286"/>
      <c r="C22" s="8" t="s">
        <v>34</v>
      </c>
      <c r="D22" s="264" t="s">
        <v>65</v>
      </c>
      <c r="E22" s="264"/>
      <c r="F22" s="264"/>
      <c r="G22" s="264"/>
      <c r="H22" s="28" t="s">
        <v>8</v>
      </c>
      <c r="I22" s="18">
        <f>'Other Deduction'!B14</f>
        <v>0</v>
      </c>
      <c r="J22" s="8" t="s">
        <v>35</v>
      </c>
      <c r="K22" s="91" t="s">
        <v>11</v>
      </c>
      <c r="L22" s="91"/>
      <c r="M22" s="91"/>
      <c r="N22" s="90" t="s">
        <v>8</v>
      </c>
      <c r="O22" s="19">
        <f>'Other Deduction'!B15</f>
        <v>0</v>
      </c>
      <c r="P22" s="310"/>
      <c r="Q22" s="311"/>
    </row>
    <row r="23" spans="2:17" s="20" customFormat="1" ht="17.25" customHeight="1">
      <c r="B23" s="286"/>
      <c r="C23" s="8" t="s">
        <v>36</v>
      </c>
      <c r="D23" s="264" t="s">
        <v>66</v>
      </c>
      <c r="E23" s="264"/>
      <c r="F23" s="264"/>
      <c r="G23" s="264"/>
      <c r="H23" s="28" t="s">
        <v>8</v>
      </c>
      <c r="I23" s="18">
        <f>'Other Deduction'!B16</f>
        <v>0</v>
      </c>
      <c r="J23" s="8" t="s">
        <v>37</v>
      </c>
      <c r="K23" s="211" t="s">
        <v>85</v>
      </c>
      <c r="L23" s="212"/>
      <c r="M23" s="213"/>
      <c r="N23" s="90" t="s">
        <v>8</v>
      </c>
      <c r="O23" s="18">
        <f>'Other Deduction'!B12</f>
        <v>0</v>
      </c>
      <c r="P23" s="310"/>
      <c r="Q23" s="311"/>
    </row>
    <row r="24" spans="2:17" s="20" customFormat="1" ht="17.25" customHeight="1">
      <c r="B24" s="286"/>
      <c r="C24" s="8" t="s">
        <v>38</v>
      </c>
      <c r="D24" s="264" t="s">
        <v>67</v>
      </c>
      <c r="E24" s="264"/>
      <c r="F24" s="264"/>
      <c r="G24" s="264"/>
      <c r="H24" s="28" t="s">
        <v>8</v>
      </c>
      <c r="I24" s="18">
        <f>'Other Deduction'!B17</f>
        <v>0</v>
      </c>
      <c r="J24" s="8" t="s">
        <v>41</v>
      </c>
      <c r="K24" s="211" t="s">
        <v>88</v>
      </c>
      <c r="L24" s="212"/>
      <c r="M24" s="213"/>
      <c r="N24" s="90" t="s">
        <v>8</v>
      </c>
      <c r="O24" s="18">
        <f>'Other Deduction'!E15</f>
        <v>0</v>
      </c>
      <c r="P24" s="310"/>
      <c r="Q24" s="311"/>
    </row>
    <row r="25" spans="2:17" s="20" customFormat="1" ht="18" customHeight="1">
      <c r="B25" s="286"/>
      <c r="C25" s="8" t="s">
        <v>40</v>
      </c>
      <c r="D25" s="312" t="s">
        <v>346</v>
      </c>
      <c r="E25" s="313"/>
      <c r="F25" s="313"/>
      <c r="G25" s="314"/>
      <c r="H25" s="28" t="s">
        <v>8</v>
      </c>
      <c r="I25" s="18">
        <f>IF('Salary Sheet'!V3="No",'Salary Sheet'!M30,0)</f>
        <v>0</v>
      </c>
      <c r="J25" s="8" t="s">
        <v>39</v>
      </c>
      <c r="K25" s="91" t="s">
        <v>87</v>
      </c>
      <c r="L25" s="91"/>
      <c r="M25" s="91"/>
      <c r="N25" s="90" t="s">
        <v>8</v>
      </c>
      <c r="O25" s="18">
        <f>'Other Deduction'!E16</f>
        <v>0</v>
      </c>
      <c r="P25" s="310"/>
      <c r="Q25" s="311"/>
    </row>
    <row r="26" spans="2:17" s="20" customFormat="1" ht="17.25" customHeight="1">
      <c r="B26" s="286"/>
      <c r="C26" s="8" t="s">
        <v>42</v>
      </c>
      <c r="D26" s="281" t="s">
        <v>92</v>
      </c>
      <c r="E26" s="282"/>
      <c r="F26" s="282"/>
      <c r="G26" s="283"/>
      <c r="H26" s="28" t="s">
        <v>8</v>
      </c>
      <c r="I26" s="19">
        <f>'Salary Sheet'!P30</f>
        <v>3600</v>
      </c>
      <c r="J26" s="8" t="s">
        <v>43</v>
      </c>
      <c r="K26" s="211" t="s">
        <v>86</v>
      </c>
      <c r="L26" s="212"/>
      <c r="M26" s="213"/>
      <c r="N26" s="90" t="s">
        <v>8</v>
      </c>
      <c r="O26" s="18">
        <f>'Other Deduction'!B11</f>
        <v>0</v>
      </c>
      <c r="P26" s="310"/>
      <c r="Q26" s="311"/>
    </row>
    <row r="27" spans="2:17" s="20" customFormat="1" ht="17.25" customHeight="1">
      <c r="B27" s="286"/>
      <c r="C27" s="8" t="s">
        <v>44</v>
      </c>
      <c r="D27" s="264" t="s">
        <v>6</v>
      </c>
      <c r="E27" s="264"/>
      <c r="F27" s="264"/>
      <c r="G27" s="264"/>
      <c r="H27" s="28" t="s">
        <v>8</v>
      </c>
      <c r="I27" s="19">
        <f>'Other Deduction'!B13</f>
        <v>0</v>
      </c>
      <c r="J27" s="8" t="s">
        <v>45</v>
      </c>
      <c r="K27" s="210" t="s">
        <v>113</v>
      </c>
      <c r="L27" s="210"/>
      <c r="M27" s="210"/>
      <c r="N27" s="90" t="s">
        <v>8</v>
      </c>
      <c r="O27" s="18">
        <f>'Other Deduction'!E5</f>
        <v>0</v>
      </c>
      <c r="P27" s="310"/>
      <c r="Q27" s="311"/>
    </row>
    <row r="28" spans="2:17" s="20" customFormat="1" ht="17.25" customHeight="1">
      <c r="B28" s="286"/>
      <c r="C28" s="8" t="s">
        <v>46</v>
      </c>
      <c r="D28" s="264" t="s">
        <v>76</v>
      </c>
      <c r="E28" s="264"/>
      <c r="F28" s="264"/>
      <c r="G28" s="264"/>
      <c r="H28" s="28" t="s">
        <v>8</v>
      </c>
      <c r="I28" s="216">
        <f>'Other Deduction'!B8</f>
        <v>0</v>
      </c>
      <c r="J28" s="8" t="s">
        <v>117</v>
      </c>
      <c r="K28" s="211" t="s">
        <v>118</v>
      </c>
      <c r="L28" s="212"/>
      <c r="M28" s="213"/>
      <c r="N28" s="70" t="s">
        <v>8</v>
      </c>
      <c r="O28" s="18">
        <f>'Other Deduction'!B18</f>
        <v>0</v>
      </c>
      <c r="P28" s="310"/>
      <c r="Q28" s="311"/>
    </row>
    <row r="29" spans="2:17" s="20" customFormat="1" ht="15" customHeight="1">
      <c r="B29" s="286"/>
      <c r="C29" s="307" t="s">
        <v>119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9"/>
      <c r="N29" s="28" t="s">
        <v>8</v>
      </c>
      <c r="O29" s="21">
        <f>SUM(I20:I28)+SUM(O20:O28)</f>
        <v>79720</v>
      </c>
      <c r="P29" s="302"/>
      <c r="Q29" s="303"/>
    </row>
    <row r="30" spans="2:17" s="20" customFormat="1" ht="15" customHeight="1">
      <c r="B30" s="286"/>
      <c r="C30" s="297" t="s">
        <v>84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8" t="s">
        <v>8</v>
      </c>
      <c r="Q30" s="32">
        <f>IF(O29&lt;150001,ROUND(O29,0),150000)</f>
        <v>79720</v>
      </c>
    </row>
    <row r="31" spans="2:17" s="20" customFormat="1" ht="15" customHeight="1">
      <c r="B31" s="287"/>
      <c r="C31" s="297" t="s">
        <v>91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8" t="s">
        <v>8</v>
      </c>
      <c r="Q31" s="32">
        <f>SUM(Q30:Q30)</f>
        <v>79720</v>
      </c>
    </row>
    <row r="32" spans="2:17" s="20" customFormat="1" ht="15" customHeight="1">
      <c r="B32" s="207"/>
      <c r="C32" s="321" t="s">
        <v>344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3"/>
      <c r="P32" s="209"/>
      <c r="Q32" s="32">
        <f>IF('Salary Sheet'!V3="Yes",'Salary Sheet'!M30,0)</f>
        <v>57640</v>
      </c>
    </row>
    <row r="33" spans="2:17" s="20" customFormat="1" ht="15" customHeight="1">
      <c r="B33" s="207"/>
      <c r="C33" s="324" t="s">
        <v>345</v>
      </c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6"/>
      <c r="P33" s="209"/>
      <c r="Q33" s="32">
        <f>'Other Deduction'!E7</f>
        <v>0</v>
      </c>
    </row>
    <row r="34" spans="2:17" s="20" customFormat="1" ht="15" customHeight="1">
      <c r="B34" s="207"/>
      <c r="C34" s="297" t="s">
        <v>91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09"/>
      <c r="Q34" s="32">
        <f>Q31+Q32+Q33</f>
        <v>137360</v>
      </c>
    </row>
    <row r="35" spans="2:17" s="20" customFormat="1" ht="15" customHeight="1">
      <c r="B35" s="285">
        <v>12</v>
      </c>
      <c r="C35" s="284" t="s">
        <v>98</v>
      </c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304"/>
    </row>
    <row r="36" spans="2:17" s="20" customFormat="1" ht="15" customHeight="1">
      <c r="B36" s="286"/>
      <c r="C36" s="327" t="s">
        <v>129</v>
      </c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9"/>
      <c r="P36" s="28" t="s">
        <v>8</v>
      </c>
      <c r="Q36" s="33">
        <f>'Other Deduction'!E8</f>
        <v>0</v>
      </c>
    </row>
    <row r="37" spans="2:17" s="20" customFormat="1" ht="15" customHeight="1">
      <c r="B37" s="286"/>
      <c r="C37" s="264" t="s">
        <v>130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8" t="s">
        <v>8</v>
      </c>
      <c r="Q37" s="33">
        <f>'Other Deduction'!E9</f>
        <v>0</v>
      </c>
    </row>
    <row r="38" spans="2:17" s="20" customFormat="1" ht="15" customHeight="1">
      <c r="B38" s="286"/>
      <c r="C38" s="264" t="s">
        <v>135</v>
      </c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8" t="s">
        <v>8</v>
      </c>
      <c r="Q38" s="33">
        <f>'Other Deduction'!E10</f>
        <v>0</v>
      </c>
    </row>
    <row r="39" spans="2:17" s="20" customFormat="1" ht="15" customHeight="1">
      <c r="B39" s="286"/>
      <c r="C39" s="264" t="s">
        <v>109</v>
      </c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8" t="s">
        <v>8</v>
      </c>
      <c r="Q39" s="33">
        <f>'Other Deduction'!E11</f>
        <v>0</v>
      </c>
    </row>
    <row r="40" spans="2:17" s="20" customFormat="1" ht="15" customHeight="1">
      <c r="B40" s="286"/>
      <c r="C40" s="264" t="s">
        <v>110</v>
      </c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8" t="s">
        <v>8</v>
      </c>
      <c r="Q40" s="33">
        <f>'Other Deduction'!E12</f>
        <v>0</v>
      </c>
    </row>
    <row r="41" spans="2:17" s="20" customFormat="1" ht="15" customHeight="1">
      <c r="B41" s="286"/>
      <c r="C41" s="327" t="s">
        <v>111</v>
      </c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9"/>
      <c r="P41" s="28" t="s">
        <v>8</v>
      </c>
      <c r="Q41" s="33">
        <f>'Other Deduction'!E13</f>
        <v>0</v>
      </c>
    </row>
    <row r="42" spans="2:17" s="20" customFormat="1" ht="15" customHeight="1">
      <c r="B42" s="286"/>
      <c r="C42" s="281" t="s">
        <v>131</v>
      </c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3"/>
      <c r="P42" s="28" t="s">
        <v>8</v>
      </c>
      <c r="Q42" s="33">
        <f>'Other Deduction'!E3</f>
        <v>0</v>
      </c>
    </row>
    <row r="43" spans="2:17" s="20" customFormat="1" ht="15" customHeight="1">
      <c r="B43" s="286"/>
      <c r="C43" s="281" t="s">
        <v>89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3"/>
      <c r="P43" s="48" t="s">
        <v>8</v>
      </c>
      <c r="Q43" s="33">
        <f>'Other Deduction'!E14</f>
        <v>0</v>
      </c>
    </row>
    <row r="44" spans="2:17" s="20" customFormat="1" ht="15" customHeight="1">
      <c r="B44" s="287"/>
      <c r="C44" s="297" t="s">
        <v>47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8" t="s">
        <v>8</v>
      </c>
      <c r="Q44" s="34">
        <f>SUM(Q36:Q43)</f>
        <v>0</v>
      </c>
    </row>
    <row r="45" spans="2:17" s="20" customFormat="1" ht="15" customHeight="1">
      <c r="B45" s="31">
        <v>13</v>
      </c>
      <c r="C45" s="284" t="s">
        <v>94</v>
      </c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" t="s">
        <v>8</v>
      </c>
      <c r="Q45" s="33">
        <f>Q34+Q44</f>
        <v>137360</v>
      </c>
    </row>
    <row r="46" spans="2:17" s="20" customFormat="1" ht="15" customHeight="1">
      <c r="B46" s="31">
        <v>14</v>
      </c>
      <c r="C46" s="264" t="s">
        <v>57</v>
      </c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8" t="s">
        <v>8</v>
      </c>
      <c r="Q46" s="33">
        <f>(Q17-Q45)</f>
        <v>594422</v>
      </c>
    </row>
    <row r="47" spans="2:17" s="20" customFormat="1">
      <c r="B47" s="31">
        <v>15</v>
      </c>
      <c r="C47" s="284" t="s">
        <v>121</v>
      </c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" t="s">
        <v>8</v>
      </c>
      <c r="Q47" s="32">
        <f>ROUND(Q46,-1)</f>
        <v>594420</v>
      </c>
    </row>
    <row r="48" spans="2:17" s="20" customFormat="1" ht="15" customHeight="1">
      <c r="B48" s="285">
        <v>16</v>
      </c>
      <c r="C48" s="264" t="s">
        <v>48</v>
      </c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348"/>
    </row>
    <row r="49" spans="2:17" s="20" customFormat="1" ht="15" customHeight="1">
      <c r="B49" s="286"/>
      <c r="C49" s="349" t="s">
        <v>70</v>
      </c>
      <c r="D49" s="349"/>
      <c r="E49" s="349"/>
      <c r="F49" s="349"/>
      <c r="G49" s="349"/>
      <c r="H49" s="349" t="s">
        <v>79</v>
      </c>
      <c r="I49" s="349"/>
      <c r="J49" s="349"/>
      <c r="K49" s="349"/>
      <c r="L49" s="350" t="s">
        <v>93</v>
      </c>
      <c r="M49" s="351"/>
      <c r="N49" s="351"/>
      <c r="O49" s="352"/>
      <c r="P49" s="9"/>
      <c r="Q49" s="35"/>
    </row>
    <row r="50" spans="2:17" s="20" customFormat="1" ht="15" customHeight="1">
      <c r="B50" s="286"/>
      <c r="C50" s="315" t="s">
        <v>71</v>
      </c>
      <c r="D50" s="316"/>
      <c r="E50" s="317"/>
      <c r="F50" s="289" t="s">
        <v>49</v>
      </c>
      <c r="G50" s="289"/>
      <c r="H50" s="315" t="s">
        <v>80</v>
      </c>
      <c r="I50" s="316"/>
      <c r="J50" s="317"/>
      <c r="K50" s="27" t="s">
        <v>49</v>
      </c>
      <c r="L50" s="315"/>
      <c r="M50" s="316"/>
      <c r="N50" s="317"/>
      <c r="O50" s="62"/>
      <c r="P50" s="28" t="s">
        <v>8</v>
      </c>
      <c r="Q50" s="36">
        <v>0</v>
      </c>
    </row>
    <row r="51" spans="2:17" s="20" customFormat="1" ht="15" customHeight="1">
      <c r="B51" s="286"/>
      <c r="C51" s="315" t="s">
        <v>50</v>
      </c>
      <c r="D51" s="316"/>
      <c r="E51" s="317"/>
      <c r="F51" s="288">
        <v>0.05</v>
      </c>
      <c r="G51" s="289"/>
      <c r="H51" s="289" t="s">
        <v>81</v>
      </c>
      <c r="I51" s="289"/>
      <c r="J51" s="289"/>
      <c r="K51" s="26">
        <v>0.05</v>
      </c>
      <c r="L51" s="315" t="s">
        <v>72</v>
      </c>
      <c r="M51" s="316"/>
      <c r="N51" s="317"/>
      <c r="O51" s="62" t="s">
        <v>49</v>
      </c>
      <c r="P51" s="28" t="s">
        <v>8</v>
      </c>
      <c r="Q51" s="36">
        <f>ROUND(IF(Q47&lt;250001,0,IF(Q47&gt;500000,12500,((Q47-250000)*0.05))),IF(Q47&lt;300001,0,IF(Q47&gt;500000,10000,((Q47-300000)*0.05))))</f>
        <v>12500</v>
      </c>
    </row>
    <row r="52" spans="2:17" s="20" customFormat="1" ht="15" customHeight="1">
      <c r="B52" s="286"/>
      <c r="C52" s="315" t="s">
        <v>51</v>
      </c>
      <c r="D52" s="316"/>
      <c r="E52" s="317"/>
      <c r="F52" s="288">
        <v>0.2</v>
      </c>
      <c r="G52" s="289"/>
      <c r="H52" s="289" t="s">
        <v>51</v>
      </c>
      <c r="I52" s="289"/>
      <c r="J52" s="289"/>
      <c r="K52" s="26">
        <v>0.2</v>
      </c>
      <c r="L52" s="315" t="s">
        <v>51</v>
      </c>
      <c r="M52" s="316"/>
      <c r="N52" s="317"/>
      <c r="O52" s="61">
        <v>0.2</v>
      </c>
      <c r="P52" s="28" t="s">
        <v>8</v>
      </c>
      <c r="Q52" s="36">
        <f>IF(Q47&lt;500001,0,IF(Q47&gt;1000000,100000,((Q47-500000)*0.2)))</f>
        <v>18884</v>
      </c>
    </row>
    <row r="53" spans="2:17" s="20" customFormat="1" ht="15" customHeight="1">
      <c r="B53" s="286"/>
      <c r="C53" s="353" t="s">
        <v>68</v>
      </c>
      <c r="D53" s="354"/>
      <c r="E53" s="355"/>
      <c r="F53" s="288">
        <v>0.3</v>
      </c>
      <c r="G53" s="289"/>
      <c r="H53" s="289" t="s">
        <v>69</v>
      </c>
      <c r="I53" s="289"/>
      <c r="J53" s="289"/>
      <c r="K53" s="26">
        <v>0.3</v>
      </c>
      <c r="L53" s="315" t="s">
        <v>69</v>
      </c>
      <c r="M53" s="316"/>
      <c r="N53" s="317"/>
      <c r="O53" s="61">
        <v>0.3</v>
      </c>
      <c r="P53" s="28" t="s">
        <v>8</v>
      </c>
      <c r="Q53" s="36">
        <f>IF(Q47&lt;1000001,0,((Q47-1000000)*0.3))</f>
        <v>0</v>
      </c>
    </row>
    <row r="54" spans="2:17" s="20" customFormat="1" ht="15" customHeight="1">
      <c r="B54" s="286"/>
      <c r="C54" s="343" t="s">
        <v>58</v>
      </c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5"/>
      <c r="P54" s="28" t="s">
        <v>8</v>
      </c>
      <c r="Q54" s="32">
        <f>SUM(Q50:Q53)</f>
        <v>31384</v>
      </c>
    </row>
    <row r="55" spans="2:17" s="20" customFormat="1" ht="15" customHeight="1">
      <c r="B55" s="286"/>
      <c r="C55" s="356" t="s">
        <v>132</v>
      </c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8"/>
      <c r="P55" s="42" t="s">
        <v>8</v>
      </c>
      <c r="Q55" s="33">
        <f>IF(Q47&gt;500000,0,IF(Q54&lt;12501,Q54,12500))</f>
        <v>0</v>
      </c>
    </row>
    <row r="56" spans="2:17" s="20" customFormat="1" ht="15" customHeight="1">
      <c r="B56" s="286"/>
      <c r="C56" s="343" t="s">
        <v>82</v>
      </c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5"/>
      <c r="P56" s="42" t="s">
        <v>8</v>
      </c>
      <c r="Q56" s="32">
        <f>Q54-Q55</f>
        <v>31384</v>
      </c>
    </row>
    <row r="57" spans="2:17" s="20" customFormat="1" ht="15" customHeight="1">
      <c r="B57" s="286"/>
      <c r="C57" s="346" t="s">
        <v>126</v>
      </c>
      <c r="D57" s="346"/>
      <c r="E57" s="346"/>
      <c r="F57" s="346"/>
      <c r="G57" s="346"/>
      <c r="H57" s="346"/>
      <c r="I57" s="346"/>
      <c r="J57" s="346"/>
      <c r="K57" s="346"/>
      <c r="L57" s="346"/>
      <c r="M57" s="346"/>
      <c r="N57" s="346"/>
      <c r="O57" s="346"/>
      <c r="P57" s="28" t="s">
        <v>8</v>
      </c>
      <c r="Q57" s="33">
        <f>ROUND(Q56*0.04,0)</f>
        <v>1255</v>
      </c>
    </row>
    <row r="58" spans="2:17" s="20" customFormat="1" ht="15" customHeight="1">
      <c r="B58" s="287"/>
      <c r="C58" s="347" t="s">
        <v>83</v>
      </c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28" t="s">
        <v>8</v>
      </c>
      <c r="Q58" s="32">
        <f>SUM(Q56:Q57)</f>
        <v>32639</v>
      </c>
    </row>
    <row r="59" spans="2:17" s="20" customFormat="1" ht="15" customHeight="1">
      <c r="B59" s="31">
        <v>17</v>
      </c>
      <c r="C59" s="281" t="s">
        <v>59</v>
      </c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3"/>
      <c r="P59" s="28" t="s">
        <v>8</v>
      </c>
      <c r="Q59" s="33">
        <f>'Other Deduction'!E17</f>
        <v>0</v>
      </c>
    </row>
    <row r="60" spans="2:17" s="20" customFormat="1" ht="15" customHeight="1">
      <c r="B60" s="31">
        <v>18</v>
      </c>
      <c r="C60" s="284" t="s">
        <v>73</v>
      </c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" t="s">
        <v>8</v>
      </c>
      <c r="Q60" s="32">
        <f>Q58-Q59</f>
        <v>32639</v>
      </c>
    </row>
    <row r="61" spans="2:17" ht="33.75" customHeight="1">
      <c r="B61" s="285">
        <v>19</v>
      </c>
      <c r="C61" s="338" t="s">
        <v>52</v>
      </c>
      <c r="D61" s="338"/>
      <c r="E61" s="339"/>
      <c r="F61" s="335" t="s">
        <v>157</v>
      </c>
      <c r="G61" s="335"/>
      <c r="H61" s="335"/>
      <c r="I61" s="335"/>
      <c r="J61" s="336" t="s">
        <v>161</v>
      </c>
      <c r="K61" s="337"/>
      <c r="L61" s="89" t="s">
        <v>158</v>
      </c>
      <c r="M61" s="336" t="s">
        <v>159</v>
      </c>
      <c r="N61" s="337"/>
      <c r="O61" s="63" t="s">
        <v>77</v>
      </c>
      <c r="P61" s="336" t="s">
        <v>120</v>
      </c>
      <c r="Q61" s="360"/>
    </row>
    <row r="62" spans="2:17">
      <c r="B62" s="287"/>
      <c r="C62" s="340"/>
      <c r="D62" s="340"/>
      <c r="E62" s="341"/>
      <c r="F62" s="330">
        <f>'Salary Sheet'!Q11+'Salary Sheet'!Q12+'Salary Sheet'!Q13+'Salary Sheet'!Q14+'Salary Sheet'!Q15+'Salary Sheet'!Q16+'Salary Sheet'!Q17</f>
        <v>7000</v>
      </c>
      <c r="G62" s="330"/>
      <c r="H62" s="330"/>
      <c r="I62" s="330"/>
      <c r="J62" s="330">
        <f>'Salary Sheet'!Q18+'Salary Sheet'!Q19+'Salary Sheet'!Q20</f>
        <v>3000</v>
      </c>
      <c r="K62" s="330"/>
      <c r="L62" s="25">
        <f>'Salary Sheet'!Q21</f>
        <v>1000</v>
      </c>
      <c r="M62" s="330">
        <f>'Salary Sheet'!Q22</f>
        <v>1000</v>
      </c>
      <c r="N62" s="330"/>
      <c r="O62" s="64">
        <f>'Salary Sheet'!Q23+'Salary Sheet'!Q24+'Salary Sheet'!Q25+'Salary Sheet'!Q26+'Salary Sheet'!Q27+'Salary Sheet'!Q28+'Salary Sheet'!Q29+'Other Deduction'!E18</f>
        <v>0</v>
      </c>
      <c r="P62" s="331">
        <f>F62+J62+L62+M62</f>
        <v>12000</v>
      </c>
      <c r="Q62" s="332"/>
    </row>
    <row r="63" spans="2:17" ht="16.5" thickBot="1">
      <c r="B63" s="333" t="str">
        <f>IF(Q60&gt;P62,"Income Tax Payable",IF(Q60&lt;P62,"Income Tax Refundable","Income Tax Payble/Refundable"))</f>
        <v>Income Tax Payable</v>
      </c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7" t="s">
        <v>8</v>
      </c>
      <c r="Q63" s="38">
        <f>IF(Q60&gt;P62,Q60-P62,P62-Q60)</f>
        <v>20639</v>
      </c>
    </row>
    <row r="64" spans="2:17"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4"/>
      <c r="Q64" s="45"/>
    </row>
    <row r="65" spans="1:18" ht="16.5">
      <c r="B65" s="10"/>
      <c r="C65" s="11"/>
      <c r="D65" s="11"/>
      <c r="E65" s="46" t="s">
        <v>95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>
      <c r="B66" s="10"/>
      <c r="C66" s="11"/>
      <c r="D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3"/>
    </row>
    <row r="67" spans="1:18" s="65" customFormat="1" ht="15.75" customHeight="1">
      <c r="B67" s="66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</row>
    <row r="68" spans="1:18" s="65" customFormat="1" ht="15.75" hidden="1" customHeight="1">
      <c r="B68" s="67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</row>
    <row r="69" spans="1:18" s="65" customFormat="1" ht="24" hidden="1" customHeight="1">
      <c r="B69" s="66"/>
      <c r="C69" s="359"/>
      <c r="D69" s="359"/>
      <c r="E69" s="359"/>
      <c r="F69" s="359"/>
      <c r="G69" s="359"/>
      <c r="H69" s="359"/>
      <c r="I69" s="359"/>
      <c r="J69" s="359"/>
      <c r="K69" s="359"/>
      <c r="L69" s="359"/>
      <c r="M69" s="359"/>
      <c r="N69" s="359"/>
      <c r="O69" s="359"/>
      <c r="P69" s="359"/>
      <c r="Q69" s="359"/>
    </row>
    <row r="70" spans="1:18" s="65" customFormat="1" ht="15.75" hidden="1" customHeight="1">
      <c r="B70" s="66"/>
      <c r="C70" s="68"/>
      <c r="D70" s="68"/>
      <c r="E70" s="68"/>
      <c r="F70" s="68"/>
      <c r="G70" s="68"/>
      <c r="H70" s="68"/>
      <c r="I70" s="68"/>
      <c r="J70" s="68"/>
      <c r="K70" s="68"/>
      <c r="L70" s="342"/>
      <c r="M70" s="342"/>
      <c r="N70" s="342"/>
      <c r="O70" s="342"/>
      <c r="P70" s="342"/>
      <c r="Q70" s="342"/>
    </row>
    <row r="71" spans="1:18" s="65" customFormat="1" ht="15.75" hidden="1" customHeight="1">
      <c r="B71" s="66"/>
      <c r="C71" s="68"/>
      <c r="D71" s="68"/>
      <c r="E71" s="68"/>
      <c r="F71" s="68"/>
      <c r="G71" s="68"/>
      <c r="H71" s="68"/>
      <c r="I71" s="68"/>
      <c r="J71" s="68"/>
      <c r="K71" s="68"/>
      <c r="L71" s="342"/>
      <c r="M71" s="342"/>
      <c r="N71" s="342"/>
      <c r="O71" s="342"/>
      <c r="P71" s="342"/>
      <c r="Q71" s="342"/>
    </row>
    <row r="72" spans="1:18" s="65" customFormat="1" ht="15.75" hidden="1" customHeight="1">
      <c r="B72" s="66"/>
      <c r="C72" s="68"/>
      <c r="D72" s="68"/>
      <c r="E72" s="68"/>
      <c r="F72" s="68"/>
      <c r="G72" s="68"/>
      <c r="H72" s="68"/>
      <c r="I72" s="68"/>
      <c r="J72" s="68"/>
      <c r="K72" s="68"/>
      <c r="L72" s="342"/>
      <c r="M72" s="342"/>
      <c r="N72" s="342"/>
      <c r="O72" s="342"/>
      <c r="P72" s="342"/>
      <c r="Q72" s="342"/>
    </row>
    <row r="73" spans="1:18" s="65" customFormat="1" ht="15.75" hidden="1" customHeight="1">
      <c r="B73" s="66"/>
      <c r="C73" s="68"/>
      <c r="D73" s="68"/>
      <c r="E73" s="68"/>
      <c r="F73" s="68"/>
      <c r="G73" s="68"/>
      <c r="H73" s="68"/>
      <c r="I73" s="68"/>
      <c r="J73" s="68"/>
      <c r="K73" s="68"/>
      <c r="L73" s="342"/>
      <c r="M73" s="342"/>
      <c r="N73" s="342"/>
      <c r="O73" s="342"/>
      <c r="P73" s="342"/>
      <c r="Q73" s="342"/>
    </row>
    <row r="74" spans="1:18" s="65" customFormat="1" ht="15.75" hidden="1" customHeight="1">
      <c r="B74" s="66"/>
      <c r="C74" s="68"/>
      <c r="D74" s="68"/>
      <c r="E74" s="68"/>
      <c r="F74" s="68"/>
      <c r="G74" s="68"/>
      <c r="H74" s="68"/>
      <c r="I74" s="68"/>
      <c r="J74" s="68"/>
      <c r="K74" s="68"/>
      <c r="L74" s="342"/>
      <c r="M74" s="342"/>
      <c r="N74" s="342"/>
      <c r="O74" s="342"/>
      <c r="P74" s="342"/>
      <c r="Q74" s="342"/>
    </row>
    <row r="75" spans="1:18" s="65" customFormat="1" hidden="1">
      <c r="B75" s="67"/>
      <c r="C75" s="69"/>
      <c r="D75" s="276"/>
      <c r="E75" s="276"/>
      <c r="F75" s="276"/>
      <c r="G75" s="276"/>
      <c r="H75" s="276"/>
      <c r="I75" s="276"/>
      <c r="J75" s="276"/>
      <c r="K75" s="69"/>
      <c r="L75" s="342"/>
      <c r="M75" s="342"/>
      <c r="N75" s="342"/>
      <c r="O75" s="342"/>
      <c r="P75" s="342"/>
      <c r="Q75" s="342"/>
    </row>
    <row r="76" spans="1:18" s="65" customFormat="1" hidden="1">
      <c r="B76" s="67"/>
      <c r="C76" s="69"/>
      <c r="D76" s="69"/>
      <c r="E76" s="69"/>
      <c r="F76" s="69"/>
      <c r="G76" s="69"/>
      <c r="H76" s="69"/>
      <c r="I76" s="69"/>
      <c r="J76" s="69"/>
      <c r="K76" s="69"/>
      <c r="L76" s="342"/>
      <c r="M76" s="342"/>
      <c r="N76" s="342"/>
      <c r="O76" s="342"/>
      <c r="P76" s="342"/>
      <c r="Q76" s="342"/>
    </row>
    <row r="77" spans="1:18" hidden="1">
      <c r="A77" s="5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9"/>
      <c r="Q77" s="60"/>
      <c r="R77" s="56"/>
    </row>
    <row r="78" spans="1:18" hidden="1">
      <c r="A78" s="5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9"/>
      <c r="Q78" s="60"/>
      <c r="R78" s="56"/>
    </row>
    <row r="79" spans="1:18" hidden="1">
      <c r="A79" s="5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9"/>
      <c r="Q79" s="60"/>
      <c r="R79" s="56"/>
    </row>
    <row r="80" spans="1:18"/>
    <row r="81"/>
    <row r="82"/>
  </sheetData>
  <sheetProtection password="FC12" sheet="1" objects="1" scenario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12">
    <mergeCell ref="L70:Q76"/>
    <mergeCell ref="C54:O54"/>
    <mergeCell ref="C57:O57"/>
    <mergeCell ref="C58:O58"/>
    <mergeCell ref="B48:B58"/>
    <mergeCell ref="C48:Q48"/>
    <mergeCell ref="C49:G49"/>
    <mergeCell ref="H49:K49"/>
    <mergeCell ref="L49:O49"/>
    <mergeCell ref="C52:E52"/>
    <mergeCell ref="C53:E53"/>
    <mergeCell ref="C50:E50"/>
    <mergeCell ref="C51:E51"/>
    <mergeCell ref="F52:G52"/>
    <mergeCell ref="H52:J52"/>
    <mergeCell ref="L52:N52"/>
    <mergeCell ref="H51:J51"/>
    <mergeCell ref="L51:N51"/>
    <mergeCell ref="C55:O55"/>
    <mergeCell ref="C56:O56"/>
    <mergeCell ref="C67:Q69"/>
    <mergeCell ref="P61:Q61"/>
    <mergeCell ref="F62:I62"/>
    <mergeCell ref="J62:K62"/>
    <mergeCell ref="F53:G53"/>
    <mergeCell ref="H53:J53"/>
    <mergeCell ref="L53:N53"/>
    <mergeCell ref="M62:N62"/>
    <mergeCell ref="P62:Q62"/>
    <mergeCell ref="B63:O63"/>
    <mergeCell ref="C59:O59"/>
    <mergeCell ref="C60:O60"/>
    <mergeCell ref="F61:I61"/>
    <mergeCell ref="J61:K61"/>
    <mergeCell ref="M61:N61"/>
    <mergeCell ref="C61:E62"/>
    <mergeCell ref="B61:B62"/>
    <mergeCell ref="B35:B44"/>
    <mergeCell ref="C35:Q35"/>
    <mergeCell ref="C36:O36"/>
    <mergeCell ref="C37:O37"/>
    <mergeCell ref="C38:O38"/>
    <mergeCell ref="C39:O39"/>
    <mergeCell ref="C40:O40"/>
    <mergeCell ref="C41:O41"/>
    <mergeCell ref="C44:O44"/>
    <mergeCell ref="C42:O42"/>
    <mergeCell ref="C43:O43"/>
    <mergeCell ref="C46:O46"/>
    <mergeCell ref="C47:O47"/>
    <mergeCell ref="F50:G50"/>
    <mergeCell ref="H50:J50"/>
    <mergeCell ref="L50:N50"/>
    <mergeCell ref="D28:G28"/>
    <mergeCell ref="C31:O31"/>
    <mergeCell ref="C30:O30"/>
    <mergeCell ref="K20:M20"/>
    <mergeCell ref="C34:O34"/>
    <mergeCell ref="C32:O32"/>
    <mergeCell ref="C33:O33"/>
    <mergeCell ref="C18:Q18"/>
    <mergeCell ref="C19:Q19"/>
    <mergeCell ref="D20:G20"/>
    <mergeCell ref="D21:G21"/>
    <mergeCell ref="C29:M29"/>
    <mergeCell ref="P20:Q29"/>
    <mergeCell ref="D22:G22"/>
    <mergeCell ref="D23:G23"/>
    <mergeCell ref="D24:G24"/>
    <mergeCell ref="D25:G25"/>
    <mergeCell ref="B1:Q1"/>
    <mergeCell ref="B2:Q2"/>
    <mergeCell ref="C3:D3"/>
    <mergeCell ref="P3:Q3"/>
    <mergeCell ref="C4:O4"/>
    <mergeCell ref="C5:O5"/>
    <mergeCell ref="C6:O6"/>
    <mergeCell ref="C10:O10"/>
    <mergeCell ref="C7:L7"/>
    <mergeCell ref="M7:O7"/>
    <mergeCell ref="C9:L9"/>
    <mergeCell ref="M9:O9"/>
    <mergeCell ref="E3:J3"/>
    <mergeCell ref="L3:N3"/>
    <mergeCell ref="B7:B9"/>
    <mergeCell ref="M8:O8"/>
    <mergeCell ref="C8:L8"/>
    <mergeCell ref="P7:Q8"/>
    <mergeCell ref="B11:B13"/>
    <mergeCell ref="C11:J11"/>
    <mergeCell ref="K11:L11"/>
    <mergeCell ref="E13:G13"/>
    <mergeCell ref="E12:G12"/>
    <mergeCell ref="C12:D13"/>
    <mergeCell ref="D75:J75"/>
    <mergeCell ref="M11:O11"/>
    <mergeCell ref="P11:Q13"/>
    <mergeCell ref="H12:J12"/>
    <mergeCell ref="K12:L12"/>
    <mergeCell ref="C14:O14"/>
    <mergeCell ref="C15:O15"/>
    <mergeCell ref="C16:O16"/>
    <mergeCell ref="C17:O17"/>
    <mergeCell ref="D26:G26"/>
    <mergeCell ref="M12:O12"/>
    <mergeCell ref="H13:J13"/>
    <mergeCell ref="K13:L13"/>
    <mergeCell ref="M13:O13"/>
    <mergeCell ref="D27:G27"/>
    <mergeCell ref="C45:O45"/>
    <mergeCell ref="B18:B31"/>
    <mergeCell ref="F51:G51"/>
  </mergeCells>
  <printOptions horizontalCentered="1"/>
  <pageMargins left="0.39370078740157499" right="0.23622047244094499" top="0.23622047244094499" bottom="0.27559055118110198" header="0.196850393700787" footer="0.23622047244094499"/>
  <pageSetup paperSize="9" scale="82" orientation="portrait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85"/>
  <sheetViews>
    <sheetView showGridLines="0" workbookViewId="0">
      <selection activeCell="Q60" sqref="Q60"/>
    </sheetView>
  </sheetViews>
  <sheetFormatPr defaultColWidth="0" defaultRowHeight="15.75" customHeight="1" zeroHeight="1"/>
  <cols>
    <col min="1" max="1" width="3" customWidth="1" collapsed="1"/>
    <col min="2" max="2" width="3.5703125" style="15" customWidth="1" collapsed="1"/>
    <col min="3" max="3" width="4.5703125" style="14" customWidth="1" collapsed="1"/>
    <col min="4" max="5" width="9.140625" style="14" customWidth="1" collapsed="1"/>
    <col min="6" max="6" width="3.85546875" style="14" customWidth="1" collapsed="1"/>
    <col min="7" max="7" width="4.140625" style="14" customWidth="1" collapsed="1"/>
    <col min="8" max="8" width="2.7109375" style="14" customWidth="1" collapsed="1"/>
    <col min="9" max="9" width="10.5703125" style="14" customWidth="1" collapsed="1"/>
    <col min="10" max="10" width="5.140625" style="14" customWidth="1" collapsed="1"/>
    <col min="11" max="11" width="10.28515625" style="14" customWidth="1" collapsed="1"/>
    <col min="12" max="12" width="11.42578125" style="14" customWidth="1" collapsed="1"/>
    <col min="13" max="13" width="9.42578125" style="14" customWidth="1" collapsed="1"/>
    <col min="14" max="14" width="3.5703125" style="14" customWidth="1" collapsed="1"/>
    <col min="15" max="15" width="11.42578125" style="14" customWidth="1" collapsed="1"/>
    <col min="16" max="16" width="3.140625" style="16" customWidth="1" collapsed="1"/>
    <col min="17" max="17" width="14.85546875" style="17" customWidth="1" collapsed="1"/>
    <col min="18" max="18" width="2.42578125" customWidth="1" collapsed="1"/>
    <col min="19" max="16384" width="9.140625" hidden="1" collapsed="1"/>
  </cols>
  <sheetData>
    <row r="1" spans="2:17" s="20" customFormat="1" ht="18.75">
      <c r="B1" s="290" t="str">
        <f>'Salary Sheet'!C1</f>
        <v>dk;kZy; fodkl[k.M vf/kdkjh eLrwjh ftyk fcyklx&lt; NRrhlx&lt;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2:17" s="20" customFormat="1" ht="21" thickBot="1">
      <c r="B2" s="291" t="s">
        <v>156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</row>
    <row r="3" spans="2:17" s="20" customFormat="1" ht="15" customHeight="1">
      <c r="B3" s="39">
        <v>1</v>
      </c>
      <c r="C3" s="292" t="s">
        <v>7</v>
      </c>
      <c r="D3" s="293"/>
      <c r="E3" s="298" t="str">
        <f>'Salary Sheet'!E4</f>
        <v>ijekuUn es?koky</v>
      </c>
      <c r="F3" s="298"/>
      <c r="G3" s="298"/>
      <c r="H3" s="298"/>
      <c r="I3" s="298"/>
      <c r="J3" s="298"/>
      <c r="K3" s="40" t="s">
        <v>21</v>
      </c>
      <c r="L3" s="299" t="str">
        <f>'Salary Sheet'!E5</f>
        <v>v/;kid</v>
      </c>
      <c r="M3" s="299"/>
      <c r="N3" s="299"/>
      <c r="O3" s="41" t="s">
        <v>20</v>
      </c>
      <c r="P3" s="294" t="str">
        <f>'Salary Sheet'!M4</f>
        <v>ASQOP1125M</v>
      </c>
      <c r="Q3" s="295"/>
    </row>
    <row r="4" spans="2:17" s="20" customFormat="1" ht="15" customHeight="1">
      <c r="B4" s="31">
        <v>2</v>
      </c>
      <c r="C4" s="296" t="s">
        <v>160</v>
      </c>
      <c r="D4" s="296"/>
      <c r="E4" s="264"/>
      <c r="F4" s="264"/>
      <c r="G4" s="264"/>
      <c r="H4" s="264"/>
      <c r="I4" s="264"/>
      <c r="J4" s="264"/>
      <c r="K4" s="296"/>
      <c r="L4" s="264"/>
      <c r="M4" s="264"/>
      <c r="N4" s="264"/>
      <c r="O4" s="296"/>
      <c r="P4" s="209" t="s">
        <v>8</v>
      </c>
      <c r="Q4" s="32">
        <f>IF('Salary Sheet'!V3="No",'Salary Sheet'!L30,('Salary Sheet'!L30+'Salary Sheet'!M30))</f>
        <v>790830</v>
      </c>
    </row>
    <row r="5" spans="2:17" s="20" customFormat="1" ht="15" customHeight="1">
      <c r="B5" s="31">
        <v>3</v>
      </c>
      <c r="C5" s="264" t="s">
        <v>96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09" t="s">
        <v>8</v>
      </c>
      <c r="Q5" s="33">
        <v>0</v>
      </c>
    </row>
    <row r="6" spans="2:17" s="20" customFormat="1" ht="15" customHeight="1">
      <c r="B6" s="31">
        <v>4</v>
      </c>
      <c r="C6" s="297" t="s">
        <v>22</v>
      </c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09" t="s">
        <v>8</v>
      </c>
      <c r="Q6" s="33">
        <f>Q4-Q5</f>
        <v>790830</v>
      </c>
    </row>
    <row r="7" spans="2:17" s="20" customFormat="1" ht="15" customHeight="1">
      <c r="B7" s="285">
        <v>5</v>
      </c>
      <c r="C7" s="281" t="s">
        <v>155</v>
      </c>
      <c r="D7" s="282"/>
      <c r="E7" s="282"/>
      <c r="F7" s="282"/>
      <c r="G7" s="282"/>
      <c r="H7" s="282"/>
      <c r="I7" s="282"/>
      <c r="J7" s="282"/>
      <c r="K7" s="282"/>
      <c r="L7" s="282"/>
      <c r="M7" s="277">
        <f>'Other Deduction'!B4</f>
        <v>0</v>
      </c>
      <c r="N7" s="277"/>
      <c r="O7" s="277"/>
      <c r="P7" s="300"/>
      <c r="Q7" s="301"/>
    </row>
    <row r="8" spans="2:17" s="20" customFormat="1" ht="15" customHeight="1">
      <c r="B8" s="286"/>
      <c r="C8" s="281" t="s">
        <v>62</v>
      </c>
      <c r="D8" s="282"/>
      <c r="E8" s="282"/>
      <c r="F8" s="282"/>
      <c r="G8" s="282"/>
      <c r="H8" s="282"/>
      <c r="I8" s="282"/>
      <c r="J8" s="282"/>
      <c r="K8" s="282"/>
      <c r="L8" s="282"/>
      <c r="M8" s="277">
        <f>'Other Deduction'!B5</f>
        <v>0</v>
      </c>
      <c r="N8" s="277"/>
      <c r="O8" s="277"/>
      <c r="P8" s="302"/>
      <c r="Q8" s="303"/>
    </row>
    <row r="9" spans="2:17" s="20" customFormat="1" ht="15" customHeight="1">
      <c r="B9" s="287"/>
      <c r="C9" s="281" t="s">
        <v>133</v>
      </c>
      <c r="D9" s="282"/>
      <c r="E9" s="282"/>
      <c r="F9" s="282"/>
      <c r="G9" s="282"/>
      <c r="H9" s="282"/>
      <c r="I9" s="282"/>
      <c r="J9" s="282"/>
      <c r="K9" s="282"/>
      <c r="L9" s="282"/>
      <c r="M9" s="277">
        <f>IF(Q6&lt;50000,Q6,50000)</f>
        <v>50000</v>
      </c>
      <c r="N9" s="277"/>
      <c r="O9" s="277"/>
      <c r="P9" s="209" t="s">
        <v>8</v>
      </c>
      <c r="Q9" s="33">
        <v>0</v>
      </c>
    </row>
    <row r="10" spans="2:17" s="20" customFormat="1" ht="15" customHeight="1">
      <c r="B10" s="31">
        <v>6</v>
      </c>
      <c r="C10" s="265" t="s">
        <v>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09" t="s">
        <v>8</v>
      </c>
      <c r="Q10" s="33">
        <f>Q6-Q9</f>
        <v>790830</v>
      </c>
    </row>
    <row r="11" spans="2:17" s="20" customFormat="1" ht="15" customHeight="1">
      <c r="B11" s="263">
        <v>7</v>
      </c>
      <c r="C11" s="264" t="s">
        <v>23</v>
      </c>
      <c r="D11" s="264"/>
      <c r="E11" s="264"/>
      <c r="F11" s="264"/>
      <c r="G11" s="264"/>
      <c r="H11" s="264"/>
      <c r="I11" s="264"/>
      <c r="J11" s="264"/>
      <c r="K11" s="265" t="s">
        <v>24</v>
      </c>
      <c r="L11" s="265"/>
      <c r="M11" s="277">
        <f>'Other Deduction'!B6</f>
        <v>0</v>
      </c>
      <c r="N11" s="277"/>
      <c r="O11" s="277"/>
      <c r="P11" s="278"/>
      <c r="Q11" s="279"/>
    </row>
    <row r="12" spans="2:17" s="20" customFormat="1" ht="15" customHeight="1">
      <c r="B12" s="263"/>
      <c r="C12" s="272" t="s">
        <v>25</v>
      </c>
      <c r="D12" s="273"/>
      <c r="E12" s="269" t="s">
        <v>75</v>
      </c>
      <c r="F12" s="270"/>
      <c r="G12" s="271"/>
      <c r="H12" s="280" t="s">
        <v>10</v>
      </c>
      <c r="I12" s="280"/>
      <c r="J12" s="280"/>
      <c r="K12" s="265" t="s">
        <v>26</v>
      </c>
      <c r="L12" s="265"/>
      <c r="M12" s="265" t="s">
        <v>55</v>
      </c>
      <c r="N12" s="265"/>
      <c r="O12" s="265"/>
      <c r="P12" s="278"/>
      <c r="Q12" s="279"/>
    </row>
    <row r="13" spans="2:17" s="20" customFormat="1" ht="15" customHeight="1">
      <c r="B13" s="263"/>
      <c r="C13" s="274"/>
      <c r="D13" s="275"/>
      <c r="E13" s="266">
        <f>ROUND(M11*0.3,0)</f>
        <v>0</v>
      </c>
      <c r="F13" s="267"/>
      <c r="G13" s="268"/>
      <c r="H13" s="277">
        <f>'Other Deduction'!B9</f>
        <v>0</v>
      </c>
      <c r="I13" s="277"/>
      <c r="J13" s="277"/>
      <c r="K13" s="277">
        <f>'Other Deduction'!B7</f>
        <v>0</v>
      </c>
      <c r="L13" s="277"/>
      <c r="M13" s="277">
        <f>E13+H13+K13</f>
        <v>0</v>
      </c>
      <c r="N13" s="277"/>
      <c r="O13" s="277"/>
      <c r="P13" s="278"/>
      <c r="Q13" s="279"/>
    </row>
    <row r="14" spans="2:17" s="20" customFormat="1" ht="15" customHeight="1">
      <c r="B14" s="31"/>
      <c r="C14" s="265" t="s">
        <v>27</v>
      </c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09" t="s">
        <v>8</v>
      </c>
      <c r="Q14" s="33">
        <f>M11-M13</f>
        <v>0</v>
      </c>
    </row>
    <row r="15" spans="2:17" s="20" customFormat="1" ht="15" customHeight="1">
      <c r="B15" s="31">
        <v>8</v>
      </c>
      <c r="C15" s="265" t="s">
        <v>56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09" t="s">
        <v>8</v>
      </c>
      <c r="Q15" s="33">
        <f>Q10+Q14</f>
        <v>790830</v>
      </c>
    </row>
    <row r="16" spans="2:17" s="20" customFormat="1" ht="15" customHeight="1">
      <c r="B16" s="31">
        <v>9</v>
      </c>
      <c r="C16" s="264" t="s">
        <v>19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09" t="s">
        <v>8</v>
      </c>
      <c r="Q16" s="33">
        <f>'Other Deduction'!E3+'Other Deduction'!E4</f>
        <v>0</v>
      </c>
    </row>
    <row r="17" spans="2:17" s="20" customFormat="1" ht="15" customHeight="1">
      <c r="B17" s="31">
        <v>10</v>
      </c>
      <c r="C17" s="264" t="s">
        <v>28</v>
      </c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09" t="s">
        <v>8</v>
      </c>
      <c r="Q17" s="32">
        <f>Q15+Q16</f>
        <v>790830</v>
      </c>
    </row>
    <row r="18" spans="2:17" s="20" customFormat="1" ht="15" customHeight="1">
      <c r="B18" s="285">
        <v>11</v>
      </c>
      <c r="C18" s="284" t="s">
        <v>97</v>
      </c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304"/>
    </row>
    <row r="19" spans="2:17" s="20" customFormat="1" ht="15" customHeight="1">
      <c r="B19" s="286"/>
      <c r="C19" s="305" t="s">
        <v>162</v>
      </c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6"/>
    </row>
    <row r="20" spans="2:17" s="20" customFormat="1" ht="17.25" customHeight="1">
      <c r="B20" s="286"/>
      <c r="C20" s="8" t="s">
        <v>29</v>
      </c>
      <c r="D20" s="264" t="s">
        <v>63</v>
      </c>
      <c r="E20" s="264"/>
      <c r="F20" s="264"/>
      <c r="G20" s="264"/>
      <c r="H20" s="209" t="s">
        <v>8</v>
      </c>
      <c r="I20" s="215"/>
      <c r="J20" s="8" t="s">
        <v>30</v>
      </c>
      <c r="K20" s="318" t="s">
        <v>343</v>
      </c>
      <c r="L20" s="319"/>
      <c r="M20" s="320"/>
      <c r="N20" s="209" t="s">
        <v>8</v>
      </c>
      <c r="O20" s="18">
        <f>IF('Salary Sheet'!V3="Yes",'Salary Sheet'!M30,0)</f>
        <v>57640</v>
      </c>
      <c r="P20" s="300"/>
      <c r="Q20" s="301"/>
    </row>
    <row r="21" spans="2:17" s="20" customFormat="1" ht="17.25" customHeight="1">
      <c r="B21" s="286"/>
      <c r="C21" s="8" t="s">
        <v>31</v>
      </c>
      <c r="D21" s="264" t="s">
        <v>64</v>
      </c>
      <c r="E21" s="264"/>
      <c r="F21" s="264"/>
      <c r="G21" s="264"/>
      <c r="H21" s="209" t="s">
        <v>8</v>
      </c>
      <c r="I21" s="18">
        <f>'Salary Sheet'!S30+'Other Deduction'!B10</f>
        <v>18480</v>
      </c>
      <c r="J21" s="8" t="s">
        <v>32</v>
      </c>
      <c r="K21" s="91" t="s">
        <v>33</v>
      </c>
      <c r="L21" s="91"/>
      <c r="M21" s="91"/>
      <c r="N21" s="209" t="s">
        <v>8</v>
      </c>
      <c r="O21" s="19">
        <f>'Other Deduction'!E6</f>
        <v>0</v>
      </c>
      <c r="P21" s="310"/>
      <c r="Q21" s="311"/>
    </row>
    <row r="22" spans="2:17" s="20" customFormat="1" ht="17.25" customHeight="1">
      <c r="B22" s="286"/>
      <c r="C22" s="8" t="s">
        <v>34</v>
      </c>
      <c r="D22" s="264" t="s">
        <v>65</v>
      </c>
      <c r="E22" s="264"/>
      <c r="F22" s="264"/>
      <c r="G22" s="264"/>
      <c r="H22" s="209" t="s">
        <v>8</v>
      </c>
      <c r="I22" s="18">
        <f>'Other Deduction'!B14</f>
        <v>0</v>
      </c>
      <c r="J22" s="8" t="s">
        <v>35</v>
      </c>
      <c r="K22" s="91" t="s">
        <v>11</v>
      </c>
      <c r="L22" s="91"/>
      <c r="M22" s="91"/>
      <c r="N22" s="209" t="s">
        <v>8</v>
      </c>
      <c r="O22" s="19">
        <f>'Other Deduction'!B15</f>
        <v>0</v>
      </c>
      <c r="P22" s="310"/>
      <c r="Q22" s="311"/>
    </row>
    <row r="23" spans="2:17" s="20" customFormat="1" ht="17.25" customHeight="1">
      <c r="B23" s="286"/>
      <c r="C23" s="8" t="s">
        <v>36</v>
      </c>
      <c r="D23" s="264" t="s">
        <v>66</v>
      </c>
      <c r="E23" s="264"/>
      <c r="F23" s="264"/>
      <c r="G23" s="264"/>
      <c r="H23" s="209" t="s">
        <v>8</v>
      </c>
      <c r="I23" s="18">
        <f>'Other Deduction'!B16</f>
        <v>0</v>
      </c>
      <c r="J23" s="8" t="s">
        <v>37</v>
      </c>
      <c r="K23" s="211" t="s">
        <v>85</v>
      </c>
      <c r="L23" s="212"/>
      <c r="M23" s="213"/>
      <c r="N23" s="209" t="s">
        <v>8</v>
      </c>
      <c r="O23" s="18">
        <f>'Other Deduction'!B12</f>
        <v>0</v>
      </c>
      <c r="P23" s="310"/>
      <c r="Q23" s="311"/>
    </row>
    <row r="24" spans="2:17" s="20" customFormat="1" ht="17.25" customHeight="1">
      <c r="B24" s="286"/>
      <c r="C24" s="8" t="s">
        <v>38</v>
      </c>
      <c r="D24" s="264" t="s">
        <v>67</v>
      </c>
      <c r="E24" s="264"/>
      <c r="F24" s="264"/>
      <c r="G24" s="264"/>
      <c r="H24" s="209" t="s">
        <v>8</v>
      </c>
      <c r="I24" s="18">
        <f>'Other Deduction'!B17</f>
        <v>0</v>
      </c>
      <c r="J24" s="8" t="s">
        <v>41</v>
      </c>
      <c r="K24" s="211" t="s">
        <v>88</v>
      </c>
      <c r="L24" s="212"/>
      <c r="M24" s="213"/>
      <c r="N24" s="209" t="s">
        <v>8</v>
      </c>
      <c r="O24" s="18">
        <f>'Other Deduction'!E15</f>
        <v>0</v>
      </c>
      <c r="P24" s="310"/>
      <c r="Q24" s="311"/>
    </row>
    <row r="25" spans="2:17" s="20" customFormat="1" ht="18" customHeight="1">
      <c r="B25" s="286"/>
      <c r="C25" s="8" t="s">
        <v>40</v>
      </c>
      <c r="D25" s="312" t="s">
        <v>346</v>
      </c>
      <c r="E25" s="313"/>
      <c r="F25" s="313"/>
      <c r="G25" s="314"/>
      <c r="H25" s="209" t="s">
        <v>8</v>
      </c>
      <c r="I25" s="18">
        <f>IF('Salary Sheet'!V3="No",'Salary Sheet'!M30,0)</f>
        <v>0</v>
      </c>
      <c r="J25" s="8" t="s">
        <v>39</v>
      </c>
      <c r="K25" s="91" t="s">
        <v>87</v>
      </c>
      <c r="L25" s="91"/>
      <c r="M25" s="91"/>
      <c r="N25" s="209" t="s">
        <v>8</v>
      </c>
      <c r="O25" s="18">
        <f>'Other Deduction'!E16</f>
        <v>0</v>
      </c>
      <c r="P25" s="310"/>
      <c r="Q25" s="311"/>
    </row>
    <row r="26" spans="2:17" s="20" customFormat="1" ht="17.25" customHeight="1">
      <c r="B26" s="286"/>
      <c r="C26" s="8" t="s">
        <v>42</v>
      </c>
      <c r="D26" s="281" t="s">
        <v>92</v>
      </c>
      <c r="E26" s="282"/>
      <c r="F26" s="282"/>
      <c r="G26" s="283"/>
      <c r="H26" s="209" t="s">
        <v>8</v>
      </c>
      <c r="I26" s="19">
        <f>'Salary Sheet'!P30</f>
        <v>3600</v>
      </c>
      <c r="J26" s="8" t="s">
        <v>43</v>
      </c>
      <c r="K26" s="211" t="s">
        <v>86</v>
      </c>
      <c r="L26" s="212"/>
      <c r="M26" s="213"/>
      <c r="N26" s="209" t="s">
        <v>8</v>
      </c>
      <c r="O26" s="18">
        <f>'Other Deduction'!B11</f>
        <v>0</v>
      </c>
      <c r="P26" s="310"/>
      <c r="Q26" s="311"/>
    </row>
    <row r="27" spans="2:17" s="20" customFormat="1" ht="17.25" customHeight="1">
      <c r="B27" s="286"/>
      <c r="C27" s="8" t="s">
        <v>44</v>
      </c>
      <c r="D27" s="264" t="s">
        <v>6</v>
      </c>
      <c r="E27" s="264"/>
      <c r="F27" s="264"/>
      <c r="G27" s="264"/>
      <c r="H27" s="209" t="s">
        <v>8</v>
      </c>
      <c r="I27" s="19">
        <f>'Other Deduction'!B13</f>
        <v>0</v>
      </c>
      <c r="J27" s="8" t="s">
        <v>45</v>
      </c>
      <c r="K27" s="210" t="s">
        <v>113</v>
      </c>
      <c r="L27" s="210"/>
      <c r="M27" s="210"/>
      <c r="N27" s="209" t="s">
        <v>8</v>
      </c>
      <c r="O27" s="18">
        <f>'Other Deduction'!E5</f>
        <v>0</v>
      </c>
      <c r="P27" s="310"/>
      <c r="Q27" s="311"/>
    </row>
    <row r="28" spans="2:17" s="20" customFormat="1" ht="17.25" customHeight="1">
      <c r="B28" s="286"/>
      <c r="C28" s="8" t="s">
        <v>46</v>
      </c>
      <c r="D28" s="264" t="s">
        <v>76</v>
      </c>
      <c r="E28" s="264"/>
      <c r="F28" s="264"/>
      <c r="G28" s="264"/>
      <c r="H28" s="209" t="s">
        <v>8</v>
      </c>
      <c r="I28" s="216">
        <f>'Other Deduction'!B8</f>
        <v>0</v>
      </c>
      <c r="J28" s="8" t="s">
        <v>117</v>
      </c>
      <c r="K28" s="211" t="s">
        <v>118</v>
      </c>
      <c r="L28" s="212"/>
      <c r="M28" s="213"/>
      <c r="N28" s="209" t="s">
        <v>8</v>
      </c>
      <c r="O28" s="18">
        <f>'Other Deduction'!B18</f>
        <v>0</v>
      </c>
      <c r="P28" s="310"/>
      <c r="Q28" s="311"/>
    </row>
    <row r="29" spans="2:17" s="20" customFormat="1" ht="15" customHeight="1">
      <c r="B29" s="286"/>
      <c r="C29" s="307" t="s">
        <v>119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9"/>
      <c r="N29" s="209" t="s">
        <v>8</v>
      </c>
      <c r="O29" s="21">
        <f>SUM(I20:I28)+SUM(O20:O28)</f>
        <v>79720</v>
      </c>
      <c r="P29" s="302"/>
      <c r="Q29" s="303"/>
    </row>
    <row r="30" spans="2:17" s="20" customFormat="1" ht="15" customHeight="1">
      <c r="B30" s="286"/>
      <c r="C30" s="297" t="s">
        <v>84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09" t="s">
        <v>8</v>
      </c>
      <c r="Q30" s="32">
        <v>0</v>
      </c>
    </row>
    <row r="31" spans="2:17" s="20" customFormat="1" ht="15" customHeight="1">
      <c r="B31" s="287"/>
      <c r="C31" s="297" t="s">
        <v>91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09" t="s">
        <v>8</v>
      </c>
      <c r="Q31" s="32">
        <f>SUM(Q30:Q30)</f>
        <v>0</v>
      </c>
    </row>
    <row r="32" spans="2:17" s="20" customFormat="1" ht="15" customHeight="1">
      <c r="B32" s="207"/>
      <c r="C32" s="321" t="s">
        <v>344</v>
      </c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3"/>
      <c r="P32" s="209"/>
      <c r="Q32" s="32">
        <f>IF('Salary Sheet'!V3="Yes",'Salary Sheet'!M30,0)</f>
        <v>57640</v>
      </c>
    </row>
    <row r="33" spans="2:17" s="20" customFormat="1" ht="15" customHeight="1">
      <c r="B33" s="207"/>
      <c r="C33" s="324" t="s">
        <v>345</v>
      </c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6"/>
      <c r="P33" s="209"/>
      <c r="Q33" s="32">
        <v>0</v>
      </c>
    </row>
    <row r="34" spans="2:17" s="20" customFormat="1" ht="15" customHeight="1">
      <c r="B34" s="207"/>
      <c r="C34" s="297" t="s">
        <v>91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09"/>
      <c r="Q34" s="32">
        <f>Q31+Q32+Q33</f>
        <v>57640</v>
      </c>
    </row>
    <row r="35" spans="2:17" s="20" customFormat="1" ht="15" customHeight="1">
      <c r="B35" s="285">
        <v>12</v>
      </c>
      <c r="C35" s="284" t="s">
        <v>98</v>
      </c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304"/>
    </row>
    <row r="36" spans="2:17" s="20" customFormat="1" ht="15" customHeight="1">
      <c r="B36" s="286"/>
      <c r="C36" s="327" t="s">
        <v>129</v>
      </c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9"/>
      <c r="P36" s="209" t="s">
        <v>8</v>
      </c>
      <c r="Q36" s="33">
        <f>'Other Deduction'!E8</f>
        <v>0</v>
      </c>
    </row>
    <row r="37" spans="2:17" s="20" customFormat="1" ht="15" customHeight="1">
      <c r="B37" s="286"/>
      <c r="C37" s="264" t="s">
        <v>130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09" t="s">
        <v>8</v>
      </c>
      <c r="Q37" s="33">
        <f>'Other Deduction'!E9</f>
        <v>0</v>
      </c>
    </row>
    <row r="38" spans="2:17" s="20" customFormat="1" ht="15" customHeight="1">
      <c r="B38" s="286"/>
      <c r="C38" s="264" t="s">
        <v>135</v>
      </c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09" t="s">
        <v>8</v>
      </c>
      <c r="Q38" s="33">
        <f>'Other Deduction'!E10</f>
        <v>0</v>
      </c>
    </row>
    <row r="39" spans="2:17" s="20" customFormat="1" ht="15" customHeight="1">
      <c r="B39" s="286"/>
      <c r="C39" s="264" t="s">
        <v>109</v>
      </c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09" t="s">
        <v>8</v>
      </c>
      <c r="Q39" s="33">
        <f>'Other Deduction'!E11</f>
        <v>0</v>
      </c>
    </row>
    <row r="40" spans="2:17" s="20" customFormat="1" ht="15" customHeight="1">
      <c r="B40" s="286"/>
      <c r="C40" s="264" t="s">
        <v>110</v>
      </c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09" t="s">
        <v>8</v>
      </c>
      <c r="Q40" s="33">
        <f>'Other Deduction'!E12</f>
        <v>0</v>
      </c>
    </row>
    <row r="41" spans="2:17" s="20" customFormat="1" ht="15" customHeight="1">
      <c r="B41" s="286"/>
      <c r="C41" s="327" t="s">
        <v>111</v>
      </c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9"/>
      <c r="P41" s="209" t="s">
        <v>8</v>
      </c>
      <c r="Q41" s="33">
        <f>'Other Deduction'!E13</f>
        <v>0</v>
      </c>
    </row>
    <row r="42" spans="2:17" s="20" customFormat="1" ht="15" customHeight="1">
      <c r="B42" s="286"/>
      <c r="C42" s="281" t="s">
        <v>131</v>
      </c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3"/>
      <c r="P42" s="209" t="s">
        <v>8</v>
      </c>
      <c r="Q42" s="33">
        <f>'Other Deduction'!E3</f>
        <v>0</v>
      </c>
    </row>
    <row r="43" spans="2:17" s="20" customFormat="1" ht="15" customHeight="1">
      <c r="B43" s="286"/>
      <c r="C43" s="281" t="s">
        <v>89</v>
      </c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3"/>
      <c r="P43" s="209" t="s">
        <v>8</v>
      </c>
      <c r="Q43" s="33">
        <f>'Other Deduction'!E14</f>
        <v>0</v>
      </c>
    </row>
    <row r="44" spans="2:17" s="20" customFormat="1" ht="15" customHeight="1">
      <c r="B44" s="287"/>
      <c r="C44" s="297" t="s">
        <v>47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09" t="s">
        <v>8</v>
      </c>
      <c r="Q44" s="34">
        <v>0</v>
      </c>
    </row>
    <row r="45" spans="2:17" s="20" customFormat="1" ht="15" customHeight="1">
      <c r="B45" s="31">
        <v>13</v>
      </c>
      <c r="C45" s="284" t="s">
        <v>94</v>
      </c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09" t="s">
        <v>8</v>
      </c>
      <c r="Q45" s="33">
        <f>Q34+Q44</f>
        <v>57640</v>
      </c>
    </row>
    <row r="46" spans="2:17" s="20" customFormat="1" ht="15" customHeight="1">
      <c r="B46" s="31">
        <v>14</v>
      </c>
      <c r="C46" s="264" t="s">
        <v>57</v>
      </c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09" t="s">
        <v>8</v>
      </c>
      <c r="Q46" s="33">
        <f>(Q17-Q45)</f>
        <v>733190</v>
      </c>
    </row>
    <row r="47" spans="2:17" s="20" customFormat="1">
      <c r="B47" s="31">
        <v>15</v>
      </c>
      <c r="C47" s="284" t="s">
        <v>121</v>
      </c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09" t="s">
        <v>8</v>
      </c>
      <c r="Q47" s="32">
        <f>ROUND(Q46,-1)</f>
        <v>733190</v>
      </c>
    </row>
    <row r="48" spans="2:17" s="20" customFormat="1" ht="15" customHeight="1">
      <c r="B48" s="285">
        <v>16</v>
      </c>
      <c r="C48" s="264" t="s">
        <v>48</v>
      </c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348"/>
    </row>
    <row r="49" spans="2:17" s="20" customFormat="1" ht="15" customHeight="1">
      <c r="B49" s="286"/>
      <c r="C49" s="349" t="s">
        <v>70</v>
      </c>
      <c r="D49" s="349"/>
      <c r="E49" s="349"/>
      <c r="F49" s="349"/>
      <c r="G49" s="349"/>
      <c r="H49" s="349" t="s">
        <v>79</v>
      </c>
      <c r="I49" s="349"/>
      <c r="J49" s="349"/>
      <c r="K49" s="349"/>
      <c r="L49" s="350" t="s">
        <v>93</v>
      </c>
      <c r="M49" s="351"/>
      <c r="N49" s="351"/>
      <c r="O49" s="352"/>
      <c r="P49" s="9"/>
      <c r="Q49" s="35"/>
    </row>
    <row r="50" spans="2:17" s="20" customFormat="1" ht="15" customHeight="1">
      <c r="B50" s="286"/>
      <c r="C50" s="554" t="s">
        <v>354</v>
      </c>
      <c r="D50" s="555"/>
      <c r="E50" s="556"/>
      <c r="F50" s="557" t="s">
        <v>49</v>
      </c>
      <c r="G50" s="557"/>
      <c r="H50" s="315" t="s">
        <v>80</v>
      </c>
      <c r="I50" s="316"/>
      <c r="J50" s="317"/>
      <c r="K50" s="237" t="s">
        <v>49</v>
      </c>
      <c r="L50" s="315" t="s">
        <v>80</v>
      </c>
      <c r="M50" s="316"/>
      <c r="N50" s="317"/>
      <c r="O50" s="237" t="s">
        <v>49</v>
      </c>
      <c r="P50" s="209" t="s">
        <v>8</v>
      </c>
      <c r="Q50" s="36">
        <v>0</v>
      </c>
    </row>
    <row r="51" spans="2:17" s="20" customFormat="1" ht="15" customHeight="1">
      <c r="B51" s="286"/>
      <c r="C51" s="554" t="s">
        <v>50</v>
      </c>
      <c r="D51" s="555"/>
      <c r="E51" s="556"/>
      <c r="F51" s="558">
        <v>0.05</v>
      </c>
      <c r="G51" s="557"/>
      <c r="H51" s="554" t="s">
        <v>50</v>
      </c>
      <c r="I51" s="555"/>
      <c r="J51" s="556"/>
      <c r="K51" s="236">
        <v>0.05</v>
      </c>
      <c r="L51" s="315" t="s">
        <v>72</v>
      </c>
      <c r="M51" s="316"/>
      <c r="N51" s="317"/>
      <c r="O51" s="236">
        <v>0.05</v>
      </c>
      <c r="P51" s="238" t="s">
        <v>8</v>
      </c>
      <c r="Q51" s="36">
        <f>ROUND(IF(Q47&lt;250001,0,IF(Q47&gt;500000,12500,((Q47-250000)*0.05))),IF(Q47&lt;300001,0,IF(Q47&gt;500000,10000,((Q47-300000)*0.05))))</f>
        <v>12500</v>
      </c>
    </row>
    <row r="52" spans="2:17" s="20" customFormat="1" ht="15" customHeight="1">
      <c r="B52" s="286"/>
      <c r="C52" s="554" t="s">
        <v>355</v>
      </c>
      <c r="D52" s="555"/>
      <c r="E52" s="556"/>
      <c r="F52" s="558">
        <v>0.1</v>
      </c>
      <c r="G52" s="557"/>
      <c r="H52" s="554" t="s">
        <v>355</v>
      </c>
      <c r="I52" s="555"/>
      <c r="J52" s="556"/>
      <c r="K52" s="236">
        <v>0.1</v>
      </c>
      <c r="L52" s="554" t="s">
        <v>355</v>
      </c>
      <c r="M52" s="555"/>
      <c r="N52" s="556"/>
      <c r="O52" s="236">
        <v>0.1</v>
      </c>
      <c r="P52" s="238" t="s">
        <v>8</v>
      </c>
      <c r="Q52" s="36">
        <f>IF(Q47&lt;500001,0,IF(Q47&gt;1000000,100000,((Q47-500000)*0.2)))</f>
        <v>46638</v>
      </c>
    </row>
    <row r="53" spans="2:17" s="20" customFormat="1" ht="15" customHeight="1">
      <c r="B53" s="286"/>
      <c r="C53" s="554" t="s">
        <v>356</v>
      </c>
      <c r="D53" s="555"/>
      <c r="E53" s="556"/>
      <c r="F53" s="558">
        <v>0.15</v>
      </c>
      <c r="G53" s="557"/>
      <c r="H53" s="554" t="s">
        <v>356</v>
      </c>
      <c r="I53" s="555"/>
      <c r="J53" s="556"/>
      <c r="K53" s="236">
        <v>0.15</v>
      </c>
      <c r="L53" s="554" t="s">
        <v>356</v>
      </c>
      <c r="M53" s="555"/>
      <c r="N53" s="556"/>
      <c r="O53" s="236">
        <v>0.15</v>
      </c>
      <c r="P53" s="238" t="s">
        <v>8</v>
      </c>
      <c r="Q53" s="36">
        <f>IF(Q44&lt;750001,0,IF(Q44&gt;1000000,37500,((Q44-750000)*0.15)))</f>
        <v>0</v>
      </c>
    </row>
    <row r="54" spans="2:17" s="20" customFormat="1" ht="15" customHeight="1">
      <c r="B54" s="286"/>
      <c r="C54" s="554" t="s">
        <v>357</v>
      </c>
      <c r="D54" s="555"/>
      <c r="E54" s="556"/>
      <c r="F54" s="558">
        <v>0.2</v>
      </c>
      <c r="G54" s="557"/>
      <c r="H54" s="554" t="s">
        <v>357</v>
      </c>
      <c r="I54" s="555"/>
      <c r="J54" s="556"/>
      <c r="K54" s="236">
        <v>0.2</v>
      </c>
      <c r="L54" s="554" t="s">
        <v>357</v>
      </c>
      <c r="M54" s="555"/>
      <c r="N54" s="556"/>
      <c r="O54" s="236">
        <v>0.2</v>
      </c>
      <c r="P54" s="238" t="s">
        <v>8</v>
      </c>
      <c r="Q54" s="36">
        <f>IF(Q44&lt;1000001,0,IF(Q44&gt;1250000,50000,((Q44-1000000)*0.2)))</f>
        <v>0</v>
      </c>
    </row>
    <row r="55" spans="2:17" s="20" customFormat="1" ht="15" customHeight="1">
      <c r="B55" s="286"/>
      <c r="C55" s="554" t="s">
        <v>358</v>
      </c>
      <c r="D55" s="555"/>
      <c r="E55" s="556"/>
      <c r="F55" s="558">
        <v>0.25</v>
      </c>
      <c r="G55" s="557"/>
      <c r="H55" s="554" t="s">
        <v>359</v>
      </c>
      <c r="I55" s="555"/>
      <c r="J55" s="556"/>
      <c r="K55" s="236">
        <v>0.25</v>
      </c>
      <c r="L55" s="554" t="s">
        <v>359</v>
      </c>
      <c r="M55" s="555"/>
      <c r="N55" s="556"/>
      <c r="O55" s="236">
        <v>0.25</v>
      </c>
      <c r="P55" s="238" t="s">
        <v>8</v>
      </c>
      <c r="Q55" s="36">
        <f>IF(Q44&lt;1250001,0,IF(Q44&gt;1500000,62500,((Q44-1250000)*0.25)))</f>
        <v>0</v>
      </c>
    </row>
    <row r="56" spans="2:17" s="20" customFormat="1" ht="15" customHeight="1">
      <c r="B56" s="286"/>
      <c r="C56" s="559" t="s">
        <v>360</v>
      </c>
      <c r="D56" s="560"/>
      <c r="E56" s="561"/>
      <c r="F56" s="558">
        <v>0.3</v>
      </c>
      <c r="G56" s="557"/>
      <c r="H56" s="559" t="s">
        <v>360</v>
      </c>
      <c r="I56" s="560"/>
      <c r="J56" s="561"/>
      <c r="K56" s="236">
        <v>0.3</v>
      </c>
      <c r="L56" s="559" t="s">
        <v>360</v>
      </c>
      <c r="M56" s="560"/>
      <c r="N56" s="561"/>
      <c r="O56" s="236">
        <v>0.3</v>
      </c>
      <c r="P56" s="209" t="s">
        <v>8</v>
      </c>
      <c r="Q56" s="36">
        <f>IF(Q44&lt;1500001,0,((Q44-1500000)*0.3))</f>
        <v>0</v>
      </c>
    </row>
    <row r="57" spans="2:17" s="20" customFormat="1" ht="15" customHeight="1">
      <c r="B57" s="286"/>
      <c r="C57" s="343" t="s">
        <v>58</v>
      </c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5"/>
      <c r="P57" s="209" t="s">
        <v>8</v>
      </c>
      <c r="Q57" s="32">
        <f>SUM(Q50:Q56)</f>
        <v>59138</v>
      </c>
    </row>
    <row r="58" spans="2:17" s="20" customFormat="1" ht="15" customHeight="1">
      <c r="B58" s="286"/>
      <c r="C58" s="356" t="s">
        <v>132</v>
      </c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8"/>
      <c r="P58" s="209" t="s">
        <v>8</v>
      </c>
      <c r="Q58" s="33">
        <f>IF(Q47&gt;500000,0,IF(Q57&lt;12501,Q57,12500))</f>
        <v>0</v>
      </c>
    </row>
    <row r="59" spans="2:17" s="20" customFormat="1" ht="15" customHeight="1">
      <c r="B59" s="286"/>
      <c r="C59" s="343" t="s">
        <v>82</v>
      </c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5"/>
      <c r="P59" s="209" t="s">
        <v>8</v>
      </c>
      <c r="Q59" s="32">
        <f>Q57-Q58</f>
        <v>59138</v>
      </c>
    </row>
    <row r="60" spans="2:17" s="20" customFormat="1" ht="15" customHeight="1">
      <c r="B60" s="286"/>
      <c r="C60" s="346" t="s">
        <v>126</v>
      </c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209" t="s">
        <v>8</v>
      </c>
      <c r="Q60" s="33">
        <f>ROUND(Q59*0.04,0)</f>
        <v>2366</v>
      </c>
    </row>
    <row r="61" spans="2:17" s="20" customFormat="1" ht="15" customHeight="1">
      <c r="B61" s="287"/>
      <c r="C61" s="347" t="s">
        <v>83</v>
      </c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209" t="s">
        <v>8</v>
      </c>
      <c r="Q61" s="32">
        <f>SUM(Q59:Q60)</f>
        <v>61504</v>
      </c>
    </row>
    <row r="62" spans="2:17" s="20" customFormat="1" ht="15" customHeight="1">
      <c r="B62" s="31">
        <v>17</v>
      </c>
      <c r="C62" s="281" t="s">
        <v>59</v>
      </c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3"/>
      <c r="P62" s="209" t="s">
        <v>8</v>
      </c>
      <c r="Q62" s="33">
        <f>'Other Deduction'!E17</f>
        <v>0</v>
      </c>
    </row>
    <row r="63" spans="2:17" s="20" customFormat="1" ht="15" customHeight="1">
      <c r="B63" s="31">
        <v>18</v>
      </c>
      <c r="C63" s="284" t="s">
        <v>73</v>
      </c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09" t="s">
        <v>8</v>
      </c>
      <c r="Q63" s="32">
        <f>Q61-Q62</f>
        <v>61504</v>
      </c>
    </row>
    <row r="64" spans="2:17" ht="33.75" customHeight="1">
      <c r="B64" s="285">
        <v>19</v>
      </c>
      <c r="C64" s="338" t="s">
        <v>52</v>
      </c>
      <c r="D64" s="338"/>
      <c r="E64" s="339"/>
      <c r="F64" s="335" t="s">
        <v>157</v>
      </c>
      <c r="G64" s="335"/>
      <c r="H64" s="335"/>
      <c r="I64" s="335"/>
      <c r="J64" s="336" t="s">
        <v>161</v>
      </c>
      <c r="K64" s="337"/>
      <c r="L64" s="208" t="s">
        <v>158</v>
      </c>
      <c r="M64" s="336" t="s">
        <v>159</v>
      </c>
      <c r="N64" s="337"/>
      <c r="O64" s="208" t="s">
        <v>77</v>
      </c>
      <c r="P64" s="336" t="s">
        <v>120</v>
      </c>
      <c r="Q64" s="360"/>
    </row>
    <row r="65" spans="1:18">
      <c r="B65" s="287"/>
      <c r="C65" s="340"/>
      <c r="D65" s="340"/>
      <c r="E65" s="341"/>
      <c r="F65" s="330">
        <f>'Salary Sheet'!Q11+'Salary Sheet'!Q12+'Salary Sheet'!Q13+'Salary Sheet'!Q14+'Salary Sheet'!Q15+'Salary Sheet'!Q16+'Salary Sheet'!Q17</f>
        <v>7000</v>
      </c>
      <c r="G65" s="330"/>
      <c r="H65" s="330"/>
      <c r="I65" s="330"/>
      <c r="J65" s="330">
        <f>'Salary Sheet'!Q18+'Salary Sheet'!Q19+'Salary Sheet'!Q20</f>
        <v>3000</v>
      </c>
      <c r="K65" s="330"/>
      <c r="L65" s="25">
        <f>'Salary Sheet'!Q21</f>
        <v>1000</v>
      </c>
      <c r="M65" s="330">
        <f>'Salary Sheet'!Q22</f>
        <v>1000</v>
      </c>
      <c r="N65" s="330"/>
      <c r="O65" s="64">
        <f>'Salary Sheet'!Q23+'Salary Sheet'!Q24+'Salary Sheet'!Q25+'Salary Sheet'!Q26+'Salary Sheet'!Q27+'Salary Sheet'!Q28+'Salary Sheet'!Q29+'Other Deduction'!E18</f>
        <v>0</v>
      </c>
      <c r="P65" s="331">
        <f>F65+J65+L65+M65</f>
        <v>12000</v>
      </c>
      <c r="Q65" s="332"/>
    </row>
    <row r="66" spans="1:18" ht="16.5" thickBot="1">
      <c r="B66" s="333" t="str">
        <f>IF(Q63&gt;P65,"Income Tax Payable",IF(Q63&lt;P65,"Income Tax Refundable","Income Tax Payble/Refundable"))</f>
        <v>Income Tax Payable</v>
      </c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7" t="s">
        <v>8</v>
      </c>
      <c r="Q66" s="38">
        <f>IF(Q63&gt;P65,Q63-P65,P65-Q63)</f>
        <v>49504</v>
      </c>
    </row>
    <row r="67" spans="1:18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4"/>
      <c r="Q67" s="45"/>
    </row>
    <row r="68" spans="1:18" ht="16.5">
      <c r="B68" s="10"/>
      <c r="C68" s="11"/>
      <c r="D68" s="11"/>
      <c r="E68" s="46" t="s">
        <v>95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3"/>
    </row>
    <row r="69" spans="1:18">
      <c r="B69" s="10"/>
      <c r="C69" s="11"/>
      <c r="D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3"/>
    </row>
    <row r="70" spans="1:18" s="65" customFormat="1" ht="15.75" customHeight="1">
      <c r="B70" s="66"/>
      <c r="C70" s="359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</row>
    <row r="71" spans="1:18" s="65" customFormat="1" ht="15.75" hidden="1" customHeight="1">
      <c r="B71" s="67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</row>
    <row r="72" spans="1:18" s="65" customFormat="1" ht="24" hidden="1" customHeight="1">
      <c r="B72" s="66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</row>
    <row r="73" spans="1:18" s="65" customFormat="1" ht="15.75" hidden="1" customHeight="1">
      <c r="B73" s="66"/>
      <c r="C73" s="68"/>
      <c r="D73" s="68"/>
      <c r="E73" s="68"/>
      <c r="F73" s="68"/>
      <c r="G73" s="68"/>
      <c r="H73" s="68"/>
      <c r="I73" s="68"/>
      <c r="J73" s="68"/>
      <c r="K73" s="68"/>
      <c r="L73" s="342"/>
      <c r="M73" s="342"/>
      <c r="N73" s="342"/>
      <c r="O73" s="342"/>
      <c r="P73" s="342"/>
      <c r="Q73" s="342"/>
    </row>
    <row r="74" spans="1:18" s="65" customFormat="1" ht="15.75" hidden="1" customHeight="1">
      <c r="B74" s="66"/>
      <c r="C74" s="68"/>
      <c r="D74" s="68"/>
      <c r="E74" s="68"/>
      <c r="F74" s="68"/>
      <c r="G74" s="68"/>
      <c r="H74" s="68"/>
      <c r="I74" s="68"/>
      <c r="J74" s="68"/>
      <c r="K74" s="68"/>
      <c r="L74" s="342"/>
      <c r="M74" s="342"/>
      <c r="N74" s="342"/>
      <c r="O74" s="342"/>
      <c r="P74" s="342"/>
      <c r="Q74" s="342"/>
    </row>
    <row r="75" spans="1:18" s="65" customFormat="1" ht="15.75" hidden="1" customHeight="1">
      <c r="B75" s="66"/>
      <c r="C75" s="68"/>
      <c r="D75" s="68"/>
      <c r="E75" s="68"/>
      <c r="F75" s="68"/>
      <c r="G75" s="68"/>
      <c r="H75" s="68"/>
      <c r="I75" s="68"/>
      <c r="J75" s="68"/>
      <c r="K75" s="68"/>
      <c r="L75" s="342"/>
      <c r="M75" s="342"/>
      <c r="N75" s="342"/>
      <c r="O75" s="342"/>
      <c r="P75" s="342"/>
      <c r="Q75" s="342"/>
    </row>
    <row r="76" spans="1:18" s="65" customFormat="1" ht="15.75" hidden="1" customHeight="1">
      <c r="B76" s="66"/>
      <c r="C76" s="68"/>
      <c r="D76" s="68"/>
      <c r="E76" s="68"/>
      <c r="F76" s="68"/>
      <c r="G76" s="68"/>
      <c r="H76" s="68"/>
      <c r="I76" s="68"/>
      <c r="J76" s="68"/>
      <c r="K76" s="68"/>
      <c r="L76" s="342"/>
      <c r="M76" s="342"/>
      <c r="N76" s="342"/>
      <c r="O76" s="342"/>
      <c r="P76" s="342"/>
      <c r="Q76" s="342"/>
    </row>
    <row r="77" spans="1:18" s="65" customFormat="1" ht="15.75" hidden="1" customHeight="1">
      <c r="B77" s="66"/>
      <c r="C77" s="68"/>
      <c r="D77" s="68"/>
      <c r="E77" s="68"/>
      <c r="F77" s="68"/>
      <c r="G77" s="68"/>
      <c r="H77" s="68"/>
      <c r="I77" s="68"/>
      <c r="J77" s="68"/>
      <c r="K77" s="68"/>
      <c r="L77" s="342"/>
      <c r="M77" s="342"/>
      <c r="N77" s="342"/>
      <c r="O77" s="342"/>
      <c r="P77" s="342"/>
      <c r="Q77" s="342"/>
    </row>
    <row r="78" spans="1:18" s="65" customFormat="1" hidden="1">
      <c r="B78" s="67"/>
      <c r="C78" s="69"/>
      <c r="D78" s="276"/>
      <c r="E78" s="276"/>
      <c r="F78" s="276"/>
      <c r="G78" s="276"/>
      <c r="H78" s="276"/>
      <c r="I78" s="276"/>
      <c r="J78" s="276"/>
      <c r="K78" s="69"/>
      <c r="L78" s="342"/>
      <c r="M78" s="342"/>
      <c r="N78" s="342"/>
      <c r="O78" s="342"/>
      <c r="P78" s="342"/>
      <c r="Q78" s="342"/>
    </row>
    <row r="79" spans="1:18" s="65" customFormat="1" hidden="1">
      <c r="B79" s="67"/>
      <c r="C79" s="69"/>
      <c r="D79" s="69"/>
      <c r="E79" s="69"/>
      <c r="F79" s="69"/>
      <c r="G79" s="69"/>
      <c r="H79" s="69"/>
      <c r="I79" s="69"/>
      <c r="J79" s="69"/>
      <c r="K79" s="69"/>
      <c r="L79" s="342"/>
      <c r="M79" s="342"/>
      <c r="N79" s="342"/>
      <c r="O79" s="342"/>
      <c r="P79" s="342"/>
      <c r="Q79" s="342"/>
    </row>
    <row r="80" spans="1:18" hidden="1">
      <c r="A80" s="5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9"/>
      <c r="Q80" s="60"/>
      <c r="R80" s="56"/>
    </row>
    <row r="81" spans="1:18" hidden="1">
      <c r="A81" s="5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9"/>
      <c r="Q81" s="60"/>
      <c r="R81" s="56"/>
    </row>
    <row r="82" spans="1:18" hidden="1">
      <c r="A82" s="5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9"/>
      <c r="Q82" s="60"/>
      <c r="R82" s="56"/>
    </row>
    <row r="83" spans="1:18" hidden="1"/>
    <row r="84" spans="1:18" hidden="1"/>
    <row r="85" spans="1:18" hidden="1"/>
  </sheetData>
  <sheetProtection password="FC12" sheet="1" objects="1" scenarios="1"/>
  <mergeCells count="124">
    <mergeCell ref="C70:Q72"/>
    <mergeCell ref="L73:Q79"/>
    <mergeCell ref="D78:J78"/>
    <mergeCell ref="P64:Q64"/>
    <mergeCell ref="F65:I65"/>
    <mergeCell ref="J65:K65"/>
    <mergeCell ref="M65:N65"/>
    <mergeCell ref="P65:Q65"/>
    <mergeCell ref="B66:O66"/>
    <mergeCell ref="C63:O63"/>
    <mergeCell ref="B64:B65"/>
    <mergeCell ref="C64:E65"/>
    <mergeCell ref="F64:I64"/>
    <mergeCell ref="J64:K64"/>
    <mergeCell ref="M64:N64"/>
    <mergeCell ref="C57:O57"/>
    <mergeCell ref="C58:O58"/>
    <mergeCell ref="C59:O59"/>
    <mergeCell ref="C60:O60"/>
    <mergeCell ref="C61:O61"/>
    <mergeCell ref="C62:O62"/>
    <mergeCell ref="C56:E56"/>
    <mergeCell ref="F56:G56"/>
    <mergeCell ref="H56:J56"/>
    <mergeCell ref="L56:N56"/>
    <mergeCell ref="F50:G50"/>
    <mergeCell ref="H50:J50"/>
    <mergeCell ref="L50:N50"/>
    <mergeCell ref="C51:E51"/>
    <mergeCell ref="F51:G51"/>
    <mergeCell ref="H51:J51"/>
    <mergeCell ref="L51:N51"/>
    <mergeCell ref="C53:E53"/>
    <mergeCell ref="F53:G53"/>
    <mergeCell ref="H53:J53"/>
    <mergeCell ref="L53:N53"/>
    <mergeCell ref="C54:E54"/>
    <mergeCell ref="F54:G54"/>
    <mergeCell ref="H54:J54"/>
    <mergeCell ref="L54:N54"/>
    <mergeCell ref="C55:E55"/>
    <mergeCell ref="F55:G55"/>
    <mergeCell ref="H55:J55"/>
    <mergeCell ref="L55:N55"/>
    <mergeCell ref="C44:O44"/>
    <mergeCell ref="C45:O45"/>
    <mergeCell ref="C46:O46"/>
    <mergeCell ref="C47:O47"/>
    <mergeCell ref="B48:B61"/>
    <mergeCell ref="C48:Q48"/>
    <mergeCell ref="C49:G49"/>
    <mergeCell ref="H49:K49"/>
    <mergeCell ref="L49:O49"/>
    <mergeCell ref="C50:E50"/>
    <mergeCell ref="B35:B44"/>
    <mergeCell ref="C35:Q35"/>
    <mergeCell ref="C36:O36"/>
    <mergeCell ref="C37:O37"/>
    <mergeCell ref="C38:O38"/>
    <mergeCell ref="C39:O39"/>
    <mergeCell ref="C40:O40"/>
    <mergeCell ref="C41:O41"/>
    <mergeCell ref="C42:O42"/>
    <mergeCell ref="C43:O43"/>
    <mergeCell ref="C52:E52"/>
    <mergeCell ref="F52:G52"/>
    <mergeCell ref="H52:J52"/>
    <mergeCell ref="L52:N52"/>
    <mergeCell ref="C32:O32"/>
    <mergeCell ref="C33:O33"/>
    <mergeCell ref="C34:O34"/>
    <mergeCell ref="D23:G23"/>
    <mergeCell ref="D24:G24"/>
    <mergeCell ref="D25:G25"/>
    <mergeCell ref="D26:G26"/>
    <mergeCell ref="D27:G27"/>
    <mergeCell ref="D28:G28"/>
    <mergeCell ref="C14:O14"/>
    <mergeCell ref="C15:O15"/>
    <mergeCell ref="B11:B13"/>
    <mergeCell ref="C11:J11"/>
    <mergeCell ref="K11:L11"/>
    <mergeCell ref="M11:O11"/>
    <mergeCell ref="C16:O16"/>
    <mergeCell ref="C17:O17"/>
    <mergeCell ref="B18:B31"/>
    <mergeCell ref="C18:Q18"/>
    <mergeCell ref="C19:Q19"/>
    <mergeCell ref="D20:G20"/>
    <mergeCell ref="K20:M20"/>
    <mergeCell ref="P20:Q29"/>
    <mergeCell ref="D21:G21"/>
    <mergeCell ref="D22:G22"/>
    <mergeCell ref="C29:M29"/>
    <mergeCell ref="C30:O30"/>
    <mergeCell ref="C31:O31"/>
    <mergeCell ref="P11:Q13"/>
    <mergeCell ref="C12:D13"/>
    <mergeCell ref="E12:G12"/>
    <mergeCell ref="H12:J12"/>
    <mergeCell ref="K12:L12"/>
    <mergeCell ref="M12:O12"/>
    <mergeCell ref="P7:Q8"/>
    <mergeCell ref="C8:L8"/>
    <mergeCell ref="M8:O8"/>
    <mergeCell ref="C9:L9"/>
    <mergeCell ref="M9:O9"/>
    <mergeCell ref="C10:O10"/>
    <mergeCell ref="E13:G13"/>
    <mergeCell ref="H13:J13"/>
    <mergeCell ref="K13:L13"/>
    <mergeCell ref="M13:O13"/>
    <mergeCell ref="C4:O4"/>
    <mergeCell ref="C5:O5"/>
    <mergeCell ref="C6:O6"/>
    <mergeCell ref="B7:B9"/>
    <mergeCell ref="C7:L7"/>
    <mergeCell ref="M7:O7"/>
    <mergeCell ref="B1:Q1"/>
    <mergeCell ref="B2:Q2"/>
    <mergeCell ref="C3:D3"/>
    <mergeCell ref="E3:J3"/>
    <mergeCell ref="L3:N3"/>
    <mergeCell ref="P3:Q3"/>
  </mergeCells>
  <printOptions horizontalCentered="1"/>
  <pageMargins left="0.39370078740157499" right="0.23622047244094499" top="0.23622047244094499" bottom="0.27559055118110198" header="0.196850393700787" footer="0.23622047244094499"/>
  <pageSetup paperSize="9" scale="82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C00000"/>
  </sheetPr>
  <dimension ref="A1:L157"/>
  <sheetViews>
    <sheetView workbookViewId="0">
      <selection activeCell="H156" sqref="H156:L156"/>
    </sheetView>
  </sheetViews>
  <sheetFormatPr defaultRowHeight="12.75"/>
  <cols>
    <col min="1" max="8" width="9.140625" style="182"/>
    <col min="9" max="9" width="10.85546875" style="182" customWidth="1"/>
    <col min="10" max="10" width="9.85546875" style="182" customWidth="1"/>
    <col min="11" max="11" width="9.140625" style="182"/>
    <col min="12" max="12" width="9.140625" style="183"/>
  </cols>
  <sheetData>
    <row r="1" spans="1:12" ht="18">
      <c r="A1" s="541" t="s">
        <v>163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3"/>
    </row>
    <row r="2" spans="1:12">
      <c r="A2" s="544" t="s">
        <v>164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6"/>
    </row>
    <row r="3" spans="1:12">
      <c r="A3" s="544" t="s">
        <v>165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6"/>
    </row>
    <row r="4" spans="1:12">
      <c r="A4" s="547" t="s">
        <v>166</v>
      </c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9"/>
    </row>
    <row r="5" spans="1:12">
      <c r="A5" s="550" t="s">
        <v>167</v>
      </c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2"/>
    </row>
    <row r="6" spans="1:12" ht="33" customHeight="1">
      <c r="A6" s="491" t="s">
        <v>168</v>
      </c>
      <c r="B6" s="553"/>
      <c r="C6" s="553"/>
      <c r="D6" s="553"/>
      <c r="E6" s="553"/>
      <c r="F6" s="553"/>
      <c r="G6" s="491" t="s">
        <v>169</v>
      </c>
      <c r="H6" s="491"/>
      <c r="I6" s="491"/>
      <c r="J6" s="491"/>
      <c r="K6" s="491"/>
      <c r="L6" s="491"/>
    </row>
    <row r="7" spans="1:12" ht="16.5" customHeight="1">
      <c r="A7" s="523" t="s">
        <v>351</v>
      </c>
      <c r="B7" s="524"/>
      <c r="C7" s="524"/>
      <c r="D7" s="524"/>
      <c r="E7" s="524"/>
      <c r="F7" s="525"/>
      <c r="G7" s="526" t="s">
        <v>349</v>
      </c>
      <c r="H7" s="527"/>
      <c r="I7" s="527"/>
      <c r="J7" s="527"/>
      <c r="K7" s="527"/>
      <c r="L7" s="528"/>
    </row>
    <row r="8" spans="1:12" ht="18.95" customHeight="1">
      <c r="A8" s="529" t="s">
        <v>347</v>
      </c>
      <c r="B8" s="530"/>
      <c r="C8" s="530"/>
      <c r="D8" s="530"/>
      <c r="E8" s="530"/>
      <c r="F8" s="531"/>
      <c r="G8" s="532" t="s">
        <v>350</v>
      </c>
      <c r="H8" s="533"/>
      <c r="I8" s="533"/>
      <c r="J8" s="533"/>
      <c r="K8" s="533"/>
      <c r="L8" s="534"/>
    </row>
    <row r="9" spans="1:12">
      <c r="A9" s="535" t="s">
        <v>348</v>
      </c>
      <c r="B9" s="536"/>
      <c r="C9" s="536"/>
      <c r="D9" s="536"/>
      <c r="E9" s="536"/>
      <c r="F9" s="537"/>
      <c r="G9" s="535" t="s">
        <v>348</v>
      </c>
      <c r="H9" s="536"/>
      <c r="I9" s="536"/>
      <c r="J9" s="536"/>
      <c r="K9" s="536"/>
      <c r="L9" s="537"/>
    </row>
    <row r="10" spans="1:12" ht="17.45" customHeight="1">
      <c r="A10" s="538"/>
      <c r="B10" s="539"/>
      <c r="C10" s="539"/>
      <c r="D10" s="539"/>
      <c r="E10" s="539"/>
      <c r="F10" s="540"/>
      <c r="G10" s="538"/>
      <c r="H10" s="539"/>
      <c r="I10" s="539"/>
      <c r="J10" s="539"/>
      <c r="K10" s="539"/>
      <c r="L10" s="540"/>
    </row>
    <row r="11" spans="1:12">
      <c r="A11" s="486" t="s">
        <v>170</v>
      </c>
      <c r="B11" s="506"/>
      <c r="C11" s="487"/>
      <c r="D11" s="486" t="s">
        <v>171</v>
      </c>
      <c r="E11" s="506"/>
      <c r="F11" s="487"/>
      <c r="G11" s="486" t="s">
        <v>172</v>
      </c>
      <c r="H11" s="506"/>
      <c r="I11" s="506"/>
      <c r="J11" s="506"/>
      <c r="K11" s="506"/>
      <c r="L11" s="487"/>
    </row>
    <row r="12" spans="1:12" ht="15" customHeight="1">
      <c r="A12" s="517"/>
      <c r="B12" s="518"/>
      <c r="C12" s="519"/>
      <c r="D12" s="520"/>
      <c r="E12" s="521"/>
      <c r="F12" s="522"/>
      <c r="G12" s="520" t="str">
        <f>'Salary Sheet'!M4</f>
        <v>ASQOP1125M</v>
      </c>
      <c r="H12" s="521"/>
      <c r="I12" s="521"/>
      <c r="J12" s="521"/>
      <c r="K12" s="521"/>
      <c r="L12" s="522"/>
    </row>
    <row r="13" spans="1:12">
      <c r="A13" s="92" t="s">
        <v>173</v>
      </c>
      <c r="B13" s="93"/>
      <c r="C13" s="94"/>
      <c r="D13" s="497"/>
      <c r="E13" s="498"/>
      <c r="F13" s="499"/>
      <c r="G13" s="506" t="s">
        <v>174</v>
      </c>
      <c r="H13" s="506"/>
      <c r="I13" s="506"/>
      <c r="J13" s="486" t="s">
        <v>175</v>
      </c>
      <c r="K13" s="507"/>
      <c r="L13" s="508"/>
    </row>
    <row r="14" spans="1:12">
      <c r="A14" s="95" t="s">
        <v>176</v>
      </c>
      <c r="B14" s="96"/>
      <c r="C14" s="97"/>
      <c r="D14" s="500"/>
      <c r="E14" s="501"/>
      <c r="F14" s="502"/>
      <c r="G14" s="486" t="s">
        <v>177</v>
      </c>
      <c r="H14" s="487"/>
      <c r="I14" s="98" t="s">
        <v>178</v>
      </c>
      <c r="J14" s="509" t="s">
        <v>301</v>
      </c>
      <c r="K14" s="510"/>
      <c r="L14" s="511"/>
    </row>
    <row r="15" spans="1:12">
      <c r="A15" s="99" t="s">
        <v>179</v>
      </c>
      <c r="B15" s="100"/>
      <c r="C15" s="101"/>
      <c r="D15" s="503"/>
      <c r="E15" s="504"/>
      <c r="F15" s="505"/>
      <c r="G15" s="515" t="s">
        <v>299</v>
      </c>
      <c r="H15" s="516"/>
      <c r="I15" s="102" t="s">
        <v>300</v>
      </c>
      <c r="J15" s="512"/>
      <c r="K15" s="513"/>
      <c r="L15" s="514"/>
    </row>
    <row r="16" spans="1:12">
      <c r="A16" s="99" t="s">
        <v>180</v>
      </c>
      <c r="B16" s="100"/>
      <c r="C16" s="100"/>
      <c r="D16" s="103"/>
      <c r="E16" s="103"/>
      <c r="F16" s="103"/>
      <c r="G16" s="104"/>
      <c r="H16" s="104"/>
      <c r="I16" s="104"/>
      <c r="J16" s="104"/>
      <c r="K16" s="104"/>
      <c r="L16" s="105"/>
    </row>
    <row r="17" spans="1:12">
      <c r="A17" s="491" t="s">
        <v>181</v>
      </c>
      <c r="B17" s="491"/>
      <c r="C17" s="492" t="s">
        <v>182</v>
      </c>
      <c r="D17" s="492"/>
      <c r="E17" s="492"/>
      <c r="F17" s="493" t="s">
        <v>183</v>
      </c>
      <c r="G17" s="493"/>
      <c r="H17" s="494" t="s">
        <v>184</v>
      </c>
      <c r="I17" s="495"/>
      <c r="J17" s="496"/>
      <c r="K17" s="492" t="s">
        <v>185</v>
      </c>
      <c r="L17" s="492"/>
    </row>
    <row r="18" spans="1:12">
      <c r="A18" s="484" t="s">
        <v>186</v>
      </c>
      <c r="B18" s="485"/>
      <c r="C18" s="436"/>
      <c r="D18" s="437"/>
      <c r="E18" s="438"/>
      <c r="F18" s="480"/>
      <c r="G18" s="481"/>
      <c r="H18" s="436"/>
      <c r="I18" s="437"/>
      <c r="J18" s="438"/>
      <c r="K18" s="405"/>
      <c r="L18" s="490"/>
    </row>
    <row r="19" spans="1:12">
      <c r="A19" s="484" t="s">
        <v>187</v>
      </c>
      <c r="B19" s="485"/>
      <c r="C19" s="436"/>
      <c r="D19" s="437"/>
      <c r="E19" s="438"/>
      <c r="F19" s="480"/>
      <c r="G19" s="481"/>
      <c r="H19" s="436"/>
      <c r="I19" s="437"/>
      <c r="J19" s="438"/>
      <c r="K19" s="405"/>
      <c r="L19" s="490"/>
    </row>
    <row r="20" spans="1:12">
      <c r="A20" s="484" t="s">
        <v>188</v>
      </c>
      <c r="B20" s="485"/>
      <c r="C20" s="436"/>
      <c r="D20" s="437"/>
      <c r="E20" s="438"/>
      <c r="F20" s="480"/>
      <c r="G20" s="481"/>
      <c r="H20" s="436"/>
      <c r="I20" s="437"/>
      <c r="J20" s="438"/>
      <c r="K20" s="405"/>
      <c r="L20" s="406"/>
    </row>
    <row r="21" spans="1:12">
      <c r="A21" s="484" t="s">
        <v>189</v>
      </c>
      <c r="B21" s="485"/>
      <c r="C21" s="436"/>
      <c r="D21" s="437"/>
      <c r="E21" s="438"/>
      <c r="F21" s="480"/>
      <c r="G21" s="481"/>
      <c r="H21" s="436"/>
      <c r="I21" s="437"/>
      <c r="J21" s="438"/>
      <c r="K21" s="405"/>
      <c r="L21" s="406"/>
    </row>
    <row r="22" spans="1:12">
      <c r="A22" s="486" t="s">
        <v>190</v>
      </c>
      <c r="B22" s="487"/>
      <c r="C22" s="439"/>
      <c r="D22" s="440"/>
      <c r="E22" s="441"/>
      <c r="F22" s="488"/>
      <c r="G22" s="489"/>
      <c r="H22" s="439"/>
      <c r="I22" s="440"/>
      <c r="J22" s="441"/>
      <c r="K22" s="488"/>
      <c r="L22" s="489"/>
    </row>
    <row r="23" spans="1:12">
      <c r="A23" s="476" t="s">
        <v>191</v>
      </c>
      <c r="B23" s="477"/>
      <c r="C23" s="477"/>
      <c r="D23" s="477"/>
      <c r="E23" s="478"/>
      <c r="F23" s="478"/>
      <c r="G23" s="478"/>
      <c r="H23" s="478"/>
      <c r="I23" s="478"/>
      <c r="J23" s="478"/>
      <c r="K23" s="478"/>
      <c r="L23" s="479"/>
    </row>
    <row r="24" spans="1:12">
      <c r="A24" s="106" t="s">
        <v>192</v>
      </c>
      <c r="B24" s="463" t="s">
        <v>193</v>
      </c>
      <c r="C24" s="463"/>
      <c r="D24" s="464"/>
      <c r="E24" s="465" t="s">
        <v>194</v>
      </c>
      <c r="F24" s="466"/>
      <c r="G24" s="466"/>
      <c r="H24" s="466"/>
      <c r="I24" s="467"/>
      <c r="J24" s="467"/>
      <c r="K24" s="466"/>
      <c r="L24" s="468"/>
    </row>
    <row r="25" spans="1:12">
      <c r="A25" s="107"/>
      <c r="B25" s="469" t="s">
        <v>195</v>
      </c>
      <c r="C25" s="469"/>
      <c r="D25" s="469"/>
      <c r="E25" s="470" t="s">
        <v>196</v>
      </c>
      <c r="F25" s="471"/>
      <c r="G25" s="470" t="s">
        <v>197</v>
      </c>
      <c r="H25" s="472"/>
      <c r="I25" s="470" t="s">
        <v>198</v>
      </c>
      <c r="J25" s="472"/>
      <c r="K25" s="473" t="s">
        <v>199</v>
      </c>
      <c r="L25" s="474"/>
    </row>
    <row r="26" spans="1:12">
      <c r="A26" s="107"/>
      <c r="B26" s="108"/>
      <c r="C26" s="108" t="s">
        <v>200</v>
      </c>
      <c r="D26" s="108"/>
      <c r="E26" s="453" t="s">
        <v>201</v>
      </c>
      <c r="F26" s="454"/>
      <c r="G26" s="453" t="s">
        <v>201</v>
      </c>
      <c r="H26" s="455"/>
      <c r="I26" s="453" t="s">
        <v>201</v>
      </c>
      <c r="J26" s="455"/>
      <c r="K26" s="456" t="s">
        <v>202</v>
      </c>
      <c r="L26" s="457"/>
    </row>
    <row r="27" spans="1:12">
      <c r="A27" s="109"/>
      <c r="B27" s="458"/>
      <c r="C27" s="458"/>
      <c r="D27" s="458"/>
      <c r="E27" s="110"/>
      <c r="F27" s="111"/>
      <c r="G27" s="459"/>
      <c r="H27" s="460"/>
      <c r="I27" s="461" t="s">
        <v>203</v>
      </c>
      <c r="J27" s="462"/>
      <c r="K27" s="112"/>
      <c r="L27" s="113"/>
    </row>
    <row r="28" spans="1:12">
      <c r="A28" s="98">
        <v>1</v>
      </c>
      <c r="B28" s="436"/>
      <c r="C28" s="437"/>
      <c r="D28" s="438"/>
      <c r="E28" s="480"/>
      <c r="F28" s="481"/>
      <c r="G28" s="436"/>
      <c r="H28" s="438"/>
      <c r="I28" s="452"/>
      <c r="J28" s="452"/>
      <c r="K28" s="185"/>
      <c r="L28" s="185"/>
    </row>
    <row r="29" spans="1:12">
      <c r="A29" s="114">
        <v>2</v>
      </c>
      <c r="B29" s="436"/>
      <c r="C29" s="437"/>
      <c r="D29" s="438"/>
      <c r="E29" s="480"/>
      <c r="F29" s="481"/>
      <c r="G29" s="436"/>
      <c r="H29" s="438"/>
      <c r="I29" s="452"/>
      <c r="J29" s="452"/>
      <c r="K29" s="185"/>
      <c r="L29" s="185"/>
    </row>
    <row r="30" spans="1:12">
      <c r="A30" s="114">
        <v>3</v>
      </c>
      <c r="B30" s="436"/>
      <c r="C30" s="437"/>
      <c r="D30" s="438"/>
      <c r="E30" s="186"/>
      <c r="F30" s="187"/>
      <c r="G30" s="188"/>
      <c r="H30" s="189"/>
      <c r="I30" s="190"/>
      <c r="J30" s="191"/>
      <c r="K30" s="185"/>
      <c r="L30" s="185"/>
    </row>
    <row r="31" spans="1:12">
      <c r="A31" s="114">
        <v>4</v>
      </c>
      <c r="B31" s="436"/>
      <c r="C31" s="437"/>
      <c r="D31" s="438"/>
      <c r="E31" s="186"/>
      <c r="F31" s="187"/>
      <c r="G31" s="188"/>
      <c r="H31" s="189"/>
      <c r="I31" s="188"/>
      <c r="J31" s="189"/>
      <c r="K31" s="185"/>
      <c r="L31" s="185"/>
    </row>
    <row r="32" spans="1:12">
      <c r="A32" s="114">
        <v>5</v>
      </c>
      <c r="B32" s="436"/>
      <c r="C32" s="437"/>
      <c r="D32" s="438"/>
      <c r="E32" s="186"/>
      <c r="F32" s="187"/>
      <c r="G32" s="188"/>
      <c r="H32" s="189"/>
      <c r="I32" s="188"/>
      <c r="J32" s="189"/>
      <c r="K32" s="185"/>
      <c r="L32" s="185"/>
    </row>
    <row r="33" spans="1:12">
      <c r="A33" s="114">
        <v>6</v>
      </c>
      <c r="B33" s="436"/>
      <c r="C33" s="437"/>
      <c r="D33" s="438"/>
      <c r="E33" s="186"/>
      <c r="F33" s="187"/>
      <c r="G33" s="188"/>
      <c r="H33" s="189"/>
      <c r="I33" s="188"/>
      <c r="J33" s="189"/>
      <c r="K33" s="185"/>
      <c r="L33" s="185"/>
    </row>
    <row r="34" spans="1:12">
      <c r="A34" s="114">
        <v>7</v>
      </c>
      <c r="B34" s="436"/>
      <c r="C34" s="437"/>
      <c r="D34" s="438"/>
      <c r="E34" s="186"/>
      <c r="F34" s="187"/>
      <c r="G34" s="188"/>
      <c r="H34" s="189"/>
      <c r="I34" s="188"/>
      <c r="J34" s="189"/>
      <c r="K34" s="185"/>
      <c r="L34" s="185"/>
    </row>
    <row r="35" spans="1:12">
      <c r="A35" s="114">
        <v>8</v>
      </c>
      <c r="B35" s="436"/>
      <c r="C35" s="437"/>
      <c r="D35" s="438"/>
      <c r="E35" s="186"/>
      <c r="F35" s="187"/>
      <c r="G35" s="188"/>
      <c r="H35" s="189"/>
      <c r="I35" s="188"/>
      <c r="J35" s="189"/>
      <c r="K35" s="185"/>
      <c r="L35" s="185"/>
    </row>
    <row r="36" spans="1:12">
      <c r="A36" s="114">
        <v>9</v>
      </c>
      <c r="B36" s="436"/>
      <c r="C36" s="437"/>
      <c r="D36" s="438"/>
      <c r="E36" s="480"/>
      <c r="F36" s="481"/>
      <c r="G36" s="436"/>
      <c r="H36" s="438"/>
      <c r="I36" s="436"/>
      <c r="J36" s="438"/>
      <c r="K36" s="185"/>
      <c r="L36" s="185"/>
    </row>
    <row r="37" spans="1:12">
      <c r="A37" s="114">
        <v>10</v>
      </c>
      <c r="B37" s="436"/>
      <c r="C37" s="437"/>
      <c r="D37" s="438"/>
      <c r="E37" s="480"/>
      <c r="F37" s="481"/>
      <c r="G37" s="436"/>
      <c r="H37" s="438"/>
      <c r="I37" s="436"/>
      <c r="J37" s="438"/>
      <c r="K37" s="185"/>
      <c r="L37" s="185"/>
    </row>
    <row r="38" spans="1:12">
      <c r="A38" s="114">
        <v>11</v>
      </c>
      <c r="B38" s="436"/>
      <c r="C38" s="437"/>
      <c r="D38" s="438"/>
      <c r="E38" s="480"/>
      <c r="F38" s="481"/>
      <c r="G38" s="436"/>
      <c r="H38" s="438"/>
      <c r="I38" s="436"/>
      <c r="J38" s="438"/>
      <c r="K38" s="185"/>
      <c r="L38" s="185"/>
    </row>
    <row r="39" spans="1:12">
      <c r="A39" s="114">
        <v>12</v>
      </c>
      <c r="B39" s="436"/>
      <c r="C39" s="437"/>
      <c r="D39" s="438"/>
      <c r="E39" s="480"/>
      <c r="F39" s="481"/>
      <c r="G39" s="436"/>
      <c r="H39" s="438"/>
      <c r="I39" s="482"/>
      <c r="J39" s="483"/>
      <c r="K39" s="185"/>
      <c r="L39" s="185"/>
    </row>
    <row r="40" spans="1:12">
      <c r="A40" s="114">
        <v>13</v>
      </c>
      <c r="B40" s="436"/>
      <c r="C40" s="437"/>
      <c r="D40" s="438"/>
      <c r="E40" s="186"/>
      <c r="F40" s="187"/>
      <c r="G40" s="188"/>
      <c r="H40" s="189"/>
      <c r="I40" s="192"/>
      <c r="J40" s="193"/>
      <c r="K40" s="185"/>
      <c r="L40" s="185"/>
    </row>
    <row r="41" spans="1:12">
      <c r="A41" s="109" t="s">
        <v>204</v>
      </c>
      <c r="B41" s="443"/>
      <c r="C41" s="444"/>
      <c r="D41" s="445"/>
      <c r="E41" s="405"/>
      <c r="F41" s="406"/>
      <c r="G41" s="443"/>
      <c r="H41" s="445"/>
      <c r="I41" s="475"/>
      <c r="J41" s="475"/>
      <c r="K41" s="194"/>
      <c r="L41" s="194"/>
    </row>
    <row r="42" spans="1:12">
      <c r="A42" s="99"/>
      <c r="B42" s="115"/>
      <c r="C42" s="115"/>
      <c r="D42" s="115"/>
      <c r="E42" s="116"/>
      <c r="F42" s="116"/>
      <c r="G42" s="115"/>
      <c r="H42" s="115"/>
      <c r="I42" s="104"/>
      <c r="J42" s="104"/>
      <c r="K42" s="104"/>
      <c r="L42" s="113"/>
    </row>
    <row r="43" spans="1:12">
      <c r="A43" s="476" t="s">
        <v>205</v>
      </c>
      <c r="B43" s="477"/>
      <c r="C43" s="477"/>
      <c r="D43" s="477"/>
      <c r="E43" s="478"/>
      <c r="F43" s="478"/>
      <c r="G43" s="478"/>
      <c r="H43" s="478"/>
      <c r="I43" s="478"/>
      <c r="J43" s="478"/>
      <c r="K43" s="478"/>
      <c r="L43" s="479"/>
    </row>
    <row r="44" spans="1:12">
      <c r="A44" s="106" t="s">
        <v>192</v>
      </c>
      <c r="B44" s="463" t="s">
        <v>193</v>
      </c>
      <c r="C44" s="463"/>
      <c r="D44" s="464"/>
      <c r="E44" s="465" t="s">
        <v>206</v>
      </c>
      <c r="F44" s="466"/>
      <c r="G44" s="466"/>
      <c r="H44" s="466"/>
      <c r="I44" s="467"/>
      <c r="J44" s="467"/>
      <c r="K44" s="466"/>
      <c r="L44" s="468"/>
    </row>
    <row r="45" spans="1:12">
      <c r="A45" s="107"/>
      <c r="B45" s="469" t="s">
        <v>195</v>
      </c>
      <c r="C45" s="469"/>
      <c r="D45" s="469"/>
      <c r="E45" s="470" t="s">
        <v>207</v>
      </c>
      <c r="F45" s="471"/>
      <c r="G45" s="470" t="s">
        <v>208</v>
      </c>
      <c r="H45" s="472"/>
      <c r="I45" s="470" t="s">
        <v>209</v>
      </c>
      <c r="J45" s="472"/>
      <c r="K45" s="473" t="s">
        <v>199</v>
      </c>
      <c r="L45" s="474"/>
    </row>
    <row r="46" spans="1:12">
      <c r="A46" s="107"/>
      <c r="B46" s="108"/>
      <c r="C46" s="108" t="s">
        <v>200</v>
      </c>
      <c r="D46" s="108"/>
      <c r="E46" s="453" t="s">
        <v>210</v>
      </c>
      <c r="F46" s="454"/>
      <c r="G46" s="453" t="s">
        <v>60</v>
      </c>
      <c r="H46" s="455"/>
      <c r="I46" s="453" t="s">
        <v>211</v>
      </c>
      <c r="J46" s="455"/>
      <c r="K46" s="456" t="s">
        <v>202</v>
      </c>
      <c r="L46" s="457"/>
    </row>
    <row r="47" spans="1:12">
      <c r="A47" s="109"/>
      <c r="B47" s="458"/>
      <c r="C47" s="458"/>
      <c r="D47" s="458"/>
      <c r="E47" s="110"/>
      <c r="F47" s="111"/>
      <c r="G47" s="459" t="s">
        <v>203</v>
      </c>
      <c r="H47" s="460"/>
      <c r="I47" s="461"/>
      <c r="J47" s="462"/>
      <c r="K47" s="112"/>
      <c r="L47" s="113"/>
    </row>
    <row r="48" spans="1:12">
      <c r="A48" s="98">
        <v>1</v>
      </c>
      <c r="B48" s="436"/>
      <c r="C48" s="437"/>
      <c r="D48" s="438"/>
      <c r="E48" s="195"/>
      <c r="F48" s="187"/>
      <c r="G48" s="436"/>
      <c r="H48" s="438"/>
      <c r="I48" s="451"/>
      <c r="J48" s="452"/>
      <c r="K48" s="185"/>
      <c r="L48" s="185"/>
    </row>
    <row r="49" spans="1:12">
      <c r="A49" s="114">
        <v>2</v>
      </c>
      <c r="B49" s="436"/>
      <c r="C49" s="437"/>
      <c r="D49" s="438"/>
      <c r="E49" s="195"/>
      <c r="F49" s="187"/>
      <c r="G49" s="436"/>
      <c r="H49" s="438"/>
      <c r="I49" s="451"/>
      <c r="J49" s="452"/>
      <c r="K49" s="185"/>
      <c r="L49" s="185"/>
    </row>
    <row r="50" spans="1:12">
      <c r="A50" s="114">
        <v>3</v>
      </c>
      <c r="B50" s="436"/>
      <c r="C50" s="437"/>
      <c r="D50" s="438"/>
      <c r="E50" s="195"/>
      <c r="F50" s="187"/>
      <c r="G50" s="436"/>
      <c r="H50" s="438"/>
      <c r="I50" s="449"/>
      <c r="J50" s="450"/>
      <c r="K50" s="185"/>
      <c r="L50" s="185"/>
    </row>
    <row r="51" spans="1:12">
      <c r="A51" s="114">
        <v>4</v>
      </c>
      <c r="B51" s="436"/>
      <c r="C51" s="437"/>
      <c r="D51" s="438"/>
      <c r="E51" s="195"/>
      <c r="F51" s="187"/>
      <c r="G51" s="436"/>
      <c r="H51" s="438"/>
      <c r="I51" s="448"/>
      <c r="J51" s="438"/>
      <c r="K51" s="185"/>
      <c r="L51" s="185"/>
    </row>
    <row r="52" spans="1:12">
      <c r="A52" s="114">
        <v>5</v>
      </c>
      <c r="B52" s="436"/>
      <c r="C52" s="437"/>
      <c r="D52" s="438"/>
      <c r="E52" s="195"/>
      <c r="F52" s="187"/>
      <c r="G52" s="436"/>
      <c r="H52" s="438"/>
      <c r="I52" s="448"/>
      <c r="J52" s="438"/>
      <c r="K52" s="185"/>
      <c r="L52" s="185"/>
    </row>
    <row r="53" spans="1:12">
      <c r="A53" s="114">
        <v>6</v>
      </c>
      <c r="B53" s="436"/>
      <c r="C53" s="437"/>
      <c r="D53" s="438"/>
      <c r="E53" s="195"/>
      <c r="F53" s="187"/>
      <c r="G53" s="436"/>
      <c r="H53" s="438"/>
      <c r="I53" s="448"/>
      <c r="J53" s="438"/>
      <c r="K53" s="185"/>
      <c r="L53" s="185"/>
    </row>
    <row r="54" spans="1:12">
      <c r="A54" s="114">
        <v>7</v>
      </c>
      <c r="B54" s="436"/>
      <c r="C54" s="437"/>
      <c r="D54" s="438"/>
      <c r="E54" s="195"/>
      <c r="F54" s="187"/>
      <c r="G54" s="436"/>
      <c r="H54" s="438"/>
      <c r="I54" s="448"/>
      <c r="J54" s="438"/>
      <c r="K54" s="185"/>
      <c r="L54" s="185"/>
    </row>
    <row r="55" spans="1:12">
      <c r="A55" s="114">
        <v>8</v>
      </c>
      <c r="B55" s="436"/>
      <c r="C55" s="437"/>
      <c r="D55" s="438"/>
      <c r="E55" s="195"/>
      <c r="F55" s="187"/>
      <c r="G55" s="436"/>
      <c r="H55" s="438"/>
      <c r="I55" s="448"/>
      <c r="J55" s="438"/>
      <c r="K55" s="185"/>
      <c r="L55" s="185"/>
    </row>
    <row r="56" spans="1:12">
      <c r="A56" s="114">
        <v>9</v>
      </c>
      <c r="B56" s="436"/>
      <c r="C56" s="437"/>
      <c r="D56" s="438"/>
      <c r="E56" s="195"/>
      <c r="F56" s="187"/>
      <c r="G56" s="436"/>
      <c r="H56" s="438"/>
      <c r="I56" s="448"/>
      <c r="J56" s="438"/>
      <c r="K56" s="185"/>
      <c r="L56" s="185"/>
    </row>
    <row r="57" spans="1:12">
      <c r="A57" s="114">
        <v>10</v>
      </c>
      <c r="B57" s="436"/>
      <c r="C57" s="437"/>
      <c r="D57" s="438"/>
      <c r="E57" s="195"/>
      <c r="F57" s="187"/>
      <c r="G57" s="436"/>
      <c r="H57" s="438"/>
      <c r="I57" s="448"/>
      <c r="J57" s="438"/>
      <c r="K57" s="185"/>
      <c r="L57" s="185"/>
    </row>
    <row r="58" spans="1:12">
      <c r="A58" s="114">
        <v>11</v>
      </c>
      <c r="B58" s="436"/>
      <c r="C58" s="437"/>
      <c r="D58" s="438"/>
      <c r="E58" s="195"/>
      <c r="F58" s="187"/>
      <c r="G58" s="436"/>
      <c r="H58" s="438"/>
      <c r="I58" s="448"/>
      <c r="J58" s="438"/>
      <c r="K58" s="185"/>
      <c r="L58" s="185"/>
    </row>
    <row r="59" spans="1:12">
      <c r="A59" s="114">
        <v>12</v>
      </c>
      <c r="B59" s="436"/>
      <c r="C59" s="437"/>
      <c r="D59" s="438"/>
      <c r="E59" s="195"/>
      <c r="F59" s="187"/>
      <c r="G59" s="436"/>
      <c r="H59" s="438"/>
      <c r="I59" s="448"/>
      <c r="J59" s="438"/>
      <c r="K59" s="185"/>
      <c r="L59" s="185"/>
    </row>
    <row r="60" spans="1:12">
      <c r="A60" s="114">
        <v>13</v>
      </c>
      <c r="B60" s="436"/>
      <c r="C60" s="437"/>
      <c r="D60" s="438"/>
      <c r="E60" s="195"/>
      <c r="F60" s="187"/>
      <c r="G60" s="188"/>
      <c r="H60" s="196"/>
      <c r="I60" s="197"/>
      <c r="J60" s="196"/>
      <c r="K60" s="196"/>
      <c r="L60" s="189"/>
    </row>
    <row r="61" spans="1:12">
      <c r="A61" s="117" t="s">
        <v>204</v>
      </c>
      <c r="B61" s="439">
        <f>SUM(B48:D59)</f>
        <v>0</v>
      </c>
      <c r="C61" s="440"/>
      <c r="D61" s="441"/>
      <c r="E61" s="442"/>
      <c r="F61" s="406"/>
      <c r="G61" s="443"/>
      <c r="H61" s="444"/>
      <c r="I61" s="444"/>
      <c r="J61" s="444"/>
      <c r="K61" s="444"/>
      <c r="L61" s="445"/>
    </row>
    <row r="62" spans="1:12">
      <c r="A62" s="377" t="s">
        <v>212</v>
      </c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446"/>
    </row>
    <row r="63" spans="1:12">
      <c r="A63" s="118" t="s">
        <v>213</v>
      </c>
      <c r="B63" s="380" t="str">
        <f>A7</f>
        <v>Anil Kumar Sharma</v>
      </c>
      <c r="C63" s="380"/>
      <c r="D63" s="380"/>
      <c r="E63" s="119" t="s">
        <v>214</v>
      </c>
      <c r="F63" s="120"/>
      <c r="G63" s="437"/>
      <c r="H63" s="447"/>
      <c r="I63" s="447"/>
      <c r="J63" s="119" t="s">
        <v>215</v>
      </c>
      <c r="K63" s="120"/>
      <c r="L63" s="121"/>
    </row>
    <row r="64" spans="1:12">
      <c r="A64" s="383" t="str">
        <f>A8</f>
        <v>Block Education Officer</v>
      </c>
      <c r="B64" s="384"/>
      <c r="C64" s="384"/>
      <c r="D64" s="122" t="s">
        <v>216</v>
      </c>
      <c r="E64" s="96"/>
      <c r="F64" s="123"/>
      <c r="G64" s="123"/>
      <c r="H64" s="123"/>
      <c r="I64" s="124">
        <f>H22</f>
        <v>0</v>
      </c>
      <c r="J64" s="428" t="s">
        <v>217</v>
      </c>
      <c r="K64" s="428"/>
      <c r="L64" s="204"/>
    </row>
    <row r="65" spans="1:12">
      <c r="A65" s="429"/>
      <c r="B65" s="430"/>
      <c r="C65" s="430"/>
      <c r="D65" s="430"/>
      <c r="E65" s="430"/>
      <c r="F65" s="125" t="s">
        <v>218</v>
      </c>
      <c r="G65" s="126"/>
      <c r="H65" s="126"/>
      <c r="I65" s="126"/>
      <c r="J65" s="126"/>
      <c r="K65" s="126"/>
      <c r="L65" s="127"/>
    </row>
    <row r="66" spans="1:12">
      <c r="A66" s="363" t="s">
        <v>219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5"/>
    </row>
    <row r="67" spans="1:12">
      <c r="A67" s="431"/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433"/>
    </row>
    <row r="68" spans="1:12">
      <c r="A68" s="434" t="s">
        <v>220</v>
      </c>
      <c r="B68" s="435"/>
      <c r="C68" s="128"/>
      <c r="D68" s="128"/>
      <c r="E68" s="128"/>
      <c r="F68" s="128"/>
      <c r="G68" s="128"/>
      <c r="H68" s="128"/>
      <c r="I68" s="128"/>
      <c r="J68" s="128"/>
      <c r="K68" s="128"/>
      <c r="L68" s="129"/>
    </row>
    <row r="69" spans="1:12">
      <c r="A69" s="418" t="s">
        <v>221</v>
      </c>
      <c r="B69" s="419"/>
      <c r="C69" s="419"/>
      <c r="D69" s="419"/>
      <c r="E69" s="419"/>
      <c r="F69" s="419"/>
      <c r="G69" s="419"/>
      <c r="H69" s="419"/>
      <c r="I69" s="419"/>
      <c r="J69" s="419"/>
      <c r="K69" s="419"/>
      <c r="L69" s="420"/>
    </row>
    <row r="70" spans="1:12">
      <c r="A70" s="418" t="s">
        <v>222</v>
      </c>
      <c r="B70" s="419"/>
      <c r="C70" s="419"/>
      <c r="D70" s="419"/>
      <c r="E70" s="419"/>
      <c r="F70" s="419"/>
      <c r="G70" s="419"/>
      <c r="H70" s="419"/>
      <c r="I70" s="419"/>
      <c r="J70" s="419"/>
      <c r="K70" s="419"/>
      <c r="L70" s="420"/>
    </row>
    <row r="71" spans="1:12">
      <c r="A71" s="418" t="s">
        <v>223</v>
      </c>
      <c r="B71" s="419"/>
      <c r="C71" s="419"/>
      <c r="D71" s="419"/>
      <c r="E71" s="419"/>
      <c r="F71" s="419"/>
      <c r="G71" s="419"/>
      <c r="H71" s="419"/>
      <c r="I71" s="419"/>
      <c r="J71" s="419"/>
      <c r="K71" s="419"/>
      <c r="L71" s="420"/>
    </row>
    <row r="72" spans="1:12">
      <c r="A72" s="418" t="s">
        <v>224</v>
      </c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20"/>
    </row>
    <row r="73" spans="1:12">
      <c r="A73" s="418" t="s">
        <v>225</v>
      </c>
      <c r="B73" s="419"/>
      <c r="C73" s="419"/>
      <c r="D73" s="419"/>
      <c r="E73" s="419"/>
      <c r="F73" s="419"/>
      <c r="G73" s="419"/>
      <c r="H73" s="130"/>
      <c r="I73" s="130"/>
      <c r="J73" s="130"/>
      <c r="K73" s="130"/>
      <c r="L73" s="131"/>
    </row>
    <row r="74" spans="1:12">
      <c r="A74" s="418" t="s">
        <v>226</v>
      </c>
      <c r="B74" s="419"/>
      <c r="C74" s="419"/>
      <c r="D74" s="419"/>
      <c r="E74" s="419"/>
      <c r="F74" s="419"/>
      <c r="G74" s="419"/>
      <c r="H74" s="419"/>
      <c r="I74" s="419"/>
      <c r="J74" s="419"/>
      <c r="K74" s="419"/>
      <c r="L74" s="420"/>
    </row>
    <row r="75" spans="1:12">
      <c r="A75" s="418" t="s">
        <v>227</v>
      </c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20"/>
    </row>
    <row r="76" spans="1:12">
      <c r="A76" s="418" t="s">
        <v>228</v>
      </c>
      <c r="B76" s="419"/>
      <c r="C76" s="419"/>
      <c r="D76" s="419"/>
      <c r="E76" s="419"/>
      <c r="F76" s="419"/>
      <c r="G76" s="419"/>
      <c r="H76" s="419"/>
      <c r="I76" s="419"/>
      <c r="J76" s="419"/>
      <c r="K76" s="419"/>
      <c r="L76" s="420"/>
    </row>
    <row r="77" spans="1:12">
      <c r="A77" s="418" t="s">
        <v>229</v>
      </c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20"/>
    </row>
    <row r="78" spans="1:12">
      <c r="A78" s="363" t="s">
        <v>230</v>
      </c>
      <c r="B78" s="364"/>
      <c r="C78" s="364"/>
      <c r="D78" s="364"/>
      <c r="E78" s="364"/>
      <c r="F78" s="364"/>
      <c r="G78" s="364"/>
      <c r="H78" s="364"/>
      <c r="I78" s="364"/>
      <c r="J78" s="364"/>
      <c r="K78" s="364"/>
      <c r="L78" s="365"/>
    </row>
    <row r="79" spans="1:12">
      <c r="A79" s="363" t="s">
        <v>231</v>
      </c>
      <c r="B79" s="364"/>
      <c r="C79" s="364"/>
      <c r="D79" s="364"/>
      <c r="E79" s="364"/>
      <c r="F79" s="96"/>
      <c r="G79" s="96"/>
      <c r="H79" s="96"/>
      <c r="I79" s="96"/>
      <c r="J79" s="96"/>
      <c r="K79" s="96"/>
      <c r="L79" s="132"/>
    </row>
    <row r="80" spans="1:12">
      <c r="A80" s="133" t="s">
        <v>232</v>
      </c>
      <c r="B80" s="96"/>
      <c r="C80" s="96"/>
      <c r="D80" s="96"/>
      <c r="E80" s="96"/>
      <c r="F80" s="130"/>
      <c r="G80" s="130"/>
      <c r="H80" s="130"/>
      <c r="I80" s="130"/>
      <c r="J80" s="130"/>
      <c r="K80" s="130"/>
      <c r="L80" s="131"/>
    </row>
    <row r="81" spans="1:12">
      <c r="A81" s="134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6"/>
    </row>
    <row r="82" spans="1:12">
      <c r="A82" s="421" t="s">
        <v>233</v>
      </c>
      <c r="B82" s="422"/>
      <c r="C82" s="422"/>
      <c r="D82" s="422"/>
      <c r="E82" s="422"/>
      <c r="F82" s="422"/>
      <c r="G82" s="422"/>
      <c r="H82" s="422"/>
      <c r="I82" s="422"/>
      <c r="J82" s="422"/>
      <c r="K82" s="422"/>
      <c r="L82" s="423"/>
    </row>
    <row r="83" spans="1:12" ht="15.75">
      <c r="A83" s="424" t="s">
        <v>234</v>
      </c>
      <c r="B83" s="425"/>
      <c r="C83" s="425"/>
      <c r="D83" s="425"/>
      <c r="E83" s="425"/>
      <c r="F83" s="425"/>
      <c r="G83" s="425"/>
      <c r="H83" s="425"/>
      <c r="I83" s="425"/>
      <c r="J83" s="426"/>
      <c r="K83" s="426"/>
      <c r="L83" s="427"/>
    </row>
    <row r="84" spans="1:12" ht="15">
      <c r="A84" s="137" t="s">
        <v>235</v>
      </c>
      <c r="B84" s="138"/>
      <c r="C84" s="139"/>
      <c r="D84" s="139"/>
      <c r="E84" s="139"/>
      <c r="F84" s="139"/>
      <c r="G84" s="139"/>
      <c r="H84" s="139"/>
      <c r="I84" s="147"/>
      <c r="J84" s="139"/>
      <c r="K84" s="139"/>
      <c r="L84" s="147"/>
    </row>
    <row r="85" spans="1:12">
      <c r="A85" s="140"/>
      <c r="B85" s="142" t="s">
        <v>236</v>
      </c>
      <c r="C85" s="142"/>
      <c r="D85" s="142"/>
      <c r="E85" s="142"/>
      <c r="F85" s="142"/>
      <c r="G85" s="139"/>
      <c r="H85" s="139"/>
      <c r="I85" s="143">
        <f>'Tax Old Regime'!Q4</f>
        <v>790830</v>
      </c>
      <c r="J85" s="139"/>
      <c r="K85" s="141"/>
      <c r="L85" s="144"/>
    </row>
    <row r="86" spans="1:12">
      <c r="A86" s="140"/>
      <c r="B86" s="142" t="s">
        <v>237</v>
      </c>
      <c r="C86" s="142"/>
      <c r="D86" s="142"/>
      <c r="E86" s="142"/>
      <c r="F86" s="142"/>
      <c r="G86" s="139"/>
      <c r="H86" s="139"/>
      <c r="I86" s="143"/>
      <c r="J86" s="140"/>
      <c r="K86" s="141"/>
      <c r="L86" s="144"/>
    </row>
    <row r="87" spans="1:12">
      <c r="A87" s="140"/>
      <c r="B87" s="142" t="s">
        <v>238</v>
      </c>
      <c r="C87" s="142"/>
      <c r="D87" s="142"/>
      <c r="E87" s="142"/>
      <c r="F87" s="142"/>
      <c r="G87" s="139"/>
      <c r="H87" s="139"/>
      <c r="I87" s="145"/>
      <c r="J87" s="140"/>
      <c r="K87" s="141"/>
      <c r="L87" s="144"/>
    </row>
    <row r="88" spans="1:12">
      <c r="A88" s="140"/>
      <c r="B88" s="142" t="s">
        <v>239</v>
      </c>
      <c r="C88" s="142"/>
      <c r="D88" s="142"/>
      <c r="E88" s="142"/>
      <c r="F88" s="142"/>
      <c r="G88" s="139"/>
      <c r="H88" s="139"/>
      <c r="I88" s="143"/>
      <c r="J88" s="140"/>
      <c r="K88" s="141"/>
      <c r="L88" s="144"/>
    </row>
    <row r="89" spans="1:12">
      <c r="A89" s="140"/>
      <c r="B89" s="142" t="s">
        <v>238</v>
      </c>
      <c r="C89" s="142"/>
      <c r="D89" s="142"/>
      <c r="E89" s="142"/>
      <c r="F89" s="142"/>
      <c r="G89" s="139"/>
      <c r="H89" s="139"/>
      <c r="I89" s="145"/>
      <c r="J89" s="140"/>
      <c r="K89" s="141"/>
      <c r="L89" s="144"/>
    </row>
    <row r="90" spans="1:12">
      <c r="A90" s="140"/>
      <c r="B90" s="142" t="s">
        <v>240</v>
      </c>
      <c r="C90" s="142"/>
      <c r="D90" s="142"/>
      <c r="E90" s="142"/>
      <c r="F90" s="142"/>
      <c r="G90" s="139"/>
      <c r="H90" s="139"/>
      <c r="I90" s="140"/>
      <c r="J90" s="374">
        <f>I85+I86+I87+I88+I89</f>
        <v>790830</v>
      </c>
      <c r="K90" s="367"/>
      <c r="L90" s="144"/>
    </row>
    <row r="91" spans="1:12">
      <c r="A91" s="140"/>
      <c r="B91" s="139"/>
      <c r="C91" s="139"/>
      <c r="D91" s="139"/>
      <c r="E91" s="139"/>
      <c r="F91" s="139"/>
      <c r="G91" s="139"/>
      <c r="H91" s="139"/>
      <c r="I91" s="140"/>
      <c r="J91" s="140"/>
      <c r="K91" s="141"/>
      <c r="L91" s="144"/>
    </row>
    <row r="92" spans="1:12">
      <c r="A92" s="137" t="s">
        <v>241</v>
      </c>
      <c r="B92" s="139"/>
      <c r="C92" s="139"/>
      <c r="D92" s="139"/>
      <c r="E92" s="139"/>
      <c r="F92" s="139"/>
      <c r="G92" s="139"/>
      <c r="H92" s="139"/>
      <c r="I92" s="140"/>
      <c r="J92" s="140"/>
      <c r="K92" s="141"/>
      <c r="L92" s="144"/>
    </row>
    <row r="93" spans="1:12">
      <c r="A93" s="410" t="s">
        <v>242</v>
      </c>
      <c r="B93" s="411"/>
      <c r="C93" s="411"/>
      <c r="D93" s="411"/>
      <c r="E93" s="411"/>
      <c r="F93" s="411"/>
      <c r="G93" s="411"/>
      <c r="H93" s="146"/>
      <c r="I93" s="147">
        <f>'Tax Old Regime'!Q5</f>
        <v>9048</v>
      </c>
      <c r="J93" s="140"/>
      <c r="K93" s="141"/>
      <c r="L93" s="144"/>
    </row>
    <row r="94" spans="1:12">
      <c r="A94" s="410" t="s">
        <v>243</v>
      </c>
      <c r="B94" s="411"/>
      <c r="C94" s="411"/>
      <c r="D94" s="411"/>
      <c r="E94" s="411"/>
      <c r="F94" s="411"/>
      <c r="G94" s="411"/>
      <c r="H94" s="146"/>
      <c r="I94" s="147"/>
      <c r="J94" s="140"/>
      <c r="K94" s="141"/>
      <c r="L94" s="144"/>
    </row>
    <row r="95" spans="1:12">
      <c r="A95" s="137" t="s">
        <v>244</v>
      </c>
      <c r="B95" s="139"/>
      <c r="C95" s="139"/>
      <c r="D95" s="139"/>
      <c r="E95" s="139"/>
      <c r="F95" s="139"/>
      <c r="G95" s="139"/>
      <c r="H95" s="139"/>
      <c r="I95" s="140"/>
      <c r="J95" s="374">
        <f>J90-I93-I94</f>
        <v>781782</v>
      </c>
      <c r="K95" s="367"/>
      <c r="L95" s="144"/>
    </row>
    <row r="96" spans="1:12">
      <c r="A96" s="140"/>
      <c r="B96" s="139"/>
      <c r="C96" s="139"/>
      <c r="D96" s="139"/>
      <c r="E96" s="139"/>
      <c r="F96" s="139"/>
      <c r="G96" s="139"/>
      <c r="H96" s="139"/>
      <c r="I96" s="140"/>
      <c r="J96" s="140"/>
      <c r="K96" s="141"/>
      <c r="L96" s="144"/>
    </row>
    <row r="97" spans="1:12">
      <c r="A97" s="137" t="s">
        <v>245</v>
      </c>
      <c r="B97" s="139"/>
      <c r="C97" s="139"/>
      <c r="D97" s="139"/>
      <c r="E97" s="139"/>
      <c r="F97" s="139"/>
      <c r="G97" s="139"/>
      <c r="H97" s="139"/>
      <c r="I97" s="140"/>
      <c r="J97" s="140"/>
      <c r="K97" s="141"/>
      <c r="L97" s="144"/>
    </row>
    <row r="98" spans="1:12">
      <c r="A98" s="140"/>
      <c r="B98" s="142" t="s">
        <v>246</v>
      </c>
      <c r="C98" s="142"/>
      <c r="D98" s="142"/>
      <c r="E98" s="142"/>
      <c r="F98" s="142" t="s">
        <v>247</v>
      </c>
      <c r="G98" s="148">
        <v>50000</v>
      </c>
      <c r="H98" s="149"/>
      <c r="I98" s="140"/>
      <c r="J98" s="140"/>
      <c r="K98" s="141"/>
      <c r="L98" s="144"/>
    </row>
    <row r="99" spans="1:12">
      <c r="A99" s="140"/>
      <c r="B99" s="142" t="s">
        <v>248</v>
      </c>
      <c r="C99" s="142"/>
      <c r="D99" s="142"/>
      <c r="E99" s="142"/>
      <c r="F99" s="142" t="s">
        <v>247</v>
      </c>
      <c r="G99" s="142">
        <v>0</v>
      </c>
      <c r="H99" s="142"/>
      <c r="I99" s="140"/>
      <c r="J99" s="140"/>
      <c r="K99" s="141"/>
      <c r="L99" s="144"/>
    </row>
    <row r="100" spans="1:12">
      <c r="A100" s="140"/>
      <c r="B100" s="142" t="s">
        <v>249</v>
      </c>
      <c r="C100" s="142"/>
      <c r="D100" s="142"/>
      <c r="E100" s="142"/>
      <c r="F100" s="142" t="s">
        <v>247</v>
      </c>
      <c r="G100" s="142">
        <v>0</v>
      </c>
      <c r="H100" s="142"/>
      <c r="I100" s="140"/>
      <c r="J100" s="140"/>
      <c r="K100" s="141"/>
      <c r="L100" s="144"/>
    </row>
    <row r="101" spans="1:12">
      <c r="A101" s="137" t="s">
        <v>250</v>
      </c>
      <c r="B101" s="139"/>
      <c r="C101" s="139"/>
      <c r="D101" s="139"/>
      <c r="E101" s="139"/>
      <c r="F101" s="139"/>
      <c r="G101" s="139"/>
      <c r="H101" s="139"/>
      <c r="I101" s="150">
        <v>50000</v>
      </c>
      <c r="J101" s="140"/>
      <c r="K101" s="141"/>
      <c r="L101" s="144"/>
    </row>
    <row r="102" spans="1:12">
      <c r="A102" s="140"/>
      <c r="B102" s="139"/>
      <c r="C102" s="139"/>
      <c r="D102" s="139"/>
      <c r="E102" s="139"/>
      <c r="F102" s="139"/>
      <c r="G102" s="139"/>
      <c r="H102" s="139"/>
      <c r="I102" s="140"/>
      <c r="J102" s="140"/>
      <c r="K102" s="141"/>
      <c r="L102" s="144"/>
    </row>
    <row r="103" spans="1:12">
      <c r="A103" s="137" t="s">
        <v>251</v>
      </c>
      <c r="B103" s="139"/>
      <c r="C103" s="139"/>
      <c r="D103" s="139"/>
      <c r="E103" s="139"/>
      <c r="F103" s="139"/>
      <c r="G103" s="139"/>
      <c r="H103" s="139"/>
      <c r="I103" s="140"/>
      <c r="J103" s="140"/>
      <c r="K103" s="141"/>
      <c r="L103" s="151">
        <f>IF(AND((J95&gt;50000)),(J95-I101),0)</f>
        <v>731782</v>
      </c>
    </row>
    <row r="104" spans="1:12">
      <c r="A104" s="137"/>
      <c r="B104" s="139"/>
      <c r="C104" s="139"/>
      <c r="D104" s="139"/>
      <c r="E104" s="139"/>
      <c r="F104" s="139"/>
      <c r="G104" s="139"/>
      <c r="H104" s="139"/>
      <c r="I104" s="140"/>
      <c r="J104" s="140"/>
      <c r="K104" s="141"/>
      <c r="L104" s="152"/>
    </row>
    <row r="105" spans="1:12">
      <c r="A105" s="137" t="s">
        <v>252</v>
      </c>
      <c r="B105" s="139"/>
      <c r="C105" s="139"/>
      <c r="D105" s="139"/>
      <c r="E105" s="139"/>
      <c r="F105" s="139"/>
      <c r="G105" s="139"/>
      <c r="H105" s="139"/>
      <c r="I105" s="140"/>
      <c r="J105" s="140"/>
      <c r="K105" s="141"/>
      <c r="L105" s="153"/>
    </row>
    <row r="106" spans="1:12">
      <c r="A106" s="137"/>
      <c r="B106" s="139" t="s">
        <v>253</v>
      </c>
      <c r="C106" s="139"/>
      <c r="D106" s="139"/>
      <c r="E106" s="139"/>
      <c r="F106" s="139"/>
      <c r="G106" s="139"/>
      <c r="H106" s="139"/>
      <c r="I106" s="140"/>
      <c r="J106" s="140"/>
      <c r="K106" s="141"/>
      <c r="L106" s="153">
        <f>'[1]Other Deduction'!B9</f>
        <v>0</v>
      </c>
    </row>
    <row r="107" spans="1:12">
      <c r="A107" s="137"/>
      <c r="B107" s="139"/>
      <c r="C107" s="139"/>
      <c r="D107" s="139"/>
      <c r="E107" s="139"/>
      <c r="F107" s="139"/>
      <c r="G107" s="139"/>
      <c r="H107" s="139"/>
      <c r="I107" s="140"/>
      <c r="J107" s="140"/>
      <c r="K107" s="141"/>
      <c r="L107" s="152"/>
    </row>
    <row r="108" spans="1:12">
      <c r="A108" s="137" t="s">
        <v>254</v>
      </c>
      <c r="B108" s="139"/>
      <c r="C108" s="139"/>
      <c r="D108" s="139"/>
      <c r="E108" s="139"/>
      <c r="F108" s="139"/>
      <c r="G108" s="139"/>
      <c r="H108" s="139"/>
      <c r="I108" s="140"/>
      <c r="J108" s="150"/>
      <c r="K108" s="141"/>
      <c r="L108" s="184">
        <f>L103+L105-L106</f>
        <v>731782</v>
      </c>
    </row>
    <row r="109" spans="1:12">
      <c r="A109" s="154"/>
      <c r="B109" s="155"/>
      <c r="C109" s="155"/>
      <c r="D109" s="155"/>
      <c r="E109" s="155"/>
      <c r="F109" s="155"/>
      <c r="G109" s="412" t="s">
        <v>255</v>
      </c>
      <c r="H109" s="413"/>
      <c r="I109" s="412" t="s">
        <v>256</v>
      </c>
      <c r="J109" s="413"/>
      <c r="K109" s="416" t="s">
        <v>257</v>
      </c>
      <c r="L109" s="416"/>
    </row>
    <row r="110" spans="1:12">
      <c r="A110" s="387" t="s">
        <v>258</v>
      </c>
      <c r="B110" s="417"/>
      <c r="C110" s="417"/>
      <c r="D110" s="417"/>
      <c r="E110" s="139"/>
      <c r="F110" s="141"/>
      <c r="G110" s="414"/>
      <c r="H110" s="415"/>
      <c r="I110" s="414"/>
      <c r="J110" s="415"/>
      <c r="K110" s="416"/>
      <c r="L110" s="416"/>
    </row>
    <row r="111" spans="1:12">
      <c r="A111" s="156" t="s">
        <v>259</v>
      </c>
      <c r="B111" s="146" t="s">
        <v>260</v>
      </c>
      <c r="C111" s="146"/>
      <c r="D111" s="139"/>
      <c r="E111" s="139"/>
      <c r="F111" s="157"/>
      <c r="G111" s="414"/>
      <c r="H111" s="415"/>
      <c r="I111" s="414"/>
      <c r="J111" s="415"/>
      <c r="K111" s="416"/>
      <c r="L111" s="416"/>
    </row>
    <row r="112" spans="1:12">
      <c r="A112" s="158" t="s">
        <v>261</v>
      </c>
      <c r="B112" s="139" t="s">
        <v>262</v>
      </c>
      <c r="C112" s="139"/>
      <c r="D112" s="139"/>
      <c r="E112" s="139"/>
      <c r="F112" s="141"/>
      <c r="G112" s="408"/>
      <c r="H112" s="409"/>
      <c r="I112" s="408"/>
      <c r="J112" s="409"/>
      <c r="K112" s="408"/>
      <c r="L112" s="409"/>
    </row>
    <row r="113" spans="1:12">
      <c r="A113" s="158"/>
      <c r="B113" s="198" t="s">
        <v>29</v>
      </c>
      <c r="C113" s="407" t="s">
        <v>263</v>
      </c>
      <c r="D113" s="407"/>
      <c r="E113" s="407"/>
      <c r="F113" s="199" t="s">
        <v>247</v>
      </c>
      <c r="G113" s="403">
        <f>'Salary Sheet'!O30</f>
        <v>0</v>
      </c>
      <c r="H113" s="403"/>
      <c r="I113" s="404">
        <f t="shared" ref="I113:I120" si="0">G113</f>
        <v>0</v>
      </c>
      <c r="J113" s="404"/>
      <c r="K113" s="404">
        <f t="shared" ref="K113:K120" si="1">I113</f>
        <v>0</v>
      </c>
      <c r="L113" s="404"/>
    </row>
    <row r="114" spans="1:12">
      <c r="A114" s="158"/>
      <c r="B114" s="198" t="s">
        <v>31</v>
      </c>
      <c r="C114" s="407" t="s">
        <v>264</v>
      </c>
      <c r="D114" s="407"/>
      <c r="E114" s="407"/>
      <c r="F114" s="199" t="s">
        <v>247</v>
      </c>
      <c r="G114" s="403">
        <f>'Tax Old Regime'!I20</f>
        <v>0</v>
      </c>
      <c r="H114" s="403"/>
      <c r="I114" s="404">
        <f t="shared" si="0"/>
        <v>0</v>
      </c>
      <c r="J114" s="404"/>
      <c r="K114" s="404">
        <f t="shared" si="1"/>
        <v>0</v>
      </c>
      <c r="L114" s="404"/>
    </row>
    <row r="115" spans="1:12">
      <c r="A115" s="158"/>
      <c r="B115" s="198" t="s">
        <v>34</v>
      </c>
      <c r="C115" s="407" t="s">
        <v>3</v>
      </c>
      <c r="D115" s="407"/>
      <c r="E115" s="407"/>
      <c r="F115" s="199" t="s">
        <v>247</v>
      </c>
      <c r="G115" s="403">
        <f>'Tax Old Regime'!I21</f>
        <v>18480</v>
      </c>
      <c r="H115" s="403"/>
      <c r="I115" s="404">
        <f t="shared" si="0"/>
        <v>18480</v>
      </c>
      <c r="J115" s="404"/>
      <c r="K115" s="404">
        <f t="shared" si="1"/>
        <v>18480</v>
      </c>
      <c r="L115" s="404"/>
    </row>
    <row r="116" spans="1:12">
      <c r="A116" s="158"/>
      <c r="B116" s="198" t="s">
        <v>36</v>
      </c>
      <c r="C116" s="407" t="s">
        <v>265</v>
      </c>
      <c r="D116" s="407"/>
      <c r="E116" s="407"/>
      <c r="F116" s="199" t="s">
        <v>247</v>
      </c>
      <c r="G116" s="403">
        <f>'Tax Old Regime'!I26</f>
        <v>3600</v>
      </c>
      <c r="H116" s="403"/>
      <c r="I116" s="404">
        <f t="shared" si="0"/>
        <v>3600</v>
      </c>
      <c r="J116" s="404"/>
      <c r="K116" s="404">
        <f t="shared" si="1"/>
        <v>3600</v>
      </c>
      <c r="L116" s="404"/>
    </row>
    <row r="117" spans="1:12">
      <c r="A117" s="158"/>
      <c r="B117" s="198" t="s">
        <v>40</v>
      </c>
      <c r="C117" s="200" t="s">
        <v>266</v>
      </c>
      <c r="D117" s="200"/>
      <c r="E117" s="200"/>
      <c r="F117" s="199" t="s">
        <v>247</v>
      </c>
      <c r="G117" s="403">
        <f>'Tax Old Regime'!I28</f>
        <v>0</v>
      </c>
      <c r="H117" s="403"/>
      <c r="I117" s="404">
        <f t="shared" si="0"/>
        <v>0</v>
      </c>
      <c r="J117" s="404"/>
      <c r="K117" s="405">
        <f t="shared" si="1"/>
        <v>0</v>
      </c>
      <c r="L117" s="406"/>
    </row>
    <row r="118" spans="1:12">
      <c r="A118" s="158"/>
      <c r="B118" s="198" t="s">
        <v>42</v>
      </c>
      <c r="C118" s="407" t="s">
        <v>267</v>
      </c>
      <c r="D118" s="407"/>
      <c r="E118" s="407"/>
      <c r="F118" s="199" t="s">
        <v>247</v>
      </c>
      <c r="G118" s="403">
        <f>'Tax Old Regime'!I22+'Tax Old Regime'!I23+'Tax Old Regime'!I24+'Tax Old Regime'!I27+'Tax Old Regime'!O21+'Tax Old Regime'!O22+'Tax Old Regime'!O23+'Tax Old Regime'!O24+'Tax Old Regime'!O25+'Tax Old Regime'!O26+'Tax Old Regime'!O27+'Tax Old Regime'!O28+'Tax Old Regime'!O29</f>
        <v>79720</v>
      </c>
      <c r="H118" s="403"/>
      <c r="I118" s="404">
        <f t="shared" si="0"/>
        <v>79720</v>
      </c>
      <c r="J118" s="404"/>
      <c r="K118" s="404">
        <f t="shared" si="1"/>
        <v>79720</v>
      </c>
      <c r="L118" s="404"/>
    </row>
    <row r="119" spans="1:12">
      <c r="A119" s="158" t="s">
        <v>268</v>
      </c>
      <c r="B119" s="198" t="s">
        <v>269</v>
      </c>
      <c r="C119" s="198"/>
      <c r="D119" s="198"/>
      <c r="E119" s="198"/>
      <c r="F119" s="199" t="s">
        <v>247</v>
      </c>
      <c r="G119" s="403"/>
      <c r="H119" s="403"/>
      <c r="I119" s="404">
        <f t="shared" si="0"/>
        <v>0</v>
      </c>
      <c r="J119" s="404"/>
      <c r="K119" s="404">
        <f t="shared" si="1"/>
        <v>0</v>
      </c>
      <c r="L119" s="404"/>
    </row>
    <row r="120" spans="1:12">
      <c r="A120" s="158" t="s">
        <v>270</v>
      </c>
      <c r="B120" s="198" t="s">
        <v>271</v>
      </c>
      <c r="C120" s="198"/>
      <c r="D120" s="198"/>
      <c r="E120" s="198"/>
      <c r="F120" s="199" t="s">
        <v>247</v>
      </c>
      <c r="G120" s="403"/>
      <c r="H120" s="403"/>
      <c r="I120" s="404">
        <f t="shared" si="0"/>
        <v>0</v>
      </c>
      <c r="J120" s="404"/>
      <c r="K120" s="404">
        <f t="shared" si="1"/>
        <v>0</v>
      </c>
      <c r="L120" s="404"/>
    </row>
    <row r="121" spans="1:12" ht="20.25" customHeight="1" thickBot="1">
      <c r="A121" s="137" t="s">
        <v>272</v>
      </c>
      <c r="B121" s="198"/>
      <c r="C121" s="198"/>
      <c r="D121" s="198"/>
      <c r="E121" s="198"/>
      <c r="F121" s="198"/>
      <c r="G121" s="398">
        <f>SUM(G113:G120)</f>
        <v>101800</v>
      </c>
      <c r="H121" s="399"/>
      <c r="I121" s="398">
        <f>SUM(I113:I120)</f>
        <v>101800</v>
      </c>
      <c r="J121" s="400"/>
      <c r="K121" s="401">
        <f>IF(SUM(K113:L118)&gt;150000,150000,SUM(K113:L118))</f>
        <v>101800</v>
      </c>
      <c r="L121" s="402"/>
    </row>
    <row r="122" spans="1:12">
      <c r="A122" s="137" t="s">
        <v>273</v>
      </c>
      <c r="B122" s="139"/>
      <c r="C122" s="139"/>
      <c r="D122" s="139"/>
      <c r="E122" s="139"/>
      <c r="F122" s="141"/>
      <c r="G122" s="159"/>
      <c r="H122" s="160"/>
      <c r="I122" s="161"/>
      <c r="J122" s="160"/>
      <c r="K122" s="161"/>
      <c r="L122" s="141"/>
    </row>
    <row r="123" spans="1:12">
      <c r="A123" s="137"/>
      <c r="B123" s="139"/>
      <c r="C123" s="139"/>
      <c r="D123" s="139"/>
      <c r="E123" s="139"/>
      <c r="F123" s="141"/>
      <c r="G123" s="159"/>
      <c r="H123" s="160"/>
      <c r="I123" s="161"/>
      <c r="J123" s="160"/>
      <c r="K123" s="161"/>
      <c r="L123" s="141"/>
    </row>
    <row r="124" spans="1:12">
      <c r="A124" s="162" t="s">
        <v>274</v>
      </c>
      <c r="B124" s="163" t="s">
        <v>275</v>
      </c>
      <c r="C124" s="163"/>
      <c r="D124" s="163"/>
      <c r="E124" s="163"/>
      <c r="F124" s="164" t="s">
        <v>247</v>
      </c>
      <c r="G124" s="394">
        <v>0</v>
      </c>
      <c r="H124" s="394"/>
      <c r="I124" s="394">
        <f>G124</f>
        <v>0</v>
      </c>
      <c r="J124" s="394"/>
      <c r="K124" s="394">
        <f>I124</f>
        <v>0</v>
      </c>
      <c r="L124" s="394"/>
    </row>
    <row r="125" spans="1:12">
      <c r="A125" s="162" t="s">
        <v>276</v>
      </c>
      <c r="B125" s="163" t="s">
        <v>277</v>
      </c>
      <c r="C125" s="163"/>
      <c r="D125" s="163"/>
      <c r="E125" s="163"/>
      <c r="F125" s="164" t="s">
        <v>247</v>
      </c>
      <c r="G125" s="393">
        <f>'[1]Tax Old Regime'!Q33</f>
        <v>0</v>
      </c>
      <c r="H125" s="393"/>
      <c r="I125" s="394">
        <f>G125</f>
        <v>0</v>
      </c>
      <c r="J125" s="394"/>
      <c r="K125" s="394">
        <f>I125</f>
        <v>0</v>
      </c>
      <c r="L125" s="394"/>
    </row>
    <row r="126" spans="1:12">
      <c r="A126" s="165"/>
      <c r="B126" s="166"/>
      <c r="C126" s="166"/>
      <c r="D126" s="166"/>
      <c r="E126" s="166"/>
      <c r="F126" s="166"/>
      <c r="G126" s="116"/>
      <c r="H126" s="116"/>
      <c r="I126" s="116"/>
      <c r="J126" s="116"/>
      <c r="K126" s="167"/>
      <c r="L126" s="160"/>
    </row>
    <row r="127" spans="1:12">
      <c r="A127" s="168" t="s">
        <v>278</v>
      </c>
      <c r="B127" s="139" t="s">
        <v>279</v>
      </c>
      <c r="C127" s="139"/>
      <c r="D127" s="139"/>
      <c r="E127" s="139"/>
      <c r="F127" s="139"/>
      <c r="G127" s="159"/>
      <c r="H127" s="161"/>
      <c r="I127" s="159"/>
      <c r="J127" s="169"/>
      <c r="K127" s="161"/>
      <c r="L127" s="169"/>
    </row>
    <row r="128" spans="1:12" ht="20.45" customHeight="1">
      <c r="A128" s="156"/>
      <c r="B128" s="139"/>
      <c r="C128" s="139"/>
      <c r="D128" s="139"/>
      <c r="E128" s="139"/>
      <c r="F128" s="139"/>
      <c r="G128" s="170" t="s">
        <v>255</v>
      </c>
      <c r="H128" s="171"/>
      <c r="I128" s="395" t="s">
        <v>256</v>
      </c>
      <c r="J128" s="396"/>
      <c r="K128" s="395" t="s">
        <v>257</v>
      </c>
      <c r="L128" s="396"/>
    </row>
    <row r="129" spans="1:12" ht="15.75">
      <c r="A129" s="156"/>
      <c r="B129" s="139" t="s">
        <v>29</v>
      </c>
      <c r="C129" s="397" t="s">
        <v>280</v>
      </c>
      <c r="D129" s="397"/>
      <c r="E129" s="397"/>
      <c r="F129" s="198" t="s">
        <v>247</v>
      </c>
      <c r="G129" s="390"/>
      <c r="H129" s="391"/>
      <c r="I129" s="392">
        <f>G129</f>
        <v>0</v>
      </c>
      <c r="J129" s="373"/>
      <c r="K129" s="392">
        <f>I129</f>
        <v>0</v>
      </c>
      <c r="L129" s="373"/>
    </row>
    <row r="130" spans="1:12">
      <c r="A130" s="156"/>
      <c r="B130" s="139" t="s">
        <v>31</v>
      </c>
      <c r="C130" s="389"/>
      <c r="D130" s="389"/>
      <c r="E130" s="389"/>
      <c r="F130" s="198" t="s">
        <v>247</v>
      </c>
      <c r="G130" s="390"/>
      <c r="H130" s="391"/>
      <c r="I130" s="392">
        <f>G130</f>
        <v>0</v>
      </c>
      <c r="J130" s="373"/>
      <c r="K130" s="392">
        <f>I130</f>
        <v>0</v>
      </c>
      <c r="L130" s="373"/>
    </row>
    <row r="131" spans="1:12">
      <c r="A131" s="156"/>
      <c r="B131" s="139" t="s">
        <v>34</v>
      </c>
      <c r="C131" s="389"/>
      <c r="D131" s="389"/>
      <c r="E131" s="389"/>
      <c r="F131" s="198" t="s">
        <v>247</v>
      </c>
      <c r="G131" s="390"/>
      <c r="H131" s="391"/>
      <c r="I131" s="392">
        <f>G131</f>
        <v>0</v>
      </c>
      <c r="J131" s="373"/>
      <c r="K131" s="392">
        <f>I131</f>
        <v>0</v>
      </c>
      <c r="L131" s="373"/>
    </row>
    <row r="132" spans="1:12">
      <c r="A132" s="172" t="s">
        <v>281</v>
      </c>
      <c r="B132" s="139"/>
      <c r="C132" s="139"/>
      <c r="D132" s="139"/>
      <c r="E132" s="139"/>
      <c r="F132" s="141"/>
      <c r="G132" s="374"/>
      <c r="H132" s="367"/>
      <c r="I132" s="374"/>
      <c r="J132" s="367"/>
      <c r="K132" s="374">
        <f>K121+K124+K125+K129+K130+K131</f>
        <v>101800</v>
      </c>
      <c r="L132" s="367">
        <v>0</v>
      </c>
    </row>
    <row r="133" spans="1:12">
      <c r="A133" s="137"/>
      <c r="B133" s="139"/>
      <c r="C133" s="139"/>
      <c r="D133" s="139"/>
      <c r="E133" s="139"/>
      <c r="F133" s="141"/>
      <c r="G133" s="140"/>
      <c r="H133" s="141"/>
      <c r="I133" s="140"/>
      <c r="J133" s="141"/>
      <c r="K133" s="374"/>
      <c r="L133" s="367"/>
    </row>
    <row r="134" spans="1:12" ht="15.75">
      <c r="A134" s="137" t="s">
        <v>282</v>
      </c>
      <c r="B134" s="139"/>
      <c r="C134" s="139"/>
      <c r="D134" s="139"/>
      <c r="E134" s="139"/>
      <c r="F134" s="141"/>
      <c r="G134" s="140"/>
      <c r="H134" s="141"/>
      <c r="I134" s="140"/>
      <c r="J134" s="141"/>
      <c r="K134" s="385">
        <f>'Tax Old Regime'!Q47</f>
        <v>594420</v>
      </c>
      <c r="L134" s="386"/>
    </row>
    <row r="135" spans="1:12">
      <c r="A135" s="137"/>
      <c r="B135" s="139"/>
      <c r="C135" s="139"/>
      <c r="D135" s="139"/>
      <c r="E135" s="139"/>
      <c r="F135" s="141"/>
      <c r="G135" s="140"/>
      <c r="H135" s="141"/>
      <c r="I135" s="140"/>
      <c r="J135" s="141"/>
      <c r="K135" s="139"/>
      <c r="L135" s="160"/>
    </row>
    <row r="136" spans="1:12" ht="14.45" customHeight="1">
      <c r="A136" s="173" t="s">
        <v>283</v>
      </c>
      <c r="B136" s="139"/>
      <c r="C136" s="139"/>
      <c r="D136" s="139"/>
      <c r="E136" s="139"/>
      <c r="F136" s="141"/>
      <c r="G136" s="140"/>
      <c r="H136" s="141"/>
      <c r="I136" s="140"/>
      <c r="J136" s="141"/>
      <c r="K136" s="387">
        <f>'Tax Old Regime'!Q54</f>
        <v>31384</v>
      </c>
      <c r="L136" s="388"/>
    </row>
    <row r="137" spans="1:12">
      <c r="A137" s="174" t="s">
        <v>284</v>
      </c>
      <c r="B137" s="139"/>
      <c r="C137" s="139"/>
      <c r="D137" s="146"/>
      <c r="E137" s="146"/>
      <c r="F137" s="146"/>
      <c r="G137" s="175"/>
      <c r="H137" s="176"/>
      <c r="I137" s="139"/>
      <c r="J137" s="141"/>
      <c r="K137" s="374">
        <f>'[1]Tax Old Regime'!Q55</f>
        <v>0</v>
      </c>
      <c r="L137" s="367"/>
    </row>
    <row r="138" spans="1:12">
      <c r="A138" s="137" t="s">
        <v>285</v>
      </c>
      <c r="B138" s="139"/>
      <c r="C138" s="139"/>
      <c r="D138" s="139"/>
      <c r="E138" s="139"/>
      <c r="F138" s="139"/>
      <c r="G138" s="140"/>
      <c r="H138" s="141"/>
      <c r="I138" s="139"/>
      <c r="J138" s="141"/>
      <c r="K138" s="374">
        <f>K136-K137</f>
        <v>31384</v>
      </c>
      <c r="L138" s="367"/>
    </row>
    <row r="139" spans="1:12">
      <c r="A139" s="137" t="s">
        <v>286</v>
      </c>
      <c r="B139" s="139"/>
      <c r="C139" s="139"/>
      <c r="D139" s="139"/>
      <c r="E139" s="139"/>
      <c r="F139" s="139"/>
      <c r="G139" s="140"/>
      <c r="H139" s="141"/>
      <c r="I139" s="139"/>
      <c r="J139" s="141"/>
      <c r="K139" s="374">
        <f>'Tax Old Regime'!Q57</f>
        <v>1255</v>
      </c>
      <c r="L139" s="367"/>
    </row>
    <row r="140" spans="1:12">
      <c r="A140" s="137" t="s">
        <v>287</v>
      </c>
      <c r="B140" s="139"/>
      <c r="C140" s="139"/>
      <c r="D140" s="139"/>
      <c r="E140" s="139"/>
      <c r="F140" s="139"/>
      <c r="G140" s="140"/>
      <c r="H140" s="141"/>
      <c r="I140" s="139"/>
      <c r="J140" s="141"/>
      <c r="K140" s="374">
        <f>'Tax Old Regime'!Q58</f>
        <v>32639</v>
      </c>
      <c r="L140" s="367"/>
    </row>
    <row r="141" spans="1:12">
      <c r="A141" s="137" t="s">
        <v>288</v>
      </c>
      <c r="B141" s="139"/>
      <c r="C141" s="139"/>
      <c r="D141" s="139"/>
      <c r="E141" s="139"/>
      <c r="F141" s="139"/>
      <c r="G141" s="140"/>
      <c r="H141" s="141"/>
      <c r="I141" s="139"/>
      <c r="J141" s="141"/>
      <c r="K141" s="374">
        <f>'Other Deduction'!E17</f>
        <v>0</v>
      </c>
      <c r="L141" s="367"/>
    </row>
    <row r="142" spans="1:12">
      <c r="A142" s="137" t="s">
        <v>289</v>
      </c>
      <c r="B142" s="139"/>
      <c r="C142" s="139"/>
      <c r="D142" s="139"/>
      <c r="E142" s="139"/>
      <c r="F142" s="139"/>
      <c r="G142" s="140"/>
      <c r="H142" s="141"/>
      <c r="I142" s="139"/>
      <c r="J142" s="141"/>
      <c r="K142" s="374">
        <f>'Tax Old Regime'!Q60</f>
        <v>32639</v>
      </c>
      <c r="L142" s="367"/>
    </row>
    <row r="143" spans="1:12">
      <c r="A143" s="137" t="s">
        <v>290</v>
      </c>
      <c r="B143" s="139"/>
      <c r="C143" s="139"/>
      <c r="D143" s="139"/>
      <c r="E143" s="139"/>
      <c r="F143" s="139"/>
      <c r="G143" s="140"/>
      <c r="H143" s="141"/>
      <c r="I143" s="139"/>
      <c r="J143" s="141"/>
      <c r="K143" s="374">
        <f>H22+B61</f>
        <v>0</v>
      </c>
      <c r="L143" s="367"/>
    </row>
    <row r="144" spans="1:12">
      <c r="A144" s="137" t="s">
        <v>291</v>
      </c>
      <c r="B144" s="139"/>
      <c r="C144" s="139"/>
      <c r="D144" s="139"/>
      <c r="E144" s="146"/>
      <c r="F144" s="146"/>
      <c r="G144" s="175"/>
      <c r="H144" s="176"/>
      <c r="I144" s="139"/>
      <c r="J144" s="164"/>
      <c r="K144" s="375">
        <f>K142-K143</f>
        <v>32639</v>
      </c>
      <c r="L144" s="376"/>
    </row>
    <row r="145" spans="1:12">
      <c r="A145" s="377" t="s">
        <v>212</v>
      </c>
      <c r="B145" s="378"/>
      <c r="C145" s="378"/>
      <c r="D145" s="378"/>
      <c r="E145" s="378"/>
      <c r="F145" s="378"/>
      <c r="G145" s="378"/>
      <c r="H145" s="378"/>
      <c r="I145" s="378"/>
      <c r="J145" s="378"/>
      <c r="K145" s="378"/>
      <c r="L145" s="379"/>
    </row>
    <row r="146" spans="1:12">
      <c r="A146" s="118" t="s">
        <v>213</v>
      </c>
      <c r="B146" s="380" t="str">
        <f>A7</f>
        <v>Anil Kumar Sharma</v>
      </c>
      <c r="C146" s="380"/>
      <c r="D146" s="380"/>
      <c r="E146" s="119" t="s">
        <v>214</v>
      </c>
      <c r="F146" s="120"/>
      <c r="G146" s="381"/>
      <c r="H146" s="382"/>
      <c r="I146" s="382"/>
      <c r="J146" s="119" t="s">
        <v>215</v>
      </c>
      <c r="K146" s="120"/>
      <c r="L146" s="121"/>
    </row>
    <row r="147" spans="1:12">
      <c r="A147" s="383" t="str">
        <f>A8</f>
        <v>Block Education Officer</v>
      </c>
      <c r="B147" s="384"/>
      <c r="C147" s="384"/>
      <c r="D147" s="122" t="s">
        <v>292</v>
      </c>
      <c r="E147" s="96"/>
      <c r="F147" s="123"/>
      <c r="G147" s="123"/>
      <c r="H147" s="123"/>
      <c r="I147" s="122"/>
      <c r="J147" s="177"/>
      <c r="K147" s="123"/>
      <c r="L147" s="178"/>
    </row>
    <row r="148" spans="1:12">
      <c r="A148" s="363" t="s">
        <v>293</v>
      </c>
      <c r="B148" s="364"/>
      <c r="C148" s="364"/>
      <c r="D148" s="364"/>
      <c r="E148" s="364"/>
      <c r="F148" s="364"/>
      <c r="G148" s="364"/>
      <c r="H148" s="364"/>
      <c r="I148" s="364"/>
      <c r="J148" s="364"/>
      <c r="K148" s="364"/>
      <c r="L148" s="365"/>
    </row>
    <row r="149" spans="1:12">
      <c r="A149" s="179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1"/>
    </row>
    <row r="150" spans="1:12">
      <c r="A150" s="140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41"/>
    </row>
    <row r="151" spans="1:12">
      <c r="A151" s="140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41"/>
    </row>
    <row r="152" spans="1:12">
      <c r="A152" s="140"/>
      <c r="B152" s="139"/>
      <c r="C152" s="139"/>
      <c r="D152" s="139"/>
      <c r="E152" s="139"/>
      <c r="F152" s="139"/>
      <c r="G152" s="96"/>
      <c r="H152" s="96"/>
      <c r="I152" s="173"/>
      <c r="J152" s="139"/>
      <c r="K152" s="139"/>
      <c r="L152" s="141"/>
    </row>
    <row r="153" spans="1:12">
      <c r="A153" s="140"/>
      <c r="B153" s="139"/>
      <c r="C153" s="139"/>
      <c r="D153" s="139"/>
      <c r="E153" s="139"/>
      <c r="F153" s="366" t="s">
        <v>294</v>
      </c>
      <c r="G153" s="366"/>
      <c r="H153" s="366"/>
      <c r="I153" s="366"/>
      <c r="J153" s="366"/>
      <c r="K153" s="366"/>
      <c r="L153" s="367"/>
    </row>
    <row r="154" spans="1:12">
      <c r="A154" s="140"/>
      <c r="B154" s="139"/>
      <c r="C154" s="139"/>
      <c r="D154" s="139"/>
      <c r="E154" s="139"/>
      <c r="F154" s="368"/>
      <c r="G154" s="368"/>
      <c r="H154" s="368"/>
      <c r="I154" s="368"/>
      <c r="J154" s="368"/>
      <c r="K154" s="368"/>
      <c r="L154" s="369"/>
    </row>
    <row r="155" spans="1:12">
      <c r="A155" s="370" t="s">
        <v>295</v>
      </c>
      <c r="B155" s="371"/>
      <c r="C155" s="371"/>
      <c r="D155" s="198"/>
      <c r="E155" s="198"/>
      <c r="F155" s="201" t="s">
        <v>296</v>
      </c>
      <c r="G155" s="201"/>
      <c r="H155" s="372" t="str">
        <f>A7</f>
        <v>Anil Kumar Sharma</v>
      </c>
      <c r="I155" s="372"/>
      <c r="J155" s="372"/>
      <c r="K155" s="372"/>
      <c r="L155" s="373"/>
    </row>
    <row r="156" spans="1:12">
      <c r="A156" s="370" t="s">
        <v>297</v>
      </c>
      <c r="B156" s="371"/>
      <c r="C156" s="371"/>
      <c r="D156" s="198"/>
      <c r="E156" s="198"/>
      <c r="F156" s="201" t="s">
        <v>298</v>
      </c>
      <c r="G156" s="201"/>
      <c r="H156" s="372" t="str">
        <f>A8</f>
        <v>Block Education Officer</v>
      </c>
      <c r="I156" s="372"/>
      <c r="J156" s="372"/>
      <c r="K156" s="372"/>
      <c r="L156" s="373"/>
    </row>
    <row r="157" spans="1:12">
      <c r="A157" s="202"/>
      <c r="B157" s="203"/>
      <c r="C157" s="203"/>
      <c r="D157" s="203"/>
      <c r="E157" s="203"/>
      <c r="F157" s="361"/>
      <c r="G157" s="361"/>
      <c r="H157" s="361"/>
      <c r="I157" s="361"/>
      <c r="J157" s="361"/>
      <c r="K157" s="361"/>
      <c r="L157" s="362"/>
    </row>
  </sheetData>
  <sheetProtection password="FC12" sheet="1" objects="1" scenarios="1"/>
  <mergeCells count="270">
    <mergeCell ref="A7:F7"/>
    <mergeCell ref="G7:L7"/>
    <mergeCell ref="A8:F8"/>
    <mergeCell ref="G8:L8"/>
    <mergeCell ref="A9:F10"/>
    <mergeCell ref="G9:L10"/>
    <mergeCell ref="A1:L1"/>
    <mergeCell ref="A2:L2"/>
    <mergeCell ref="A3:L3"/>
    <mergeCell ref="A4:L4"/>
    <mergeCell ref="A5:L5"/>
    <mergeCell ref="A6:F6"/>
    <mergeCell ref="G6:L6"/>
    <mergeCell ref="D13:F15"/>
    <mergeCell ref="G13:I13"/>
    <mergeCell ref="J13:L13"/>
    <mergeCell ref="G14:H14"/>
    <mergeCell ref="J14:L15"/>
    <mergeCell ref="G15:H15"/>
    <mergeCell ref="A11:C11"/>
    <mergeCell ref="D11:F11"/>
    <mergeCell ref="G11:L11"/>
    <mergeCell ref="A12:C12"/>
    <mergeCell ref="D12:F12"/>
    <mergeCell ref="G12:L12"/>
    <mergeCell ref="A17:B17"/>
    <mergeCell ref="C17:E17"/>
    <mergeCell ref="F17:G17"/>
    <mergeCell ref="H17:J17"/>
    <mergeCell ref="K17:L17"/>
    <mergeCell ref="A18:B18"/>
    <mergeCell ref="C18:E18"/>
    <mergeCell ref="F18:G18"/>
    <mergeCell ref="H18:J18"/>
    <mergeCell ref="K18:L18"/>
    <mergeCell ref="A19:B19"/>
    <mergeCell ref="C19:E19"/>
    <mergeCell ref="F19:G19"/>
    <mergeCell ref="H19:J19"/>
    <mergeCell ref="K19:L19"/>
    <mergeCell ref="A20:B20"/>
    <mergeCell ref="C20:E20"/>
    <mergeCell ref="F20:G20"/>
    <mergeCell ref="H20:J20"/>
    <mergeCell ref="K20:L20"/>
    <mergeCell ref="A21:B21"/>
    <mergeCell ref="C21:E21"/>
    <mergeCell ref="F21:G21"/>
    <mergeCell ref="H21:J21"/>
    <mergeCell ref="K21:L21"/>
    <mergeCell ref="A22:B22"/>
    <mergeCell ref="C22:E22"/>
    <mergeCell ref="F22:G22"/>
    <mergeCell ref="H22:J22"/>
    <mergeCell ref="K22:L22"/>
    <mergeCell ref="K26:L26"/>
    <mergeCell ref="B27:D27"/>
    <mergeCell ref="G27:H27"/>
    <mergeCell ref="I27:J27"/>
    <mergeCell ref="A23:L23"/>
    <mergeCell ref="B24:D24"/>
    <mergeCell ref="E24:L24"/>
    <mergeCell ref="B25:D25"/>
    <mergeCell ref="E25:F25"/>
    <mergeCell ref="G25:H25"/>
    <mergeCell ref="I25:J25"/>
    <mergeCell ref="K25:L25"/>
    <mergeCell ref="B28:D28"/>
    <mergeCell ref="E28:F28"/>
    <mergeCell ref="G28:H28"/>
    <mergeCell ref="I28:J28"/>
    <mergeCell ref="B29:D29"/>
    <mergeCell ref="E29:F29"/>
    <mergeCell ref="G29:H29"/>
    <mergeCell ref="I29:J29"/>
    <mergeCell ref="E26:F26"/>
    <mergeCell ref="G26:H26"/>
    <mergeCell ref="I26:J26"/>
    <mergeCell ref="B36:D36"/>
    <mergeCell ref="E36:F36"/>
    <mergeCell ref="G36:H36"/>
    <mergeCell ref="I36:J36"/>
    <mergeCell ref="B37:D37"/>
    <mergeCell ref="E37:F37"/>
    <mergeCell ref="G37:H37"/>
    <mergeCell ref="I37:J37"/>
    <mergeCell ref="B30:D30"/>
    <mergeCell ref="B31:D31"/>
    <mergeCell ref="B32:D32"/>
    <mergeCell ref="B33:D33"/>
    <mergeCell ref="B34:D34"/>
    <mergeCell ref="B35:D35"/>
    <mergeCell ref="B40:D40"/>
    <mergeCell ref="B41:D41"/>
    <mergeCell ref="E41:F41"/>
    <mergeCell ref="G41:H41"/>
    <mergeCell ref="I41:J41"/>
    <mergeCell ref="A43:L43"/>
    <mergeCell ref="B38:D38"/>
    <mergeCell ref="E38:F38"/>
    <mergeCell ref="G38:H38"/>
    <mergeCell ref="I38:J38"/>
    <mergeCell ref="B39:D39"/>
    <mergeCell ref="E39:F39"/>
    <mergeCell ref="G39:H39"/>
    <mergeCell ref="I39:J39"/>
    <mergeCell ref="K46:L46"/>
    <mergeCell ref="B47:D47"/>
    <mergeCell ref="G47:H47"/>
    <mergeCell ref="I47:J47"/>
    <mergeCell ref="B44:D44"/>
    <mergeCell ref="E44:L44"/>
    <mergeCell ref="B45:D45"/>
    <mergeCell ref="E45:F45"/>
    <mergeCell ref="G45:H45"/>
    <mergeCell ref="I45:J45"/>
    <mergeCell ref="K45:L45"/>
    <mergeCell ref="B48:D48"/>
    <mergeCell ref="G48:H48"/>
    <mergeCell ref="I48:J48"/>
    <mergeCell ref="B49:D49"/>
    <mergeCell ref="G49:H49"/>
    <mergeCell ref="I49:J49"/>
    <mergeCell ref="E46:F46"/>
    <mergeCell ref="G46:H46"/>
    <mergeCell ref="I46:J46"/>
    <mergeCell ref="B52:D52"/>
    <mergeCell ref="G52:H52"/>
    <mergeCell ref="I52:J52"/>
    <mergeCell ref="B53:D53"/>
    <mergeCell ref="G53:H53"/>
    <mergeCell ref="I53:J53"/>
    <mergeCell ref="B50:D50"/>
    <mergeCell ref="G50:H50"/>
    <mergeCell ref="I50:J50"/>
    <mergeCell ref="B51:D51"/>
    <mergeCell ref="G51:H51"/>
    <mergeCell ref="I51:J51"/>
    <mergeCell ref="B56:D56"/>
    <mergeCell ref="G56:H56"/>
    <mergeCell ref="I56:J56"/>
    <mergeCell ref="B57:D57"/>
    <mergeCell ref="G57:H57"/>
    <mergeCell ref="I57:J57"/>
    <mergeCell ref="B54:D54"/>
    <mergeCell ref="G54:H54"/>
    <mergeCell ref="I54:J54"/>
    <mergeCell ref="B55:D55"/>
    <mergeCell ref="G55:H55"/>
    <mergeCell ref="I55:J55"/>
    <mergeCell ref="B60:D60"/>
    <mergeCell ref="B61:D61"/>
    <mergeCell ref="E61:F61"/>
    <mergeCell ref="G61:L61"/>
    <mergeCell ref="A62:L62"/>
    <mergeCell ref="B63:D63"/>
    <mergeCell ref="G63:I63"/>
    <mergeCell ref="B58:D58"/>
    <mergeCell ref="G58:H58"/>
    <mergeCell ref="I58:J58"/>
    <mergeCell ref="B59:D59"/>
    <mergeCell ref="G59:H59"/>
    <mergeCell ref="I59:J59"/>
    <mergeCell ref="A70:L70"/>
    <mergeCell ref="A71:L71"/>
    <mergeCell ref="A72:L72"/>
    <mergeCell ref="A73:G73"/>
    <mergeCell ref="A74:L74"/>
    <mergeCell ref="A75:L75"/>
    <mergeCell ref="A64:C64"/>
    <mergeCell ref="J64:K64"/>
    <mergeCell ref="A65:E65"/>
    <mergeCell ref="A66:L67"/>
    <mergeCell ref="A68:B68"/>
    <mergeCell ref="A69:L69"/>
    <mergeCell ref="J90:K90"/>
    <mergeCell ref="A93:G93"/>
    <mergeCell ref="A94:G94"/>
    <mergeCell ref="J95:K95"/>
    <mergeCell ref="G109:H111"/>
    <mergeCell ref="I109:J111"/>
    <mergeCell ref="K109:L111"/>
    <mergeCell ref="A110:D110"/>
    <mergeCell ref="A76:L76"/>
    <mergeCell ref="A77:L77"/>
    <mergeCell ref="A78:L78"/>
    <mergeCell ref="A79:E79"/>
    <mergeCell ref="A82:L82"/>
    <mergeCell ref="A83:L83"/>
    <mergeCell ref="C114:E114"/>
    <mergeCell ref="G114:H114"/>
    <mergeCell ref="I114:J114"/>
    <mergeCell ref="K114:L114"/>
    <mergeCell ref="C115:E115"/>
    <mergeCell ref="G115:H115"/>
    <mergeCell ref="I115:J115"/>
    <mergeCell ref="K115:L115"/>
    <mergeCell ref="G112:H112"/>
    <mergeCell ref="I112:J112"/>
    <mergeCell ref="K112:L112"/>
    <mergeCell ref="C113:E113"/>
    <mergeCell ref="G113:H113"/>
    <mergeCell ref="I113:J113"/>
    <mergeCell ref="K113:L113"/>
    <mergeCell ref="G117:H117"/>
    <mergeCell ref="I117:J117"/>
    <mergeCell ref="K117:L117"/>
    <mergeCell ref="C118:E118"/>
    <mergeCell ref="G118:H118"/>
    <mergeCell ref="I118:J118"/>
    <mergeCell ref="K118:L118"/>
    <mergeCell ref="C116:E116"/>
    <mergeCell ref="G116:H116"/>
    <mergeCell ref="I116:J116"/>
    <mergeCell ref="K116:L116"/>
    <mergeCell ref="G121:H121"/>
    <mergeCell ref="I121:J121"/>
    <mergeCell ref="K121:L121"/>
    <mergeCell ref="G124:H124"/>
    <mergeCell ref="I124:J124"/>
    <mergeCell ref="K124:L124"/>
    <mergeCell ref="G119:H119"/>
    <mergeCell ref="I119:J119"/>
    <mergeCell ref="K119:L119"/>
    <mergeCell ref="G120:H120"/>
    <mergeCell ref="I120:J120"/>
    <mergeCell ref="K120:L120"/>
    <mergeCell ref="C130:E130"/>
    <mergeCell ref="G130:H130"/>
    <mergeCell ref="I130:J130"/>
    <mergeCell ref="K130:L130"/>
    <mergeCell ref="C131:E131"/>
    <mergeCell ref="G131:H131"/>
    <mergeCell ref="I131:J131"/>
    <mergeCell ref="K131:L131"/>
    <mergeCell ref="G125:H125"/>
    <mergeCell ref="I125:J125"/>
    <mergeCell ref="K125:L125"/>
    <mergeCell ref="I128:J128"/>
    <mergeCell ref="K128:L128"/>
    <mergeCell ref="C129:E129"/>
    <mergeCell ref="G129:H129"/>
    <mergeCell ref="I129:J129"/>
    <mergeCell ref="K129:L129"/>
    <mergeCell ref="K137:L137"/>
    <mergeCell ref="K138:L138"/>
    <mergeCell ref="K139:L139"/>
    <mergeCell ref="K140:L140"/>
    <mergeCell ref="K141:L141"/>
    <mergeCell ref="K142:L142"/>
    <mergeCell ref="G132:H132"/>
    <mergeCell ref="I132:J132"/>
    <mergeCell ref="K132:L132"/>
    <mergeCell ref="K133:L133"/>
    <mergeCell ref="K134:L134"/>
    <mergeCell ref="K136:L136"/>
    <mergeCell ref="F157:L157"/>
    <mergeCell ref="A148:L148"/>
    <mergeCell ref="F153:L153"/>
    <mergeCell ref="F154:L154"/>
    <mergeCell ref="A155:C155"/>
    <mergeCell ref="H155:L155"/>
    <mergeCell ref="A156:C156"/>
    <mergeCell ref="H156:L156"/>
    <mergeCell ref="K143:L143"/>
    <mergeCell ref="K144:L144"/>
    <mergeCell ref="A145:L145"/>
    <mergeCell ref="B146:D146"/>
    <mergeCell ref="G146:I146"/>
    <mergeCell ref="A147:C147"/>
  </mergeCells>
  <pageMargins left="0.7" right="0.7" top="0.31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Salary Sheet</vt:lpstr>
      <vt:lpstr>Other Deduction</vt:lpstr>
      <vt:lpstr>Tax Old Regime</vt:lpstr>
      <vt:lpstr>Tax New Regime</vt:lpstr>
      <vt:lpstr>Form 16 Old Regime</vt:lpstr>
      <vt:lpstr>'Salary Sheet'!Print_Area</vt:lpstr>
      <vt:lpstr>'Tax New Regime'!Print_Area</vt:lpstr>
      <vt:lpstr>'Tax Old Regime'!Print_Area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ALLEN COMPUTER</cp:lastModifiedBy>
  <cp:lastPrinted>2022-10-08T17:19:14Z</cp:lastPrinted>
  <dcterms:created xsi:type="dcterms:W3CDTF">2013-12-06T08:14:36Z</dcterms:created>
  <dcterms:modified xsi:type="dcterms:W3CDTF">2022-10-10T04:55:36Z</dcterms:modified>
</cp:coreProperties>
</file>