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 tabRatio="919" activeTab="2"/>
  </bookViews>
  <sheets>
    <sheet name="Help" sheetId="26" r:id="rId1"/>
    <sheet name="Master" sheetId="1" r:id="rId2"/>
    <sheet name="Class-1" sheetId="5" r:id="rId3"/>
    <sheet name="Result Sheet" sheetId="24" r:id="rId4"/>
    <sheet name="Statics" sheetId="21" r:id="rId5"/>
    <sheet name="Mark Sheet" sheetId="25" r:id="rId6"/>
  </sheets>
  <definedNames>
    <definedName name="_xlnm.Print_Area" localSheetId="2">'Class-1'!#REF!</definedName>
    <definedName name="_xlnm.Print_Area" localSheetId="3">'Result Sheet'!$A$2:$DI$111</definedName>
    <definedName name="_xlnm.Print_Titles" localSheetId="3">'Result Sheet'!$B:$F,'Result Sheet'!$2:$6</definedName>
  </definedNames>
  <calcPr calcId="125725" concurrentCalc="0"/>
</workbook>
</file>

<file path=xl/calcChain.xml><?xml version="1.0" encoding="utf-8"?>
<calcChain xmlns="http://schemas.openxmlformats.org/spreadsheetml/2006/main">
  <c r="BX110" i="24"/>
  <c r="BW110"/>
  <c r="BV110"/>
  <c r="BU110"/>
  <c r="BT110"/>
  <c r="BJ110"/>
  <c r="BI110"/>
  <c r="BH110"/>
  <c r="BG110"/>
  <c r="BF110"/>
  <c r="AV110"/>
  <c r="AU110"/>
  <c r="AT110"/>
  <c r="AS110"/>
  <c r="AR110"/>
  <c r="AH110"/>
  <c r="AG110"/>
  <c r="AF110"/>
  <c r="AE110"/>
  <c r="AD110"/>
  <c r="T110"/>
  <c r="S110"/>
  <c r="R110"/>
  <c r="Q110"/>
  <c r="P110"/>
  <c r="CB109" i="5"/>
  <c r="CB108"/>
  <c r="CB107"/>
  <c r="CB106"/>
  <c r="CB105"/>
  <c r="CB104"/>
  <c r="CB103"/>
  <c r="CB102"/>
  <c r="CB101"/>
  <c r="CB100"/>
  <c r="CB99"/>
  <c r="CB98"/>
  <c r="CB97"/>
  <c r="CB96"/>
  <c r="CB95"/>
  <c r="CB94"/>
  <c r="CB93"/>
  <c r="CB92"/>
  <c r="CB91"/>
  <c r="CB90"/>
  <c r="CB89"/>
  <c r="CB88"/>
  <c r="CB87"/>
  <c r="CB86"/>
  <c r="CB85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6"/>
  <c r="CB65"/>
  <c r="CB64"/>
  <c r="CB63"/>
  <c r="CB62"/>
  <c r="CB61"/>
  <c r="CB60"/>
  <c r="CB59"/>
  <c r="CB58"/>
  <c r="CB57"/>
  <c r="CB56"/>
  <c r="CB55"/>
  <c r="CB54"/>
  <c r="CB53"/>
  <c r="CB52"/>
  <c r="CB51"/>
  <c r="CB50"/>
  <c r="CB49"/>
  <c r="CB48"/>
  <c r="CB47"/>
  <c r="CB46"/>
  <c r="CB45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BN109"/>
  <c r="BN108"/>
  <c r="BN107"/>
  <c r="BN106"/>
  <c r="BN105"/>
  <c r="BN104"/>
  <c r="BN103"/>
  <c r="BN102"/>
  <c r="BN101"/>
  <c r="BN100"/>
  <c r="BN99"/>
  <c r="BN98"/>
  <c r="BN97"/>
  <c r="BN96"/>
  <c r="BN95"/>
  <c r="BN94"/>
  <c r="BN93"/>
  <c r="BN92"/>
  <c r="BN91"/>
  <c r="BN90"/>
  <c r="BN89"/>
  <c r="BN88"/>
  <c r="BN87"/>
  <c r="BN86"/>
  <c r="BN85"/>
  <c r="BN84"/>
  <c r="BN83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AZ109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9"/>
  <c r="C3643" i="25"/>
  <c r="A2410"/>
  <c r="A2447"/>
  <c r="A2483"/>
  <c r="A2520"/>
  <c r="A2556"/>
  <c r="A2593"/>
  <c r="A2629"/>
  <c r="A2666"/>
  <c r="A2702"/>
  <c r="A2739"/>
  <c r="A2775"/>
  <c r="A2812"/>
  <c r="A2848"/>
  <c r="A2885"/>
  <c r="A2921"/>
  <c r="A2958"/>
  <c r="A2994"/>
  <c r="A3031"/>
  <c r="A3067"/>
  <c r="A3104"/>
  <c r="A3140"/>
  <c r="A3177"/>
  <c r="A3213"/>
  <c r="A3250"/>
  <c r="A3286"/>
  <c r="A3323"/>
  <c r="A3359"/>
  <c r="A3396"/>
  <c r="A3432"/>
  <c r="A3469"/>
  <c r="A3505"/>
  <c r="A3542"/>
  <c r="A3578"/>
  <c r="A3615"/>
  <c r="I3620"/>
  <c r="CZ108" i="5"/>
  <c r="H3643" i="25"/>
  <c r="F3643"/>
  <c r="C3642"/>
  <c r="CR108" i="5"/>
  <c r="H3642" i="25"/>
  <c r="F3642"/>
  <c r="K3641"/>
  <c r="C3641"/>
  <c r="CJ108" i="5"/>
  <c r="H3641" i="25"/>
  <c r="F3641"/>
  <c r="DG108" i="5"/>
  <c r="DK108"/>
  <c r="K3640" i="25"/>
  <c r="L3639"/>
  <c r="K3639"/>
  <c r="K3638"/>
  <c r="DH108" i="5"/>
  <c r="DI108"/>
  <c r="DJ108"/>
  <c r="M3637" i="25"/>
  <c r="L3637"/>
  <c r="K3637"/>
  <c r="J3637"/>
  <c r="H3637"/>
  <c r="F3637"/>
  <c r="C3634"/>
  <c r="M3634"/>
  <c r="J3634"/>
  <c r="E3634"/>
  <c r="F3634"/>
  <c r="G3634"/>
  <c r="H3634"/>
  <c r="I3634"/>
  <c r="K3634"/>
  <c r="L3634"/>
  <c r="J3633"/>
  <c r="E3633"/>
  <c r="F3633"/>
  <c r="G3633"/>
  <c r="H3633"/>
  <c r="I3633"/>
  <c r="K3633"/>
  <c r="L3633"/>
  <c r="C3632"/>
  <c r="M3632"/>
  <c r="J3632"/>
  <c r="E3632"/>
  <c r="F3632"/>
  <c r="G3632"/>
  <c r="H3632"/>
  <c r="I3632"/>
  <c r="K3632"/>
  <c r="L3632"/>
  <c r="C3631"/>
  <c r="M3631"/>
  <c r="J3631"/>
  <c r="E3631"/>
  <c r="F3631"/>
  <c r="G3631"/>
  <c r="H3631"/>
  <c r="I3631"/>
  <c r="K3631"/>
  <c r="L3631"/>
  <c r="C3630"/>
  <c r="M3630"/>
  <c r="J3630"/>
  <c r="E3630"/>
  <c r="F3630"/>
  <c r="G3630"/>
  <c r="H3630"/>
  <c r="I3630"/>
  <c r="K3630"/>
  <c r="L3630"/>
  <c r="C3629"/>
  <c r="M3629"/>
  <c r="J3629"/>
  <c r="E3629"/>
  <c r="F3629"/>
  <c r="G3629"/>
  <c r="H3629"/>
  <c r="I3629"/>
  <c r="K3629"/>
  <c r="L3629"/>
  <c r="E3628"/>
  <c r="F3628"/>
  <c r="G3628"/>
  <c r="H3628"/>
  <c r="I3628"/>
  <c r="J3628"/>
  <c r="K3628"/>
  <c r="H3626"/>
  <c r="H3625"/>
  <c r="H3624"/>
  <c r="H3623"/>
  <c r="H3622"/>
  <c r="H3621"/>
  <c r="L3619"/>
  <c r="L3618"/>
  <c r="D3617"/>
  <c r="D3616"/>
  <c r="C3606"/>
  <c r="I3583"/>
  <c r="CZ107" i="5"/>
  <c r="H3606" i="25"/>
  <c r="F3606"/>
  <c r="C3605"/>
  <c r="CR107" i="5"/>
  <c r="H3605" i="25"/>
  <c r="F3605"/>
  <c r="K3604"/>
  <c r="C3604"/>
  <c r="CJ107" i="5"/>
  <c r="H3604" i="25"/>
  <c r="F3604"/>
  <c r="DG107" i="5"/>
  <c r="DK107"/>
  <c r="K3603" i="25"/>
  <c r="L3602"/>
  <c r="K3602"/>
  <c r="K3601"/>
  <c r="DH107" i="5"/>
  <c r="DI107"/>
  <c r="DJ107"/>
  <c r="M3600" i="25"/>
  <c r="L3600"/>
  <c r="K3600"/>
  <c r="J3600"/>
  <c r="H3600"/>
  <c r="F3600"/>
  <c r="C3597"/>
  <c r="M3597"/>
  <c r="J3597"/>
  <c r="E3597"/>
  <c r="F3597"/>
  <c r="G3597"/>
  <c r="H3597"/>
  <c r="I3597"/>
  <c r="K3597"/>
  <c r="L3597"/>
  <c r="J3596"/>
  <c r="E3596"/>
  <c r="F3596"/>
  <c r="G3596"/>
  <c r="H3596"/>
  <c r="I3596"/>
  <c r="K3596"/>
  <c r="L3596"/>
  <c r="C3595"/>
  <c r="M3595"/>
  <c r="J3595"/>
  <c r="E3595"/>
  <c r="F3595"/>
  <c r="G3595"/>
  <c r="H3595"/>
  <c r="I3595"/>
  <c r="K3595"/>
  <c r="L3595"/>
  <c r="C3594"/>
  <c r="M3594"/>
  <c r="J3594"/>
  <c r="E3594"/>
  <c r="F3594"/>
  <c r="G3594"/>
  <c r="H3594"/>
  <c r="I3594"/>
  <c r="K3594"/>
  <c r="L3594"/>
  <c r="C3593"/>
  <c r="M3593"/>
  <c r="J3593"/>
  <c r="E3593"/>
  <c r="F3593"/>
  <c r="G3593"/>
  <c r="H3593"/>
  <c r="I3593"/>
  <c r="K3593"/>
  <c r="L3593"/>
  <c r="C3592"/>
  <c r="M3592"/>
  <c r="J3592"/>
  <c r="E3592"/>
  <c r="F3592"/>
  <c r="G3592"/>
  <c r="H3592"/>
  <c r="I3592"/>
  <c r="K3592"/>
  <c r="L3592"/>
  <c r="E3591"/>
  <c r="F3591"/>
  <c r="G3591"/>
  <c r="H3591"/>
  <c r="I3591"/>
  <c r="J3591"/>
  <c r="K3591"/>
  <c r="H3589"/>
  <c r="H3588"/>
  <c r="H3587"/>
  <c r="H3586"/>
  <c r="H3585"/>
  <c r="H3584"/>
  <c r="L3582"/>
  <c r="L3581"/>
  <c r="D3580"/>
  <c r="D3579"/>
  <c r="C3570"/>
  <c r="I3547"/>
  <c r="CZ106" i="5"/>
  <c r="H3570" i="25"/>
  <c r="F3570"/>
  <c r="C3569"/>
  <c r="CR106" i="5"/>
  <c r="H3569" i="25"/>
  <c r="F3569"/>
  <c r="K3568"/>
  <c r="C3568"/>
  <c r="CJ106" i="5"/>
  <c r="H3568" i="25"/>
  <c r="F3568"/>
  <c r="DG106" i="5"/>
  <c r="DK106"/>
  <c r="K3567" i="25"/>
  <c r="L3566"/>
  <c r="K3566"/>
  <c r="K3565"/>
  <c r="DH106" i="5"/>
  <c r="DI106"/>
  <c r="DJ106"/>
  <c r="M3564" i="25"/>
  <c r="L3564"/>
  <c r="K3564"/>
  <c r="J3564"/>
  <c r="H3564"/>
  <c r="F3564"/>
  <c r="C3561"/>
  <c r="M3561"/>
  <c r="J3561"/>
  <c r="E3561"/>
  <c r="F3561"/>
  <c r="G3561"/>
  <c r="H3561"/>
  <c r="I3561"/>
  <c r="K3561"/>
  <c r="L3561"/>
  <c r="J3560"/>
  <c r="E3560"/>
  <c r="F3560"/>
  <c r="G3560"/>
  <c r="H3560"/>
  <c r="I3560"/>
  <c r="K3560"/>
  <c r="L3560"/>
  <c r="C3559"/>
  <c r="M3559"/>
  <c r="J3559"/>
  <c r="E3559"/>
  <c r="F3559"/>
  <c r="G3559"/>
  <c r="H3559"/>
  <c r="I3559"/>
  <c r="K3559"/>
  <c r="L3559"/>
  <c r="C3558"/>
  <c r="M3558"/>
  <c r="J3558"/>
  <c r="E3558"/>
  <c r="F3558"/>
  <c r="G3558"/>
  <c r="H3558"/>
  <c r="I3558"/>
  <c r="K3558"/>
  <c r="L3558"/>
  <c r="C3557"/>
  <c r="M3557"/>
  <c r="J3557"/>
  <c r="E3557"/>
  <c r="F3557"/>
  <c r="G3557"/>
  <c r="H3557"/>
  <c r="I3557"/>
  <c r="K3557"/>
  <c r="L3557"/>
  <c r="C3556"/>
  <c r="M3556"/>
  <c r="J3556"/>
  <c r="E3556"/>
  <c r="F3556"/>
  <c r="G3556"/>
  <c r="H3556"/>
  <c r="I3556"/>
  <c r="K3556"/>
  <c r="L3556"/>
  <c r="E3555"/>
  <c r="F3555"/>
  <c r="G3555"/>
  <c r="H3555"/>
  <c r="I3555"/>
  <c r="J3555"/>
  <c r="K3555"/>
  <c r="H3553"/>
  <c r="H3552"/>
  <c r="H3551"/>
  <c r="H3550"/>
  <c r="H3549"/>
  <c r="H3548"/>
  <c r="L3546"/>
  <c r="L3545"/>
  <c r="D3544"/>
  <c r="D3543"/>
  <c r="C3533"/>
  <c r="I3510"/>
  <c r="CZ105" i="5"/>
  <c r="H3533" i="25"/>
  <c r="F3533"/>
  <c r="C3532"/>
  <c r="CR105" i="5"/>
  <c r="H3532" i="25"/>
  <c r="F3532"/>
  <c r="K3531"/>
  <c r="C3531"/>
  <c r="CJ105" i="5"/>
  <c r="H3531" i="25"/>
  <c r="F3531"/>
  <c r="DG105" i="5"/>
  <c r="DK105"/>
  <c r="K3530" i="25"/>
  <c r="L3529"/>
  <c r="K3529"/>
  <c r="K3528"/>
  <c r="DH105" i="5"/>
  <c r="DI105"/>
  <c r="DJ105"/>
  <c r="M3527" i="25"/>
  <c r="L3527"/>
  <c r="K3527"/>
  <c r="J3527"/>
  <c r="H3527"/>
  <c r="F3527"/>
  <c r="C3524"/>
  <c r="M3524"/>
  <c r="J3524"/>
  <c r="E3524"/>
  <c r="F3524"/>
  <c r="G3524"/>
  <c r="H3524"/>
  <c r="I3524"/>
  <c r="K3524"/>
  <c r="L3524"/>
  <c r="J3523"/>
  <c r="E3523"/>
  <c r="F3523"/>
  <c r="G3523"/>
  <c r="H3523"/>
  <c r="I3523"/>
  <c r="K3523"/>
  <c r="L3523"/>
  <c r="C3522"/>
  <c r="M3522"/>
  <c r="J3522"/>
  <c r="E3522"/>
  <c r="F3522"/>
  <c r="G3522"/>
  <c r="H3522"/>
  <c r="I3522"/>
  <c r="K3522"/>
  <c r="L3522"/>
  <c r="C3521"/>
  <c r="M3521"/>
  <c r="J3521"/>
  <c r="E3521"/>
  <c r="F3521"/>
  <c r="G3521"/>
  <c r="H3521"/>
  <c r="I3521"/>
  <c r="K3521"/>
  <c r="L3521"/>
  <c r="C3520"/>
  <c r="M3520"/>
  <c r="J3520"/>
  <c r="E3520"/>
  <c r="F3520"/>
  <c r="G3520"/>
  <c r="H3520"/>
  <c r="I3520"/>
  <c r="K3520"/>
  <c r="L3520"/>
  <c r="C3519"/>
  <c r="M3519"/>
  <c r="J3519"/>
  <c r="E3519"/>
  <c r="F3519"/>
  <c r="G3519"/>
  <c r="H3519"/>
  <c r="I3519"/>
  <c r="K3519"/>
  <c r="L3519"/>
  <c r="E3518"/>
  <c r="F3518"/>
  <c r="G3518"/>
  <c r="H3518"/>
  <c r="I3518"/>
  <c r="J3518"/>
  <c r="K3518"/>
  <c r="H3516"/>
  <c r="H3515"/>
  <c r="H3514"/>
  <c r="H3513"/>
  <c r="H3512"/>
  <c r="H3511"/>
  <c r="L3509"/>
  <c r="L3508"/>
  <c r="D3507"/>
  <c r="D3506"/>
  <c r="C3497"/>
  <c r="I3474"/>
  <c r="CZ104" i="5"/>
  <c r="H3497" i="25"/>
  <c r="F3497"/>
  <c r="C3496"/>
  <c r="CR104" i="5"/>
  <c r="H3496" i="25"/>
  <c r="F3496"/>
  <c r="K3495"/>
  <c r="C3495"/>
  <c r="CJ104" i="5"/>
  <c r="H3495" i="25"/>
  <c r="F3495"/>
  <c r="DG104" i="5"/>
  <c r="DK104"/>
  <c r="K3494" i="25"/>
  <c r="L3493"/>
  <c r="K3493"/>
  <c r="K3492"/>
  <c r="DH104" i="5"/>
  <c r="DI104"/>
  <c r="DJ104"/>
  <c r="M3491" i="25"/>
  <c r="L3491"/>
  <c r="K3491"/>
  <c r="J3491"/>
  <c r="H3491"/>
  <c r="F3491"/>
  <c r="C3488"/>
  <c r="M3488"/>
  <c r="J3488"/>
  <c r="E3488"/>
  <c r="F3488"/>
  <c r="G3488"/>
  <c r="H3488"/>
  <c r="I3488"/>
  <c r="K3488"/>
  <c r="L3488"/>
  <c r="J3487"/>
  <c r="E3487"/>
  <c r="F3487"/>
  <c r="G3487"/>
  <c r="H3487"/>
  <c r="I3487"/>
  <c r="K3487"/>
  <c r="L3487"/>
  <c r="C3486"/>
  <c r="M3486"/>
  <c r="J3486"/>
  <c r="E3486"/>
  <c r="F3486"/>
  <c r="G3486"/>
  <c r="H3486"/>
  <c r="I3486"/>
  <c r="K3486"/>
  <c r="L3486"/>
  <c r="C3485"/>
  <c r="M3485"/>
  <c r="J3485"/>
  <c r="E3485"/>
  <c r="F3485"/>
  <c r="G3485"/>
  <c r="H3485"/>
  <c r="I3485"/>
  <c r="K3485"/>
  <c r="L3485"/>
  <c r="C3484"/>
  <c r="M3484"/>
  <c r="J3484"/>
  <c r="E3484"/>
  <c r="F3484"/>
  <c r="G3484"/>
  <c r="H3484"/>
  <c r="I3484"/>
  <c r="K3484"/>
  <c r="L3484"/>
  <c r="C3483"/>
  <c r="M3483"/>
  <c r="J3483"/>
  <c r="E3483"/>
  <c r="F3483"/>
  <c r="G3483"/>
  <c r="H3483"/>
  <c r="I3483"/>
  <c r="K3483"/>
  <c r="L3483"/>
  <c r="E3482"/>
  <c r="F3482"/>
  <c r="G3482"/>
  <c r="H3482"/>
  <c r="I3482"/>
  <c r="J3482"/>
  <c r="K3482"/>
  <c r="H3480"/>
  <c r="H3479"/>
  <c r="H3478"/>
  <c r="H3477"/>
  <c r="H3476"/>
  <c r="H3475"/>
  <c r="L3473"/>
  <c r="L3472"/>
  <c r="D3471"/>
  <c r="D3470"/>
  <c r="C3460"/>
  <c r="I3437"/>
  <c r="CZ103" i="5"/>
  <c r="H3460" i="25"/>
  <c r="F3460"/>
  <c r="C3459"/>
  <c r="CR103" i="5"/>
  <c r="H3459" i="25"/>
  <c r="F3459"/>
  <c r="K3458"/>
  <c r="C3458"/>
  <c r="CJ103" i="5"/>
  <c r="H3458" i="25"/>
  <c r="F3458"/>
  <c r="DG103" i="5"/>
  <c r="DK103"/>
  <c r="K3457" i="25"/>
  <c r="L3456"/>
  <c r="K3456"/>
  <c r="K3455"/>
  <c r="DH103" i="5"/>
  <c r="DI103"/>
  <c r="DJ103"/>
  <c r="M3454" i="25"/>
  <c r="L3454"/>
  <c r="K3454"/>
  <c r="J3454"/>
  <c r="H3454"/>
  <c r="F3454"/>
  <c r="C3451"/>
  <c r="M3451"/>
  <c r="J3451"/>
  <c r="E3451"/>
  <c r="F3451"/>
  <c r="G3451"/>
  <c r="H3451"/>
  <c r="I3451"/>
  <c r="K3451"/>
  <c r="L3451"/>
  <c r="J3450"/>
  <c r="E3450"/>
  <c r="F3450"/>
  <c r="G3450"/>
  <c r="H3450"/>
  <c r="I3450"/>
  <c r="K3450"/>
  <c r="L3450"/>
  <c r="C3449"/>
  <c r="M3449"/>
  <c r="J3449"/>
  <c r="E3449"/>
  <c r="F3449"/>
  <c r="G3449"/>
  <c r="H3449"/>
  <c r="I3449"/>
  <c r="K3449"/>
  <c r="L3449"/>
  <c r="C3448"/>
  <c r="M3448"/>
  <c r="J3448"/>
  <c r="E3448"/>
  <c r="F3448"/>
  <c r="G3448"/>
  <c r="H3448"/>
  <c r="I3448"/>
  <c r="K3448"/>
  <c r="L3448"/>
  <c r="C3447"/>
  <c r="M3447"/>
  <c r="J3447"/>
  <c r="E3447"/>
  <c r="F3447"/>
  <c r="G3447"/>
  <c r="H3447"/>
  <c r="I3447"/>
  <c r="K3447"/>
  <c r="L3447"/>
  <c r="C3446"/>
  <c r="M3446"/>
  <c r="J3446"/>
  <c r="E3446"/>
  <c r="F3446"/>
  <c r="G3446"/>
  <c r="H3446"/>
  <c r="I3446"/>
  <c r="K3446"/>
  <c r="L3446"/>
  <c r="E3445"/>
  <c r="F3445"/>
  <c r="G3445"/>
  <c r="H3445"/>
  <c r="I3445"/>
  <c r="J3445"/>
  <c r="K3445"/>
  <c r="H3443"/>
  <c r="H3442"/>
  <c r="H3441"/>
  <c r="H3440"/>
  <c r="H3439"/>
  <c r="H3438"/>
  <c r="L3436"/>
  <c r="L3435"/>
  <c r="D3434"/>
  <c r="D3433"/>
  <c r="C3424"/>
  <c r="I3401"/>
  <c r="CZ102" i="5"/>
  <c r="H3424" i="25"/>
  <c r="F3424"/>
  <c r="C3423"/>
  <c r="CR102" i="5"/>
  <c r="H3423" i="25"/>
  <c r="F3423"/>
  <c r="K3422"/>
  <c r="C3422"/>
  <c r="CJ102" i="5"/>
  <c r="H3422" i="25"/>
  <c r="F3422"/>
  <c r="DG102" i="5"/>
  <c r="DK102"/>
  <c r="K3421" i="25"/>
  <c r="L3420"/>
  <c r="K3420"/>
  <c r="K3419"/>
  <c r="DH102" i="5"/>
  <c r="DI102"/>
  <c r="DJ102"/>
  <c r="M3418" i="25"/>
  <c r="L3418"/>
  <c r="K3418"/>
  <c r="J3418"/>
  <c r="H3418"/>
  <c r="F3418"/>
  <c r="C3415"/>
  <c r="M3415"/>
  <c r="J3415"/>
  <c r="E3415"/>
  <c r="F3415"/>
  <c r="G3415"/>
  <c r="H3415"/>
  <c r="I3415"/>
  <c r="K3415"/>
  <c r="L3415"/>
  <c r="J3414"/>
  <c r="E3414"/>
  <c r="F3414"/>
  <c r="G3414"/>
  <c r="H3414"/>
  <c r="I3414"/>
  <c r="K3414"/>
  <c r="L3414"/>
  <c r="C3413"/>
  <c r="M3413"/>
  <c r="J3413"/>
  <c r="E3413"/>
  <c r="F3413"/>
  <c r="G3413"/>
  <c r="H3413"/>
  <c r="I3413"/>
  <c r="K3413"/>
  <c r="L3413"/>
  <c r="C3412"/>
  <c r="M3412"/>
  <c r="J3412"/>
  <c r="E3412"/>
  <c r="F3412"/>
  <c r="G3412"/>
  <c r="H3412"/>
  <c r="I3412"/>
  <c r="K3412"/>
  <c r="L3412"/>
  <c r="C3411"/>
  <c r="M3411"/>
  <c r="J3411"/>
  <c r="E3411"/>
  <c r="F3411"/>
  <c r="G3411"/>
  <c r="H3411"/>
  <c r="I3411"/>
  <c r="K3411"/>
  <c r="L3411"/>
  <c r="C3410"/>
  <c r="M3410"/>
  <c r="J3410"/>
  <c r="E3410"/>
  <c r="F3410"/>
  <c r="G3410"/>
  <c r="H3410"/>
  <c r="I3410"/>
  <c r="K3410"/>
  <c r="L3410"/>
  <c r="E3409"/>
  <c r="F3409"/>
  <c r="G3409"/>
  <c r="H3409"/>
  <c r="I3409"/>
  <c r="J3409"/>
  <c r="K3409"/>
  <c r="H3407"/>
  <c r="H3406"/>
  <c r="H3405"/>
  <c r="H3404"/>
  <c r="H3403"/>
  <c r="H3402"/>
  <c r="L3400"/>
  <c r="L3399"/>
  <c r="D3398"/>
  <c r="D3397"/>
  <c r="C3387"/>
  <c r="I3364"/>
  <c r="CZ101" i="5"/>
  <c r="H3387" i="25"/>
  <c r="F3387"/>
  <c r="C3386"/>
  <c r="CR101" i="5"/>
  <c r="H3386" i="25"/>
  <c r="F3386"/>
  <c r="K3385"/>
  <c r="C3385"/>
  <c r="CJ101" i="5"/>
  <c r="H3385" i="25"/>
  <c r="F3385"/>
  <c r="DG101" i="5"/>
  <c r="DK101"/>
  <c r="K3384" i="25"/>
  <c r="L3383"/>
  <c r="K3383"/>
  <c r="K3382"/>
  <c r="DH101" i="5"/>
  <c r="DI101"/>
  <c r="DJ101"/>
  <c r="M3381" i="25"/>
  <c r="L3381"/>
  <c r="K3381"/>
  <c r="J3381"/>
  <c r="H3381"/>
  <c r="F3381"/>
  <c r="C3378"/>
  <c r="M3378"/>
  <c r="J3378"/>
  <c r="E3378"/>
  <c r="F3378"/>
  <c r="G3378"/>
  <c r="H3378"/>
  <c r="I3378"/>
  <c r="K3378"/>
  <c r="L3378"/>
  <c r="J3377"/>
  <c r="E3377"/>
  <c r="F3377"/>
  <c r="G3377"/>
  <c r="H3377"/>
  <c r="I3377"/>
  <c r="K3377"/>
  <c r="L3377"/>
  <c r="C3376"/>
  <c r="M3376"/>
  <c r="J3376"/>
  <c r="E3376"/>
  <c r="F3376"/>
  <c r="G3376"/>
  <c r="H3376"/>
  <c r="I3376"/>
  <c r="K3376"/>
  <c r="L3376"/>
  <c r="C3375"/>
  <c r="M3375"/>
  <c r="J3375"/>
  <c r="E3375"/>
  <c r="F3375"/>
  <c r="G3375"/>
  <c r="H3375"/>
  <c r="I3375"/>
  <c r="K3375"/>
  <c r="L3375"/>
  <c r="C3374"/>
  <c r="M3374"/>
  <c r="J3374"/>
  <c r="E3374"/>
  <c r="F3374"/>
  <c r="G3374"/>
  <c r="H3374"/>
  <c r="I3374"/>
  <c r="K3374"/>
  <c r="L3374"/>
  <c r="C3373"/>
  <c r="M3373"/>
  <c r="J3373"/>
  <c r="E3373"/>
  <c r="F3373"/>
  <c r="G3373"/>
  <c r="H3373"/>
  <c r="I3373"/>
  <c r="K3373"/>
  <c r="L3373"/>
  <c r="E3372"/>
  <c r="F3372"/>
  <c r="G3372"/>
  <c r="H3372"/>
  <c r="I3372"/>
  <c r="J3372"/>
  <c r="K3372"/>
  <c r="H3370"/>
  <c r="H3369"/>
  <c r="H3368"/>
  <c r="H3367"/>
  <c r="H3366"/>
  <c r="H3365"/>
  <c r="L3363"/>
  <c r="L3362"/>
  <c r="D3361"/>
  <c r="D3360"/>
  <c r="C3351"/>
  <c r="I3328"/>
  <c r="CZ100" i="5"/>
  <c r="H3351" i="25"/>
  <c r="F3351"/>
  <c r="C3350"/>
  <c r="CR100" i="5"/>
  <c r="H3350" i="25"/>
  <c r="F3350"/>
  <c r="K3349"/>
  <c r="C3349"/>
  <c r="CJ100" i="5"/>
  <c r="H3349" i="25"/>
  <c r="F3349"/>
  <c r="DG100" i="5"/>
  <c r="DK100"/>
  <c r="K3348" i="25"/>
  <c r="L3347"/>
  <c r="K3347"/>
  <c r="K3346"/>
  <c r="DH100" i="5"/>
  <c r="DI100"/>
  <c r="DJ100"/>
  <c r="M3345" i="25"/>
  <c r="L3345"/>
  <c r="K3345"/>
  <c r="J3345"/>
  <c r="H3345"/>
  <c r="F3345"/>
  <c r="C3342"/>
  <c r="M3342"/>
  <c r="J3342"/>
  <c r="E3342"/>
  <c r="F3342"/>
  <c r="G3342"/>
  <c r="H3342"/>
  <c r="I3342"/>
  <c r="K3342"/>
  <c r="L3342"/>
  <c r="J3341"/>
  <c r="E3341"/>
  <c r="F3341"/>
  <c r="G3341"/>
  <c r="H3341"/>
  <c r="I3341"/>
  <c r="K3341"/>
  <c r="L3341"/>
  <c r="C3340"/>
  <c r="M3340"/>
  <c r="J3340"/>
  <c r="E3340"/>
  <c r="F3340"/>
  <c r="G3340"/>
  <c r="H3340"/>
  <c r="I3340"/>
  <c r="K3340"/>
  <c r="L3340"/>
  <c r="C3339"/>
  <c r="M3339"/>
  <c r="J3339"/>
  <c r="E3339"/>
  <c r="F3339"/>
  <c r="G3339"/>
  <c r="H3339"/>
  <c r="I3339"/>
  <c r="K3339"/>
  <c r="L3339"/>
  <c r="C3338"/>
  <c r="M3338"/>
  <c r="J3338"/>
  <c r="E3338"/>
  <c r="F3338"/>
  <c r="G3338"/>
  <c r="H3338"/>
  <c r="I3338"/>
  <c r="K3338"/>
  <c r="L3338"/>
  <c r="C3337"/>
  <c r="M3337"/>
  <c r="J3337"/>
  <c r="E3337"/>
  <c r="F3337"/>
  <c r="G3337"/>
  <c r="H3337"/>
  <c r="I3337"/>
  <c r="K3337"/>
  <c r="L3337"/>
  <c r="E3336"/>
  <c r="F3336"/>
  <c r="G3336"/>
  <c r="H3336"/>
  <c r="I3336"/>
  <c r="J3336"/>
  <c r="K3336"/>
  <c r="H3334"/>
  <c r="H3333"/>
  <c r="H3332"/>
  <c r="H3331"/>
  <c r="H3330"/>
  <c r="H3329"/>
  <c r="L3327"/>
  <c r="L3326"/>
  <c r="D3325"/>
  <c r="D3324"/>
  <c r="C3314"/>
  <c r="I3291"/>
  <c r="CZ99" i="5"/>
  <c r="H3314" i="25"/>
  <c r="F3314"/>
  <c r="C3313"/>
  <c r="CR99" i="5"/>
  <c r="H3313" i="25"/>
  <c r="F3313"/>
  <c r="K3312"/>
  <c r="C3312"/>
  <c r="CJ99" i="5"/>
  <c r="H3312" i="25"/>
  <c r="F3312"/>
  <c r="DG99" i="5"/>
  <c r="DK99"/>
  <c r="K3311" i="25"/>
  <c r="L3310"/>
  <c r="K3310"/>
  <c r="K3309"/>
  <c r="DH99" i="5"/>
  <c r="DI99"/>
  <c r="DJ99"/>
  <c r="M3308" i="25"/>
  <c r="L3308"/>
  <c r="K3308"/>
  <c r="J3308"/>
  <c r="H3308"/>
  <c r="F3308"/>
  <c r="C3305"/>
  <c r="M3305"/>
  <c r="J3305"/>
  <c r="E3305"/>
  <c r="F3305"/>
  <c r="G3305"/>
  <c r="H3305"/>
  <c r="I3305"/>
  <c r="K3305"/>
  <c r="L3305"/>
  <c r="J3304"/>
  <c r="E3304"/>
  <c r="F3304"/>
  <c r="G3304"/>
  <c r="H3304"/>
  <c r="I3304"/>
  <c r="K3304"/>
  <c r="L3304"/>
  <c r="C3303"/>
  <c r="M3303"/>
  <c r="J3303"/>
  <c r="E3303"/>
  <c r="F3303"/>
  <c r="G3303"/>
  <c r="H3303"/>
  <c r="I3303"/>
  <c r="K3303"/>
  <c r="L3303"/>
  <c r="C3302"/>
  <c r="M3302"/>
  <c r="J3302"/>
  <c r="E3302"/>
  <c r="F3302"/>
  <c r="G3302"/>
  <c r="H3302"/>
  <c r="I3302"/>
  <c r="K3302"/>
  <c r="L3302"/>
  <c r="C3301"/>
  <c r="M3301"/>
  <c r="J3301"/>
  <c r="E3301"/>
  <c r="F3301"/>
  <c r="G3301"/>
  <c r="H3301"/>
  <c r="I3301"/>
  <c r="K3301"/>
  <c r="L3301"/>
  <c r="C3300"/>
  <c r="M3300"/>
  <c r="J3300"/>
  <c r="E3300"/>
  <c r="F3300"/>
  <c r="G3300"/>
  <c r="H3300"/>
  <c r="I3300"/>
  <c r="K3300"/>
  <c r="L3300"/>
  <c r="E3299"/>
  <c r="F3299"/>
  <c r="G3299"/>
  <c r="H3299"/>
  <c r="I3299"/>
  <c r="J3299"/>
  <c r="K3299"/>
  <c r="H3297"/>
  <c r="H3296"/>
  <c r="H3295"/>
  <c r="H3294"/>
  <c r="H3293"/>
  <c r="H3292"/>
  <c r="L3290"/>
  <c r="L3289"/>
  <c r="D3288"/>
  <c r="D3287"/>
  <c r="C3278"/>
  <c r="I3255"/>
  <c r="CZ98" i="5"/>
  <c r="H3278" i="25"/>
  <c r="F3278"/>
  <c r="C3277"/>
  <c r="CR98" i="5"/>
  <c r="H3277" i="25"/>
  <c r="F3277"/>
  <c r="K3276"/>
  <c r="C3276"/>
  <c r="CJ98" i="5"/>
  <c r="H3276" i="25"/>
  <c r="F3276"/>
  <c r="DG98" i="5"/>
  <c r="DK98"/>
  <c r="K3275" i="25"/>
  <c r="L3274"/>
  <c r="K3274"/>
  <c r="K3273"/>
  <c r="DH98" i="5"/>
  <c r="DI98"/>
  <c r="DJ98"/>
  <c r="M3272" i="25"/>
  <c r="L3272"/>
  <c r="K3272"/>
  <c r="J3272"/>
  <c r="H3272"/>
  <c r="F3272"/>
  <c r="C3269"/>
  <c r="M3269"/>
  <c r="J3269"/>
  <c r="E3269"/>
  <c r="F3269"/>
  <c r="G3269"/>
  <c r="H3269"/>
  <c r="I3269"/>
  <c r="K3269"/>
  <c r="L3269"/>
  <c r="J3268"/>
  <c r="E3268"/>
  <c r="F3268"/>
  <c r="G3268"/>
  <c r="H3268"/>
  <c r="I3268"/>
  <c r="K3268"/>
  <c r="L3268"/>
  <c r="C3267"/>
  <c r="M3267"/>
  <c r="J3267"/>
  <c r="E3267"/>
  <c r="F3267"/>
  <c r="G3267"/>
  <c r="H3267"/>
  <c r="I3267"/>
  <c r="K3267"/>
  <c r="L3267"/>
  <c r="C3266"/>
  <c r="M3266"/>
  <c r="J3266"/>
  <c r="E3266"/>
  <c r="F3266"/>
  <c r="G3266"/>
  <c r="H3266"/>
  <c r="I3266"/>
  <c r="K3266"/>
  <c r="L3266"/>
  <c r="C3265"/>
  <c r="M3265"/>
  <c r="J3265"/>
  <c r="E3265"/>
  <c r="F3265"/>
  <c r="G3265"/>
  <c r="H3265"/>
  <c r="I3265"/>
  <c r="K3265"/>
  <c r="L3265"/>
  <c r="C3264"/>
  <c r="M3264"/>
  <c r="J3264"/>
  <c r="E3264"/>
  <c r="F3264"/>
  <c r="G3264"/>
  <c r="H3264"/>
  <c r="I3264"/>
  <c r="K3264"/>
  <c r="L3264"/>
  <c r="E3263"/>
  <c r="F3263"/>
  <c r="G3263"/>
  <c r="H3263"/>
  <c r="I3263"/>
  <c r="J3263"/>
  <c r="K3263"/>
  <c r="H3261"/>
  <c r="H3260"/>
  <c r="H3259"/>
  <c r="H3258"/>
  <c r="H3257"/>
  <c r="H3256"/>
  <c r="L3254"/>
  <c r="L3253"/>
  <c r="D3252"/>
  <c r="D3251"/>
  <c r="C3241"/>
  <c r="I3218"/>
  <c r="CZ97" i="5"/>
  <c r="H3241" i="25"/>
  <c r="F3241"/>
  <c r="C3240"/>
  <c r="CR97" i="5"/>
  <c r="H3240" i="25"/>
  <c r="F3240"/>
  <c r="K3239"/>
  <c r="C3239"/>
  <c r="CJ97" i="5"/>
  <c r="H3239" i="25"/>
  <c r="F3239"/>
  <c r="DG97" i="5"/>
  <c r="DK97"/>
  <c r="K3238" i="25"/>
  <c r="L3237"/>
  <c r="K3237"/>
  <c r="K3236"/>
  <c r="DH97" i="5"/>
  <c r="DI97"/>
  <c r="DJ97"/>
  <c r="M3235" i="25"/>
  <c r="L3235"/>
  <c r="K3235"/>
  <c r="J3235"/>
  <c r="H3235"/>
  <c r="F3235"/>
  <c r="C3232"/>
  <c r="M3232"/>
  <c r="J3232"/>
  <c r="E3232"/>
  <c r="F3232"/>
  <c r="G3232"/>
  <c r="H3232"/>
  <c r="I3232"/>
  <c r="K3232"/>
  <c r="L3232"/>
  <c r="J3231"/>
  <c r="E3231"/>
  <c r="F3231"/>
  <c r="G3231"/>
  <c r="H3231"/>
  <c r="I3231"/>
  <c r="K3231"/>
  <c r="L3231"/>
  <c r="C3230"/>
  <c r="M3230"/>
  <c r="J3230"/>
  <c r="E3230"/>
  <c r="F3230"/>
  <c r="G3230"/>
  <c r="H3230"/>
  <c r="I3230"/>
  <c r="K3230"/>
  <c r="L3230"/>
  <c r="C3229"/>
  <c r="M3229"/>
  <c r="J3229"/>
  <c r="E3229"/>
  <c r="F3229"/>
  <c r="G3229"/>
  <c r="H3229"/>
  <c r="I3229"/>
  <c r="K3229"/>
  <c r="L3229"/>
  <c r="C3228"/>
  <c r="M3228"/>
  <c r="J3228"/>
  <c r="E3228"/>
  <c r="F3228"/>
  <c r="G3228"/>
  <c r="H3228"/>
  <c r="I3228"/>
  <c r="K3228"/>
  <c r="L3228"/>
  <c r="C3227"/>
  <c r="M3227"/>
  <c r="J3227"/>
  <c r="E3227"/>
  <c r="F3227"/>
  <c r="G3227"/>
  <c r="H3227"/>
  <c r="I3227"/>
  <c r="K3227"/>
  <c r="L3227"/>
  <c r="E3226"/>
  <c r="F3226"/>
  <c r="G3226"/>
  <c r="H3226"/>
  <c r="I3226"/>
  <c r="J3226"/>
  <c r="K3226"/>
  <c r="H3224"/>
  <c r="H3223"/>
  <c r="H3222"/>
  <c r="H3221"/>
  <c r="H3220"/>
  <c r="H3219"/>
  <c r="L3217"/>
  <c r="L3216"/>
  <c r="D3215"/>
  <c r="D3214"/>
  <c r="C3205"/>
  <c r="I3182"/>
  <c r="CZ96" i="5"/>
  <c r="H3205" i="25"/>
  <c r="F3205"/>
  <c r="C3204"/>
  <c r="CR96" i="5"/>
  <c r="H3204" i="25"/>
  <c r="F3204"/>
  <c r="K3203"/>
  <c r="C3203"/>
  <c r="CJ96" i="5"/>
  <c r="H3203" i="25"/>
  <c r="F3203"/>
  <c r="DG96" i="5"/>
  <c r="DK96"/>
  <c r="K3202" i="25"/>
  <c r="L3201"/>
  <c r="K3201"/>
  <c r="K3200"/>
  <c r="DH96" i="5"/>
  <c r="DI96"/>
  <c r="DJ96"/>
  <c r="M3199" i="25"/>
  <c r="L3199"/>
  <c r="K3199"/>
  <c r="J3199"/>
  <c r="H3199"/>
  <c r="F3199"/>
  <c r="C3196"/>
  <c r="M3196"/>
  <c r="J3196"/>
  <c r="E3196"/>
  <c r="F3196"/>
  <c r="G3196"/>
  <c r="H3196"/>
  <c r="I3196"/>
  <c r="K3196"/>
  <c r="L3196"/>
  <c r="J3195"/>
  <c r="E3195"/>
  <c r="F3195"/>
  <c r="G3195"/>
  <c r="H3195"/>
  <c r="I3195"/>
  <c r="K3195"/>
  <c r="L3195"/>
  <c r="C3194"/>
  <c r="M3194"/>
  <c r="J3194"/>
  <c r="E3194"/>
  <c r="F3194"/>
  <c r="G3194"/>
  <c r="H3194"/>
  <c r="I3194"/>
  <c r="K3194"/>
  <c r="L3194"/>
  <c r="C3193"/>
  <c r="M3193"/>
  <c r="J3193"/>
  <c r="E3193"/>
  <c r="F3193"/>
  <c r="G3193"/>
  <c r="H3193"/>
  <c r="I3193"/>
  <c r="K3193"/>
  <c r="L3193"/>
  <c r="C3192"/>
  <c r="M3192"/>
  <c r="J3192"/>
  <c r="E3192"/>
  <c r="F3192"/>
  <c r="G3192"/>
  <c r="H3192"/>
  <c r="I3192"/>
  <c r="K3192"/>
  <c r="L3192"/>
  <c r="C3191"/>
  <c r="M3191"/>
  <c r="J3191"/>
  <c r="E3191"/>
  <c r="F3191"/>
  <c r="G3191"/>
  <c r="H3191"/>
  <c r="I3191"/>
  <c r="K3191"/>
  <c r="L3191"/>
  <c r="E3190"/>
  <c r="F3190"/>
  <c r="G3190"/>
  <c r="H3190"/>
  <c r="I3190"/>
  <c r="J3190"/>
  <c r="K3190"/>
  <c r="H3188"/>
  <c r="H3187"/>
  <c r="H3186"/>
  <c r="H3185"/>
  <c r="H3184"/>
  <c r="H3183"/>
  <c r="L3181"/>
  <c r="L3180"/>
  <c r="D3179"/>
  <c r="D3178"/>
  <c r="C3168"/>
  <c r="I3145"/>
  <c r="CZ95" i="5"/>
  <c r="H3168" i="25"/>
  <c r="F3168"/>
  <c r="C3167"/>
  <c r="CR95" i="5"/>
  <c r="H3167" i="25"/>
  <c r="F3167"/>
  <c r="K3166"/>
  <c r="C3166"/>
  <c r="CJ95" i="5"/>
  <c r="H3166" i="25"/>
  <c r="F3166"/>
  <c r="DG95" i="5"/>
  <c r="DK95"/>
  <c r="K3165" i="25"/>
  <c r="L3164"/>
  <c r="K3164"/>
  <c r="K3163"/>
  <c r="DH95" i="5"/>
  <c r="DI95"/>
  <c r="DJ95"/>
  <c r="M3162" i="25"/>
  <c r="L3162"/>
  <c r="K3162"/>
  <c r="J3162"/>
  <c r="H3162"/>
  <c r="F3162"/>
  <c r="C3159"/>
  <c r="M3159"/>
  <c r="J3159"/>
  <c r="E3159"/>
  <c r="F3159"/>
  <c r="G3159"/>
  <c r="H3159"/>
  <c r="I3159"/>
  <c r="K3159"/>
  <c r="L3159"/>
  <c r="J3158"/>
  <c r="E3158"/>
  <c r="F3158"/>
  <c r="G3158"/>
  <c r="H3158"/>
  <c r="I3158"/>
  <c r="K3158"/>
  <c r="L3158"/>
  <c r="C3157"/>
  <c r="M3157"/>
  <c r="J3157"/>
  <c r="E3157"/>
  <c r="F3157"/>
  <c r="G3157"/>
  <c r="H3157"/>
  <c r="I3157"/>
  <c r="K3157"/>
  <c r="L3157"/>
  <c r="C3156"/>
  <c r="M3156"/>
  <c r="J3156"/>
  <c r="E3156"/>
  <c r="F3156"/>
  <c r="G3156"/>
  <c r="H3156"/>
  <c r="I3156"/>
  <c r="K3156"/>
  <c r="L3156"/>
  <c r="C3155"/>
  <c r="M3155"/>
  <c r="J3155"/>
  <c r="E3155"/>
  <c r="F3155"/>
  <c r="G3155"/>
  <c r="H3155"/>
  <c r="I3155"/>
  <c r="K3155"/>
  <c r="L3155"/>
  <c r="C3154"/>
  <c r="M3154"/>
  <c r="J3154"/>
  <c r="E3154"/>
  <c r="F3154"/>
  <c r="G3154"/>
  <c r="H3154"/>
  <c r="I3154"/>
  <c r="K3154"/>
  <c r="L3154"/>
  <c r="E3153"/>
  <c r="F3153"/>
  <c r="G3153"/>
  <c r="H3153"/>
  <c r="I3153"/>
  <c r="J3153"/>
  <c r="K3153"/>
  <c r="H3151"/>
  <c r="H3150"/>
  <c r="H3149"/>
  <c r="H3148"/>
  <c r="H3147"/>
  <c r="H3146"/>
  <c r="L3144"/>
  <c r="L3143"/>
  <c r="D3142"/>
  <c r="D3141"/>
  <c r="C3132"/>
  <c r="I3109"/>
  <c r="CZ94" i="5"/>
  <c r="H3132" i="25"/>
  <c r="F3132"/>
  <c r="C3131"/>
  <c r="CR94" i="5"/>
  <c r="H3131" i="25"/>
  <c r="F3131"/>
  <c r="K3130"/>
  <c r="C3130"/>
  <c r="CJ94" i="5"/>
  <c r="H3130" i="25"/>
  <c r="F3130"/>
  <c r="DG94" i="5"/>
  <c r="DK94"/>
  <c r="K3129" i="25"/>
  <c r="L3128"/>
  <c r="K3128"/>
  <c r="K3127"/>
  <c r="DH94" i="5"/>
  <c r="DI94"/>
  <c r="DJ94"/>
  <c r="M3126" i="25"/>
  <c r="L3126"/>
  <c r="K3126"/>
  <c r="J3126"/>
  <c r="H3126"/>
  <c r="F3126"/>
  <c r="C3123"/>
  <c r="M3123"/>
  <c r="J3123"/>
  <c r="E3123"/>
  <c r="F3123"/>
  <c r="G3123"/>
  <c r="H3123"/>
  <c r="I3123"/>
  <c r="K3123"/>
  <c r="L3123"/>
  <c r="J3122"/>
  <c r="E3122"/>
  <c r="F3122"/>
  <c r="G3122"/>
  <c r="H3122"/>
  <c r="I3122"/>
  <c r="K3122"/>
  <c r="L3122"/>
  <c r="C3121"/>
  <c r="M3121"/>
  <c r="J3121"/>
  <c r="E3121"/>
  <c r="F3121"/>
  <c r="G3121"/>
  <c r="H3121"/>
  <c r="I3121"/>
  <c r="K3121"/>
  <c r="L3121"/>
  <c r="C3120"/>
  <c r="M3120"/>
  <c r="J3120"/>
  <c r="E3120"/>
  <c r="F3120"/>
  <c r="G3120"/>
  <c r="H3120"/>
  <c r="I3120"/>
  <c r="K3120"/>
  <c r="L3120"/>
  <c r="C3119"/>
  <c r="M3119"/>
  <c r="J3119"/>
  <c r="E3119"/>
  <c r="F3119"/>
  <c r="G3119"/>
  <c r="H3119"/>
  <c r="I3119"/>
  <c r="K3119"/>
  <c r="L3119"/>
  <c r="C3118"/>
  <c r="M3118"/>
  <c r="J3118"/>
  <c r="E3118"/>
  <c r="F3118"/>
  <c r="G3118"/>
  <c r="H3118"/>
  <c r="I3118"/>
  <c r="K3118"/>
  <c r="L3118"/>
  <c r="E3117"/>
  <c r="F3117"/>
  <c r="G3117"/>
  <c r="H3117"/>
  <c r="I3117"/>
  <c r="J3117"/>
  <c r="K3117"/>
  <c r="H3115"/>
  <c r="H3114"/>
  <c r="H3113"/>
  <c r="H3112"/>
  <c r="H3111"/>
  <c r="H3110"/>
  <c r="L3108"/>
  <c r="L3107"/>
  <c r="D3106"/>
  <c r="D3105"/>
  <c r="C3095"/>
  <c r="I3072"/>
  <c r="CZ93" i="5"/>
  <c r="H3095" i="25"/>
  <c r="F3095"/>
  <c r="C3094"/>
  <c r="CR93" i="5"/>
  <c r="H3094" i="25"/>
  <c r="F3094"/>
  <c r="K3093"/>
  <c r="C3093"/>
  <c r="CJ93" i="5"/>
  <c r="H3093" i="25"/>
  <c r="F3093"/>
  <c r="DG93" i="5"/>
  <c r="DK93"/>
  <c r="K3092" i="25"/>
  <c r="L3091"/>
  <c r="K3091"/>
  <c r="K3090"/>
  <c r="DH93" i="5"/>
  <c r="DI93"/>
  <c r="DJ93"/>
  <c r="M3089" i="25"/>
  <c r="L3089"/>
  <c r="K3089"/>
  <c r="J3089"/>
  <c r="H3089"/>
  <c r="F3089"/>
  <c r="C3086"/>
  <c r="M3086"/>
  <c r="J3086"/>
  <c r="E3086"/>
  <c r="F3086"/>
  <c r="G3086"/>
  <c r="H3086"/>
  <c r="I3086"/>
  <c r="K3086"/>
  <c r="L3086"/>
  <c r="J3085"/>
  <c r="E3085"/>
  <c r="F3085"/>
  <c r="G3085"/>
  <c r="H3085"/>
  <c r="I3085"/>
  <c r="K3085"/>
  <c r="L3085"/>
  <c r="C3084"/>
  <c r="M3084"/>
  <c r="J3084"/>
  <c r="E3084"/>
  <c r="F3084"/>
  <c r="G3084"/>
  <c r="H3084"/>
  <c r="I3084"/>
  <c r="K3084"/>
  <c r="L3084"/>
  <c r="C3083"/>
  <c r="M3083"/>
  <c r="J3083"/>
  <c r="E3083"/>
  <c r="F3083"/>
  <c r="G3083"/>
  <c r="H3083"/>
  <c r="I3083"/>
  <c r="K3083"/>
  <c r="L3083"/>
  <c r="C3082"/>
  <c r="M3082"/>
  <c r="J3082"/>
  <c r="E3082"/>
  <c r="F3082"/>
  <c r="G3082"/>
  <c r="H3082"/>
  <c r="I3082"/>
  <c r="K3082"/>
  <c r="L3082"/>
  <c r="C3081"/>
  <c r="M3081"/>
  <c r="J3081"/>
  <c r="E3081"/>
  <c r="F3081"/>
  <c r="G3081"/>
  <c r="H3081"/>
  <c r="I3081"/>
  <c r="K3081"/>
  <c r="L3081"/>
  <c r="E3080"/>
  <c r="F3080"/>
  <c r="G3080"/>
  <c r="H3080"/>
  <c r="I3080"/>
  <c r="J3080"/>
  <c r="K3080"/>
  <c r="H3078"/>
  <c r="H3077"/>
  <c r="H3076"/>
  <c r="H3075"/>
  <c r="H3074"/>
  <c r="H3073"/>
  <c r="L3071"/>
  <c r="L3070"/>
  <c r="D3069"/>
  <c r="D3068"/>
  <c r="C3059"/>
  <c r="I3036"/>
  <c r="CZ92" i="5"/>
  <c r="H3059" i="25"/>
  <c r="F3059"/>
  <c r="C3058"/>
  <c r="CR92" i="5"/>
  <c r="H3058" i="25"/>
  <c r="F3058"/>
  <c r="K3057"/>
  <c r="C3057"/>
  <c r="CJ92" i="5"/>
  <c r="H3057" i="25"/>
  <c r="F3057"/>
  <c r="DG92" i="5"/>
  <c r="DK92"/>
  <c r="K3056" i="25"/>
  <c r="L3055"/>
  <c r="K3055"/>
  <c r="K3054"/>
  <c r="DH92" i="5"/>
  <c r="DI92"/>
  <c r="DJ92"/>
  <c r="M3053" i="25"/>
  <c r="L3053"/>
  <c r="K3053"/>
  <c r="J3053"/>
  <c r="H3053"/>
  <c r="F3053"/>
  <c r="C3050"/>
  <c r="M3050"/>
  <c r="J3050"/>
  <c r="E3050"/>
  <c r="F3050"/>
  <c r="G3050"/>
  <c r="H3050"/>
  <c r="I3050"/>
  <c r="K3050"/>
  <c r="L3050"/>
  <c r="J3049"/>
  <c r="E3049"/>
  <c r="F3049"/>
  <c r="G3049"/>
  <c r="H3049"/>
  <c r="I3049"/>
  <c r="K3049"/>
  <c r="L3049"/>
  <c r="C3048"/>
  <c r="M3048"/>
  <c r="J3048"/>
  <c r="E3048"/>
  <c r="F3048"/>
  <c r="G3048"/>
  <c r="H3048"/>
  <c r="I3048"/>
  <c r="K3048"/>
  <c r="L3048"/>
  <c r="C3047"/>
  <c r="M3047"/>
  <c r="J3047"/>
  <c r="E3047"/>
  <c r="F3047"/>
  <c r="G3047"/>
  <c r="H3047"/>
  <c r="I3047"/>
  <c r="K3047"/>
  <c r="L3047"/>
  <c r="C3046"/>
  <c r="M3046"/>
  <c r="J3046"/>
  <c r="E3046"/>
  <c r="F3046"/>
  <c r="G3046"/>
  <c r="H3046"/>
  <c r="I3046"/>
  <c r="K3046"/>
  <c r="L3046"/>
  <c r="C3045"/>
  <c r="M3045"/>
  <c r="J3045"/>
  <c r="E3045"/>
  <c r="F3045"/>
  <c r="G3045"/>
  <c r="H3045"/>
  <c r="I3045"/>
  <c r="K3045"/>
  <c r="L3045"/>
  <c r="E3044"/>
  <c r="F3044"/>
  <c r="G3044"/>
  <c r="H3044"/>
  <c r="I3044"/>
  <c r="J3044"/>
  <c r="K3044"/>
  <c r="H3042"/>
  <c r="H3041"/>
  <c r="H3040"/>
  <c r="H3039"/>
  <c r="H3038"/>
  <c r="H3037"/>
  <c r="L3035"/>
  <c r="L3034"/>
  <c r="D3033"/>
  <c r="D3032"/>
  <c r="C3022"/>
  <c r="I2999"/>
  <c r="CZ91" i="5"/>
  <c r="H3022" i="25"/>
  <c r="F3022"/>
  <c r="C3021"/>
  <c r="CR91" i="5"/>
  <c r="H3021" i="25"/>
  <c r="F3021"/>
  <c r="K3020"/>
  <c r="C3020"/>
  <c r="CJ91" i="5"/>
  <c r="H3020" i="25"/>
  <c r="F3020"/>
  <c r="DG91" i="5"/>
  <c r="DK91"/>
  <c r="K3019" i="25"/>
  <c r="L3018"/>
  <c r="K3018"/>
  <c r="K3017"/>
  <c r="DH91" i="5"/>
  <c r="DI91"/>
  <c r="DJ91"/>
  <c r="M3016" i="25"/>
  <c r="L3016"/>
  <c r="K3016"/>
  <c r="J3016"/>
  <c r="H3016"/>
  <c r="F3016"/>
  <c r="C3013"/>
  <c r="M3013"/>
  <c r="J3013"/>
  <c r="E3013"/>
  <c r="F3013"/>
  <c r="G3013"/>
  <c r="H3013"/>
  <c r="I3013"/>
  <c r="K3013"/>
  <c r="L3013"/>
  <c r="J3012"/>
  <c r="E3012"/>
  <c r="F3012"/>
  <c r="G3012"/>
  <c r="H3012"/>
  <c r="I3012"/>
  <c r="K3012"/>
  <c r="L3012"/>
  <c r="C3011"/>
  <c r="M3011"/>
  <c r="J3011"/>
  <c r="E3011"/>
  <c r="F3011"/>
  <c r="G3011"/>
  <c r="H3011"/>
  <c r="I3011"/>
  <c r="K3011"/>
  <c r="L3011"/>
  <c r="C3010"/>
  <c r="M3010"/>
  <c r="J3010"/>
  <c r="E3010"/>
  <c r="F3010"/>
  <c r="G3010"/>
  <c r="H3010"/>
  <c r="I3010"/>
  <c r="K3010"/>
  <c r="L3010"/>
  <c r="C3009"/>
  <c r="M3009"/>
  <c r="J3009"/>
  <c r="E3009"/>
  <c r="F3009"/>
  <c r="G3009"/>
  <c r="H3009"/>
  <c r="I3009"/>
  <c r="K3009"/>
  <c r="L3009"/>
  <c r="C3008"/>
  <c r="M3008"/>
  <c r="J3008"/>
  <c r="E3008"/>
  <c r="F3008"/>
  <c r="G3008"/>
  <c r="H3008"/>
  <c r="I3008"/>
  <c r="K3008"/>
  <c r="L3008"/>
  <c r="E3007"/>
  <c r="F3007"/>
  <c r="G3007"/>
  <c r="H3007"/>
  <c r="I3007"/>
  <c r="J3007"/>
  <c r="K3007"/>
  <c r="H3005"/>
  <c r="H3004"/>
  <c r="H3003"/>
  <c r="H3002"/>
  <c r="H3001"/>
  <c r="H3000"/>
  <c r="L2998"/>
  <c r="L2997"/>
  <c r="D2996"/>
  <c r="D2995"/>
  <c r="C2986"/>
  <c r="I2963"/>
  <c r="CZ90" i="5"/>
  <c r="H2986" i="25"/>
  <c r="F2986"/>
  <c r="C2985"/>
  <c r="CR90" i="5"/>
  <c r="H2985" i="25"/>
  <c r="F2985"/>
  <c r="K2984"/>
  <c r="C2984"/>
  <c r="CJ90" i="5"/>
  <c r="H2984" i="25"/>
  <c r="F2984"/>
  <c r="DG90" i="5"/>
  <c r="DK90"/>
  <c r="K2983" i="25"/>
  <c r="L2982"/>
  <c r="K2982"/>
  <c r="K2981"/>
  <c r="DH90" i="5"/>
  <c r="DI90"/>
  <c r="DJ90"/>
  <c r="M2980" i="25"/>
  <c r="L2980"/>
  <c r="K2980"/>
  <c r="J2980"/>
  <c r="H2980"/>
  <c r="F2980"/>
  <c r="C2977"/>
  <c r="M2977"/>
  <c r="J2977"/>
  <c r="E2977"/>
  <c r="F2977"/>
  <c r="G2977"/>
  <c r="H2977"/>
  <c r="I2977"/>
  <c r="K2977"/>
  <c r="L2977"/>
  <c r="J2976"/>
  <c r="E2976"/>
  <c r="F2976"/>
  <c r="G2976"/>
  <c r="H2976"/>
  <c r="I2976"/>
  <c r="K2976"/>
  <c r="L2976"/>
  <c r="C2975"/>
  <c r="M2975"/>
  <c r="J2975"/>
  <c r="E2975"/>
  <c r="F2975"/>
  <c r="G2975"/>
  <c r="H2975"/>
  <c r="I2975"/>
  <c r="K2975"/>
  <c r="L2975"/>
  <c r="C2974"/>
  <c r="M2974"/>
  <c r="J2974"/>
  <c r="E2974"/>
  <c r="F2974"/>
  <c r="G2974"/>
  <c r="H2974"/>
  <c r="I2974"/>
  <c r="K2974"/>
  <c r="L2974"/>
  <c r="C2973"/>
  <c r="M2973"/>
  <c r="J2973"/>
  <c r="E2973"/>
  <c r="F2973"/>
  <c r="G2973"/>
  <c r="H2973"/>
  <c r="I2973"/>
  <c r="K2973"/>
  <c r="L2973"/>
  <c r="C2972"/>
  <c r="M2972"/>
  <c r="J2972"/>
  <c r="E2972"/>
  <c r="F2972"/>
  <c r="G2972"/>
  <c r="H2972"/>
  <c r="I2972"/>
  <c r="K2972"/>
  <c r="L2972"/>
  <c r="E2971"/>
  <c r="F2971"/>
  <c r="G2971"/>
  <c r="H2971"/>
  <c r="I2971"/>
  <c r="J2971"/>
  <c r="K2971"/>
  <c r="H2969"/>
  <c r="H2968"/>
  <c r="H2967"/>
  <c r="H2966"/>
  <c r="H2965"/>
  <c r="H2964"/>
  <c r="L2962"/>
  <c r="L2961"/>
  <c r="D2960"/>
  <c r="D2959"/>
  <c r="C2949"/>
  <c r="I2926"/>
  <c r="CZ89" i="5"/>
  <c r="H2949" i="25"/>
  <c r="F2949"/>
  <c r="C2948"/>
  <c r="CR89" i="5"/>
  <c r="H2948" i="25"/>
  <c r="F2948"/>
  <c r="K2947"/>
  <c r="C2947"/>
  <c r="CJ89" i="5"/>
  <c r="H2947" i="25"/>
  <c r="F2947"/>
  <c r="DG89" i="5"/>
  <c r="DK89"/>
  <c r="K2946" i="25"/>
  <c r="L2945"/>
  <c r="K2945"/>
  <c r="K2944"/>
  <c r="DH89" i="5"/>
  <c r="DI89"/>
  <c r="DJ89"/>
  <c r="M2943" i="25"/>
  <c r="L2943"/>
  <c r="K2943"/>
  <c r="J2943"/>
  <c r="H2943"/>
  <c r="F2943"/>
  <c r="C2940"/>
  <c r="M2940"/>
  <c r="J2940"/>
  <c r="E2940"/>
  <c r="F2940"/>
  <c r="G2940"/>
  <c r="H2940"/>
  <c r="I2940"/>
  <c r="K2940"/>
  <c r="L2940"/>
  <c r="J2939"/>
  <c r="E2939"/>
  <c r="F2939"/>
  <c r="G2939"/>
  <c r="H2939"/>
  <c r="I2939"/>
  <c r="K2939"/>
  <c r="L2939"/>
  <c r="C2938"/>
  <c r="M2938"/>
  <c r="J2938"/>
  <c r="E2938"/>
  <c r="F2938"/>
  <c r="G2938"/>
  <c r="H2938"/>
  <c r="I2938"/>
  <c r="K2938"/>
  <c r="L2938"/>
  <c r="C2937"/>
  <c r="M2937"/>
  <c r="J2937"/>
  <c r="E2937"/>
  <c r="F2937"/>
  <c r="G2937"/>
  <c r="H2937"/>
  <c r="I2937"/>
  <c r="K2937"/>
  <c r="L2937"/>
  <c r="C2936"/>
  <c r="M2936"/>
  <c r="J2936"/>
  <c r="E2936"/>
  <c r="F2936"/>
  <c r="G2936"/>
  <c r="H2936"/>
  <c r="I2936"/>
  <c r="K2936"/>
  <c r="L2936"/>
  <c r="C2935"/>
  <c r="M2935"/>
  <c r="J2935"/>
  <c r="E2935"/>
  <c r="F2935"/>
  <c r="G2935"/>
  <c r="H2935"/>
  <c r="I2935"/>
  <c r="K2935"/>
  <c r="L2935"/>
  <c r="E2934"/>
  <c r="F2934"/>
  <c r="G2934"/>
  <c r="H2934"/>
  <c r="I2934"/>
  <c r="J2934"/>
  <c r="K2934"/>
  <c r="H2932"/>
  <c r="H2931"/>
  <c r="H2930"/>
  <c r="H2929"/>
  <c r="H2928"/>
  <c r="H2927"/>
  <c r="L2925"/>
  <c r="L2924"/>
  <c r="D2923"/>
  <c r="D2922"/>
  <c r="C2913"/>
  <c r="I2890"/>
  <c r="CZ88" i="5"/>
  <c r="H2913" i="25"/>
  <c r="F2913"/>
  <c r="C2912"/>
  <c r="CR88" i="5"/>
  <c r="H2912" i="25"/>
  <c r="F2912"/>
  <c r="K2911"/>
  <c r="C2911"/>
  <c r="CJ88" i="5"/>
  <c r="H2911" i="25"/>
  <c r="F2911"/>
  <c r="DG88" i="5"/>
  <c r="DK88"/>
  <c r="K2910" i="25"/>
  <c r="L2909"/>
  <c r="K2909"/>
  <c r="K2908"/>
  <c r="DH88" i="5"/>
  <c r="DI88"/>
  <c r="DJ88"/>
  <c r="M2907" i="25"/>
  <c r="L2907"/>
  <c r="K2907"/>
  <c r="J2907"/>
  <c r="H2907"/>
  <c r="F2907"/>
  <c r="C2904"/>
  <c r="M2904"/>
  <c r="J2904"/>
  <c r="E2904"/>
  <c r="F2904"/>
  <c r="G2904"/>
  <c r="H2904"/>
  <c r="I2904"/>
  <c r="K2904"/>
  <c r="L2904"/>
  <c r="J2903"/>
  <c r="E2903"/>
  <c r="F2903"/>
  <c r="G2903"/>
  <c r="H2903"/>
  <c r="I2903"/>
  <c r="K2903"/>
  <c r="L2903"/>
  <c r="C2902"/>
  <c r="M2902"/>
  <c r="J2902"/>
  <c r="E2902"/>
  <c r="F2902"/>
  <c r="G2902"/>
  <c r="H2902"/>
  <c r="I2902"/>
  <c r="K2902"/>
  <c r="L2902"/>
  <c r="C2901"/>
  <c r="M2901"/>
  <c r="J2901"/>
  <c r="E2901"/>
  <c r="F2901"/>
  <c r="G2901"/>
  <c r="H2901"/>
  <c r="I2901"/>
  <c r="K2901"/>
  <c r="L2901"/>
  <c r="C2900"/>
  <c r="M2900"/>
  <c r="J2900"/>
  <c r="E2900"/>
  <c r="F2900"/>
  <c r="G2900"/>
  <c r="H2900"/>
  <c r="I2900"/>
  <c r="K2900"/>
  <c r="L2900"/>
  <c r="C2899"/>
  <c r="M2899"/>
  <c r="J2899"/>
  <c r="E2899"/>
  <c r="F2899"/>
  <c r="G2899"/>
  <c r="H2899"/>
  <c r="I2899"/>
  <c r="K2899"/>
  <c r="L2899"/>
  <c r="E2898"/>
  <c r="F2898"/>
  <c r="G2898"/>
  <c r="H2898"/>
  <c r="I2898"/>
  <c r="J2898"/>
  <c r="K2898"/>
  <c r="H2896"/>
  <c r="H2895"/>
  <c r="H2894"/>
  <c r="H2893"/>
  <c r="H2892"/>
  <c r="H2891"/>
  <c r="L2889"/>
  <c r="L2888"/>
  <c r="D2887"/>
  <c r="D2886"/>
  <c r="C2876"/>
  <c r="I2853"/>
  <c r="CZ87" i="5"/>
  <c r="H2876" i="25"/>
  <c r="F2876"/>
  <c r="C2875"/>
  <c r="CR87" i="5"/>
  <c r="H2875" i="25"/>
  <c r="F2875"/>
  <c r="K2874"/>
  <c r="C2874"/>
  <c r="CJ87" i="5"/>
  <c r="H2874" i="25"/>
  <c r="F2874"/>
  <c r="DG87" i="5"/>
  <c r="DK87"/>
  <c r="K2873" i="25"/>
  <c r="L2872"/>
  <c r="K2872"/>
  <c r="K2871"/>
  <c r="DH87" i="5"/>
  <c r="DI87"/>
  <c r="DJ87"/>
  <c r="M2870" i="25"/>
  <c r="L2870"/>
  <c r="K2870"/>
  <c r="J2870"/>
  <c r="H2870"/>
  <c r="F2870"/>
  <c r="C2867"/>
  <c r="M2867"/>
  <c r="J2867"/>
  <c r="E2867"/>
  <c r="F2867"/>
  <c r="G2867"/>
  <c r="H2867"/>
  <c r="I2867"/>
  <c r="K2867"/>
  <c r="L2867"/>
  <c r="J2866"/>
  <c r="E2866"/>
  <c r="F2866"/>
  <c r="G2866"/>
  <c r="H2866"/>
  <c r="I2866"/>
  <c r="K2866"/>
  <c r="L2866"/>
  <c r="C2865"/>
  <c r="M2865"/>
  <c r="J2865"/>
  <c r="E2865"/>
  <c r="F2865"/>
  <c r="G2865"/>
  <c r="H2865"/>
  <c r="I2865"/>
  <c r="K2865"/>
  <c r="L2865"/>
  <c r="C2864"/>
  <c r="M2864"/>
  <c r="J2864"/>
  <c r="E2864"/>
  <c r="F2864"/>
  <c r="G2864"/>
  <c r="H2864"/>
  <c r="I2864"/>
  <c r="K2864"/>
  <c r="L2864"/>
  <c r="C2863"/>
  <c r="M2863"/>
  <c r="J2863"/>
  <c r="E2863"/>
  <c r="F2863"/>
  <c r="G2863"/>
  <c r="H2863"/>
  <c r="I2863"/>
  <c r="K2863"/>
  <c r="L2863"/>
  <c r="C2862"/>
  <c r="M2862"/>
  <c r="J2862"/>
  <c r="E2862"/>
  <c r="F2862"/>
  <c r="G2862"/>
  <c r="H2862"/>
  <c r="I2862"/>
  <c r="K2862"/>
  <c r="L2862"/>
  <c r="E2861"/>
  <c r="F2861"/>
  <c r="G2861"/>
  <c r="H2861"/>
  <c r="I2861"/>
  <c r="J2861"/>
  <c r="K2861"/>
  <c r="H2859"/>
  <c r="H2858"/>
  <c r="H2857"/>
  <c r="H2856"/>
  <c r="H2855"/>
  <c r="H2854"/>
  <c r="L2852"/>
  <c r="L2851"/>
  <c r="D2850"/>
  <c r="D2849"/>
  <c r="C2840"/>
  <c r="I2817"/>
  <c r="CZ86" i="5"/>
  <c r="H2840" i="25"/>
  <c r="F2840"/>
  <c r="C2839"/>
  <c r="CR86" i="5"/>
  <c r="H2839" i="25"/>
  <c r="F2839"/>
  <c r="K2838"/>
  <c r="C2838"/>
  <c r="CJ86" i="5"/>
  <c r="H2838" i="25"/>
  <c r="F2838"/>
  <c r="DG86" i="5"/>
  <c r="DK86"/>
  <c r="K2837" i="25"/>
  <c r="L2836"/>
  <c r="K2836"/>
  <c r="K2835"/>
  <c r="DH86" i="5"/>
  <c r="DI86"/>
  <c r="DJ86"/>
  <c r="M2834" i="25"/>
  <c r="L2834"/>
  <c r="K2834"/>
  <c r="J2834"/>
  <c r="H2834"/>
  <c r="F2834"/>
  <c r="C2831"/>
  <c r="M2831"/>
  <c r="J2831"/>
  <c r="E2831"/>
  <c r="F2831"/>
  <c r="G2831"/>
  <c r="H2831"/>
  <c r="I2831"/>
  <c r="K2831"/>
  <c r="L2831"/>
  <c r="J2830"/>
  <c r="E2830"/>
  <c r="F2830"/>
  <c r="G2830"/>
  <c r="H2830"/>
  <c r="I2830"/>
  <c r="K2830"/>
  <c r="L2830"/>
  <c r="C2829"/>
  <c r="M2829"/>
  <c r="J2829"/>
  <c r="E2829"/>
  <c r="F2829"/>
  <c r="G2829"/>
  <c r="H2829"/>
  <c r="I2829"/>
  <c r="K2829"/>
  <c r="L2829"/>
  <c r="C2828"/>
  <c r="M2828"/>
  <c r="J2828"/>
  <c r="E2828"/>
  <c r="F2828"/>
  <c r="G2828"/>
  <c r="H2828"/>
  <c r="I2828"/>
  <c r="K2828"/>
  <c r="L2828"/>
  <c r="C2827"/>
  <c r="M2827"/>
  <c r="J2827"/>
  <c r="E2827"/>
  <c r="F2827"/>
  <c r="G2827"/>
  <c r="H2827"/>
  <c r="I2827"/>
  <c r="K2827"/>
  <c r="L2827"/>
  <c r="C2826"/>
  <c r="M2826"/>
  <c r="J2826"/>
  <c r="E2826"/>
  <c r="F2826"/>
  <c r="G2826"/>
  <c r="H2826"/>
  <c r="I2826"/>
  <c r="K2826"/>
  <c r="L2826"/>
  <c r="E2825"/>
  <c r="F2825"/>
  <c r="G2825"/>
  <c r="H2825"/>
  <c r="I2825"/>
  <c r="J2825"/>
  <c r="K2825"/>
  <c r="H2823"/>
  <c r="H2822"/>
  <c r="H2821"/>
  <c r="H2820"/>
  <c r="H2819"/>
  <c r="H2818"/>
  <c r="L2816"/>
  <c r="L2815"/>
  <c r="D2814"/>
  <c r="D2813"/>
  <c r="C2803"/>
  <c r="I2780"/>
  <c r="CZ85" i="5"/>
  <c r="H2803" i="25"/>
  <c r="F2803"/>
  <c r="C2802"/>
  <c r="CR85" i="5"/>
  <c r="H2802" i="25"/>
  <c r="F2802"/>
  <c r="K2801"/>
  <c r="C2801"/>
  <c r="CJ85" i="5"/>
  <c r="H2801" i="25"/>
  <c r="F2801"/>
  <c r="DG85" i="5"/>
  <c r="DK85"/>
  <c r="K2800" i="25"/>
  <c r="L2799"/>
  <c r="K2799"/>
  <c r="K2798"/>
  <c r="DH85" i="5"/>
  <c r="DI85"/>
  <c r="DJ85"/>
  <c r="M2797" i="25"/>
  <c r="L2797"/>
  <c r="K2797"/>
  <c r="J2797"/>
  <c r="H2797"/>
  <c r="F2797"/>
  <c r="C2794"/>
  <c r="M2794"/>
  <c r="J2794"/>
  <c r="E2794"/>
  <c r="F2794"/>
  <c r="G2794"/>
  <c r="H2794"/>
  <c r="I2794"/>
  <c r="K2794"/>
  <c r="L2794"/>
  <c r="J2793"/>
  <c r="E2793"/>
  <c r="F2793"/>
  <c r="G2793"/>
  <c r="H2793"/>
  <c r="I2793"/>
  <c r="K2793"/>
  <c r="L2793"/>
  <c r="C2792"/>
  <c r="M2792"/>
  <c r="J2792"/>
  <c r="E2792"/>
  <c r="F2792"/>
  <c r="G2792"/>
  <c r="H2792"/>
  <c r="I2792"/>
  <c r="K2792"/>
  <c r="L2792"/>
  <c r="C2791"/>
  <c r="M2791"/>
  <c r="J2791"/>
  <c r="E2791"/>
  <c r="F2791"/>
  <c r="G2791"/>
  <c r="H2791"/>
  <c r="I2791"/>
  <c r="K2791"/>
  <c r="L2791"/>
  <c r="C2790"/>
  <c r="M2790"/>
  <c r="J2790"/>
  <c r="E2790"/>
  <c r="F2790"/>
  <c r="G2790"/>
  <c r="H2790"/>
  <c r="I2790"/>
  <c r="K2790"/>
  <c r="L2790"/>
  <c r="C2789"/>
  <c r="M2789"/>
  <c r="J2789"/>
  <c r="E2789"/>
  <c r="F2789"/>
  <c r="G2789"/>
  <c r="H2789"/>
  <c r="I2789"/>
  <c r="K2789"/>
  <c r="L2789"/>
  <c r="E2788"/>
  <c r="F2788"/>
  <c r="G2788"/>
  <c r="H2788"/>
  <c r="I2788"/>
  <c r="J2788"/>
  <c r="K2788"/>
  <c r="H2786"/>
  <c r="H2785"/>
  <c r="H2784"/>
  <c r="H2783"/>
  <c r="H2782"/>
  <c r="H2781"/>
  <c r="L2779"/>
  <c r="L2778"/>
  <c r="D2777"/>
  <c r="D2776"/>
  <c r="C2767"/>
  <c r="I2744"/>
  <c r="CZ84" i="5"/>
  <c r="H2767" i="25"/>
  <c r="F2767"/>
  <c r="C2766"/>
  <c r="CR84" i="5"/>
  <c r="H2766" i="25"/>
  <c r="F2766"/>
  <c r="K2765"/>
  <c r="C2765"/>
  <c r="CJ84" i="5"/>
  <c r="H2765" i="25"/>
  <c r="F2765"/>
  <c r="DG84" i="5"/>
  <c r="DK84"/>
  <c r="K2764" i="25"/>
  <c r="L2763"/>
  <c r="K2763"/>
  <c r="K2762"/>
  <c r="DH84" i="5"/>
  <c r="DI84"/>
  <c r="DJ84"/>
  <c r="M2761" i="25"/>
  <c r="L2761"/>
  <c r="K2761"/>
  <c r="J2761"/>
  <c r="H2761"/>
  <c r="F2761"/>
  <c r="C2758"/>
  <c r="M2758"/>
  <c r="J2758"/>
  <c r="E2758"/>
  <c r="F2758"/>
  <c r="G2758"/>
  <c r="H2758"/>
  <c r="I2758"/>
  <c r="K2758"/>
  <c r="L2758"/>
  <c r="J2757"/>
  <c r="E2757"/>
  <c r="F2757"/>
  <c r="G2757"/>
  <c r="H2757"/>
  <c r="I2757"/>
  <c r="K2757"/>
  <c r="L2757"/>
  <c r="C2756"/>
  <c r="M2756"/>
  <c r="J2756"/>
  <c r="E2756"/>
  <c r="F2756"/>
  <c r="G2756"/>
  <c r="H2756"/>
  <c r="I2756"/>
  <c r="K2756"/>
  <c r="L2756"/>
  <c r="C2755"/>
  <c r="M2755"/>
  <c r="J2755"/>
  <c r="E2755"/>
  <c r="F2755"/>
  <c r="G2755"/>
  <c r="H2755"/>
  <c r="I2755"/>
  <c r="K2755"/>
  <c r="L2755"/>
  <c r="C2754"/>
  <c r="M2754"/>
  <c r="J2754"/>
  <c r="E2754"/>
  <c r="F2754"/>
  <c r="G2754"/>
  <c r="H2754"/>
  <c r="I2754"/>
  <c r="K2754"/>
  <c r="L2754"/>
  <c r="C2753"/>
  <c r="M2753"/>
  <c r="J2753"/>
  <c r="E2753"/>
  <c r="F2753"/>
  <c r="G2753"/>
  <c r="H2753"/>
  <c r="I2753"/>
  <c r="K2753"/>
  <c r="L2753"/>
  <c r="E2752"/>
  <c r="F2752"/>
  <c r="G2752"/>
  <c r="H2752"/>
  <c r="I2752"/>
  <c r="J2752"/>
  <c r="K2752"/>
  <c r="H2750"/>
  <c r="H2749"/>
  <c r="H2748"/>
  <c r="H2747"/>
  <c r="H2746"/>
  <c r="H2745"/>
  <c r="L2743"/>
  <c r="L2742"/>
  <c r="D2741"/>
  <c r="D2740"/>
  <c r="C2730"/>
  <c r="I2707"/>
  <c r="CZ83" i="5"/>
  <c r="H2730" i="25"/>
  <c r="F2730"/>
  <c r="C2729"/>
  <c r="CR83" i="5"/>
  <c r="H2729" i="25"/>
  <c r="F2729"/>
  <c r="K2728"/>
  <c r="C2728"/>
  <c r="CJ83" i="5"/>
  <c r="H2728" i="25"/>
  <c r="F2728"/>
  <c r="DG83" i="5"/>
  <c r="DK83"/>
  <c r="K2727" i="25"/>
  <c r="L2726"/>
  <c r="K2726"/>
  <c r="K2725"/>
  <c r="DH83" i="5"/>
  <c r="DI83"/>
  <c r="DJ83"/>
  <c r="M2724" i="25"/>
  <c r="L2724"/>
  <c r="K2724"/>
  <c r="J2724"/>
  <c r="H2724"/>
  <c r="F2724"/>
  <c r="C2721"/>
  <c r="M2721"/>
  <c r="J2721"/>
  <c r="E2721"/>
  <c r="F2721"/>
  <c r="G2721"/>
  <c r="H2721"/>
  <c r="I2721"/>
  <c r="K2721"/>
  <c r="L2721"/>
  <c r="J2720"/>
  <c r="E2720"/>
  <c r="F2720"/>
  <c r="G2720"/>
  <c r="H2720"/>
  <c r="I2720"/>
  <c r="K2720"/>
  <c r="L2720"/>
  <c r="C2719"/>
  <c r="M2719"/>
  <c r="J2719"/>
  <c r="E2719"/>
  <c r="F2719"/>
  <c r="G2719"/>
  <c r="H2719"/>
  <c r="I2719"/>
  <c r="K2719"/>
  <c r="L2719"/>
  <c r="C2718"/>
  <c r="M2718"/>
  <c r="J2718"/>
  <c r="E2718"/>
  <c r="F2718"/>
  <c r="G2718"/>
  <c r="H2718"/>
  <c r="I2718"/>
  <c r="K2718"/>
  <c r="L2718"/>
  <c r="C2717"/>
  <c r="M2717"/>
  <c r="J2717"/>
  <c r="E2717"/>
  <c r="F2717"/>
  <c r="G2717"/>
  <c r="H2717"/>
  <c r="I2717"/>
  <c r="K2717"/>
  <c r="L2717"/>
  <c r="C2716"/>
  <c r="M2716"/>
  <c r="J2716"/>
  <c r="E2716"/>
  <c r="F2716"/>
  <c r="G2716"/>
  <c r="H2716"/>
  <c r="I2716"/>
  <c r="K2716"/>
  <c r="L2716"/>
  <c r="E2715"/>
  <c r="F2715"/>
  <c r="G2715"/>
  <c r="H2715"/>
  <c r="I2715"/>
  <c r="J2715"/>
  <c r="K2715"/>
  <c r="H2713"/>
  <c r="H2712"/>
  <c r="H2711"/>
  <c r="H2710"/>
  <c r="H2709"/>
  <c r="H2708"/>
  <c r="L2706"/>
  <c r="L2705"/>
  <c r="D2704"/>
  <c r="D2703"/>
  <c r="C2694"/>
  <c r="I2671"/>
  <c r="CZ82" i="5"/>
  <c r="H2694" i="25"/>
  <c r="F2694"/>
  <c r="C2693"/>
  <c r="CR82" i="5"/>
  <c r="H2693" i="25"/>
  <c r="F2693"/>
  <c r="K2692"/>
  <c r="C2692"/>
  <c r="CJ82" i="5"/>
  <c r="H2692" i="25"/>
  <c r="F2692"/>
  <c r="DG82" i="5"/>
  <c r="DK82"/>
  <c r="K2691" i="25"/>
  <c r="L2690"/>
  <c r="K2690"/>
  <c r="K2689"/>
  <c r="DH82" i="5"/>
  <c r="DI82"/>
  <c r="DJ82"/>
  <c r="M2688" i="25"/>
  <c r="L2688"/>
  <c r="K2688"/>
  <c r="J2688"/>
  <c r="H2688"/>
  <c r="F2688"/>
  <c r="C2685"/>
  <c r="M2685"/>
  <c r="J2685"/>
  <c r="E2685"/>
  <c r="F2685"/>
  <c r="G2685"/>
  <c r="H2685"/>
  <c r="I2685"/>
  <c r="K2685"/>
  <c r="L2685"/>
  <c r="J2684"/>
  <c r="E2684"/>
  <c r="F2684"/>
  <c r="G2684"/>
  <c r="H2684"/>
  <c r="I2684"/>
  <c r="K2684"/>
  <c r="L2684"/>
  <c r="C2683"/>
  <c r="M2683"/>
  <c r="J2683"/>
  <c r="E2683"/>
  <c r="F2683"/>
  <c r="G2683"/>
  <c r="H2683"/>
  <c r="I2683"/>
  <c r="K2683"/>
  <c r="L2683"/>
  <c r="C2682"/>
  <c r="M2682"/>
  <c r="J2682"/>
  <c r="E2682"/>
  <c r="F2682"/>
  <c r="G2682"/>
  <c r="H2682"/>
  <c r="I2682"/>
  <c r="K2682"/>
  <c r="L2682"/>
  <c r="C2681"/>
  <c r="M2681"/>
  <c r="J2681"/>
  <c r="E2681"/>
  <c r="F2681"/>
  <c r="G2681"/>
  <c r="H2681"/>
  <c r="I2681"/>
  <c r="K2681"/>
  <c r="L2681"/>
  <c r="C2680"/>
  <c r="M2680"/>
  <c r="J2680"/>
  <c r="E2680"/>
  <c r="F2680"/>
  <c r="G2680"/>
  <c r="H2680"/>
  <c r="I2680"/>
  <c r="K2680"/>
  <c r="L2680"/>
  <c r="E2679"/>
  <c r="F2679"/>
  <c r="G2679"/>
  <c r="H2679"/>
  <c r="I2679"/>
  <c r="J2679"/>
  <c r="K2679"/>
  <c r="H2677"/>
  <c r="H2676"/>
  <c r="H2675"/>
  <c r="H2674"/>
  <c r="H2673"/>
  <c r="H2672"/>
  <c r="L2670"/>
  <c r="L2669"/>
  <c r="D2668"/>
  <c r="D2667"/>
  <c r="C2657"/>
  <c r="I2634"/>
  <c r="CZ81" i="5"/>
  <c r="H2657" i="25"/>
  <c r="F2657"/>
  <c r="C2656"/>
  <c r="CR81" i="5"/>
  <c r="H2656" i="25"/>
  <c r="F2656"/>
  <c r="K2655"/>
  <c r="C2655"/>
  <c r="CJ81" i="5"/>
  <c r="H2655" i="25"/>
  <c r="F2655"/>
  <c r="DG81" i="5"/>
  <c r="DK81"/>
  <c r="K2654" i="25"/>
  <c r="L2653"/>
  <c r="K2653"/>
  <c r="K2652"/>
  <c r="DH81" i="5"/>
  <c r="DI81"/>
  <c r="DJ81"/>
  <c r="M2651" i="25"/>
  <c r="L2651"/>
  <c r="K2651"/>
  <c r="J2651"/>
  <c r="H2651"/>
  <c r="F2651"/>
  <c r="C2648"/>
  <c r="M2648"/>
  <c r="J2648"/>
  <c r="E2648"/>
  <c r="F2648"/>
  <c r="G2648"/>
  <c r="H2648"/>
  <c r="I2648"/>
  <c r="K2648"/>
  <c r="L2648"/>
  <c r="J2647"/>
  <c r="E2647"/>
  <c r="F2647"/>
  <c r="G2647"/>
  <c r="H2647"/>
  <c r="I2647"/>
  <c r="K2647"/>
  <c r="L2647"/>
  <c r="C2646"/>
  <c r="M2646"/>
  <c r="J2646"/>
  <c r="E2646"/>
  <c r="F2646"/>
  <c r="G2646"/>
  <c r="H2646"/>
  <c r="I2646"/>
  <c r="K2646"/>
  <c r="L2646"/>
  <c r="C2645"/>
  <c r="M2645"/>
  <c r="J2645"/>
  <c r="E2645"/>
  <c r="F2645"/>
  <c r="G2645"/>
  <c r="H2645"/>
  <c r="I2645"/>
  <c r="K2645"/>
  <c r="L2645"/>
  <c r="C2644"/>
  <c r="M2644"/>
  <c r="J2644"/>
  <c r="E2644"/>
  <c r="F2644"/>
  <c r="G2644"/>
  <c r="H2644"/>
  <c r="I2644"/>
  <c r="K2644"/>
  <c r="L2644"/>
  <c r="C2643"/>
  <c r="M2643"/>
  <c r="J2643"/>
  <c r="E2643"/>
  <c r="F2643"/>
  <c r="G2643"/>
  <c r="H2643"/>
  <c r="I2643"/>
  <c r="K2643"/>
  <c r="L2643"/>
  <c r="E2642"/>
  <c r="F2642"/>
  <c r="G2642"/>
  <c r="H2642"/>
  <c r="I2642"/>
  <c r="J2642"/>
  <c r="K2642"/>
  <c r="H2640"/>
  <c r="H2639"/>
  <c r="H2638"/>
  <c r="H2637"/>
  <c r="H2636"/>
  <c r="H2635"/>
  <c r="L2633"/>
  <c r="L2632"/>
  <c r="D2631"/>
  <c r="D2630"/>
  <c r="C2621"/>
  <c r="I2598"/>
  <c r="CZ80" i="5"/>
  <c r="H2621" i="25"/>
  <c r="F2621"/>
  <c r="C2620"/>
  <c r="CR80" i="5"/>
  <c r="H2620" i="25"/>
  <c r="F2620"/>
  <c r="K2619"/>
  <c r="C2619"/>
  <c r="CJ80" i="5"/>
  <c r="H2619" i="25"/>
  <c r="F2619"/>
  <c r="DG80" i="5"/>
  <c r="DK80"/>
  <c r="K2618" i="25"/>
  <c r="L2617"/>
  <c r="K2617"/>
  <c r="K2616"/>
  <c r="DH80" i="5"/>
  <c r="DI80"/>
  <c r="DJ80"/>
  <c r="M2615" i="25"/>
  <c r="L2615"/>
  <c r="K2615"/>
  <c r="J2615"/>
  <c r="H2615"/>
  <c r="F2615"/>
  <c r="C2612"/>
  <c r="M2612"/>
  <c r="J2612"/>
  <c r="E2612"/>
  <c r="F2612"/>
  <c r="G2612"/>
  <c r="H2612"/>
  <c r="I2612"/>
  <c r="K2612"/>
  <c r="L2612"/>
  <c r="J2611"/>
  <c r="E2611"/>
  <c r="F2611"/>
  <c r="G2611"/>
  <c r="H2611"/>
  <c r="I2611"/>
  <c r="K2611"/>
  <c r="L2611"/>
  <c r="C2610"/>
  <c r="M2610"/>
  <c r="J2610"/>
  <c r="E2610"/>
  <c r="F2610"/>
  <c r="G2610"/>
  <c r="H2610"/>
  <c r="I2610"/>
  <c r="K2610"/>
  <c r="L2610"/>
  <c r="C2609"/>
  <c r="M2609"/>
  <c r="J2609"/>
  <c r="E2609"/>
  <c r="F2609"/>
  <c r="G2609"/>
  <c r="H2609"/>
  <c r="I2609"/>
  <c r="K2609"/>
  <c r="L2609"/>
  <c r="C2608"/>
  <c r="M2608"/>
  <c r="J2608"/>
  <c r="E2608"/>
  <c r="F2608"/>
  <c r="G2608"/>
  <c r="H2608"/>
  <c r="I2608"/>
  <c r="K2608"/>
  <c r="L2608"/>
  <c r="C2607"/>
  <c r="M2607"/>
  <c r="J2607"/>
  <c r="E2607"/>
  <c r="F2607"/>
  <c r="G2607"/>
  <c r="H2607"/>
  <c r="I2607"/>
  <c r="K2607"/>
  <c r="L2607"/>
  <c r="E2606"/>
  <c r="F2606"/>
  <c r="G2606"/>
  <c r="H2606"/>
  <c r="I2606"/>
  <c r="J2606"/>
  <c r="K2606"/>
  <c r="H2604"/>
  <c r="H2603"/>
  <c r="H2602"/>
  <c r="H2601"/>
  <c r="H2600"/>
  <c r="H2599"/>
  <c r="L2597"/>
  <c r="L2596"/>
  <c r="D2595"/>
  <c r="D2594"/>
  <c r="C2584"/>
  <c r="I2561"/>
  <c r="CZ79" i="5"/>
  <c r="H2584" i="25"/>
  <c r="F2584"/>
  <c r="C2583"/>
  <c r="CR79" i="5"/>
  <c r="H2583" i="25"/>
  <c r="F2583"/>
  <c r="K2582"/>
  <c r="C2582"/>
  <c r="CJ79" i="5"/>
  <c r="H2582" i="25"/>
  <c r="F2582"/>
  <c r="DG79" i="5"/>
  <c r="DK79"/>
  <c r="K2581" i="25"/>
  <c r="L2580"/>
  <c r="K2580"/>
  <c r="K2579"/>
  <c r="DH79" i="5"/>
  <c r="DI79"/>
  <c r="DJ79"/>
  <c r="M2578" i="25"/>
  <c r="L2578"/>
  <c r="K2578"/>
  <c r="J2578"/>
  <c r="H2578"/>
  <c r="F2578"/>
  <c r="C2575"/>
  <c r="M2575"/>
  <c r="J2575"/>
  <c r="E2575"/>
  <c r="F2575"/>
  <c r="G2575"/>
  <c r="H2575"/>
  <c r="I2575"/>
  <c r="K2575"/>
  <c r="L2575"/>
  <c r="J2574"/>
  <c r="E2574"/>
  <c r="F2574"/>
  <c r="G2574"/>
  <c r="H2574"/>
  <c r="I2574"/>
  <c r="K2574"/>
  <c r="L2574"/>
  <c r="C2573"/>
  <c r="M2573"/>
  <c r="J2573"/>
  <c r="E2573"/>
  <c r="F2573"/>
  <c r="G2573"/>
  <c r="H2573"/>
  <c r="I2573"/>
  <c r="K2573"/>
  <c r="L2573"/>
  <c r="C2572"/>
  <c r="M2572"/>
  <c r="J2572"/>
  <c r="E2572"/>
  <c r="F2572"/>
  <c r="G2572"/>
  <c r="H2572"/>
  <c r="I2572"/>
  <c r="K2572"/>
  <c r="L2572"/>
  <c r="C2571"/>
  <c r="M2571"/>
  <c r="J2571"/>
  <c r="E2571"/>
  <c r="F2571"/>
  <c r="G2571"/>
  <c r="H2571"/>
  <c r="I2571"/>
  <c r="K2571"/>
  <c r="L2571"/>
  <c r="C2570"/>
  <c r="M2570"/>
  <c r="J2570"/>
  <c r="E2570"/>
  <c r="F2570"/>
  <c r="G2570"/>
  <c r="H2570"/>
  <c r="I2570"/>
  <c r="K2570"/>
  <c r="L2570"/>
  <c r="E2569"/>
  <c r="F2569"/>
  <c r="G2569"/>
  <c r="H2569"/>
  <c r="I2569"/>
  <c r="J2569"/>
  <c r="K2569"/>
  <c r="H2567"/>
  <c r="H2566"/>
  <c r="H2565"/>
  <c r="H2564"/>
  <c r="H2563"/>
  <c r="H2562"/>
  <c r="L2560"/>
  <c r="L2559"/>
  <c r="D2558"/>
  <c r="D2557"/>
  <c r="C2548"/>
  <c r="I2525"/>
  <c r="CZ78" i="5"/>
  <c r="H2548" i="25"/>
  <c r="F2548"/>
  <c r="C2547"/>
  <c r="CR78" i="5"/>
  <c r="H2547" i="25"/>
  <c r="F2547"/>
  <c r="K2546"/>
  <c r="C2546"/>
  <c r="CJ78" i="5"/>
  <c r="H2546" i="25"/>
  <c r="F2546"/>
  <c r="DG78" i="5"/>
  <c r="DK78"/>
  <c r="K2545" i="25"/>
  <c r="L2544"/>
  <c r="K2544"/>
  <c r="K2543"/>
  <c r="DH78" i="5"/>
  <c r="DI78"/>
  <c r="DJ78"/>
  <c r="M2542" i="25"/>
  <c r="L2542"/>
  <c r="K2542"/>
  <c r="J2542"/>
  <c r="H2542"/>
  <c r="F2542"/>
  <c r="C2539"/>
  <c r="M2539"/>
  <c r="J2539"/>
  <c r="E2539"/>
  <c r="F2539"/>
  <c r="G2539"/>
  <c r="H2539"/>
  <c r="I2539"/>
  <c r="K2539"/>
  <c r="L2539"/>
  <c r="J2538"/>
  <c r="E2538"/>
  <c r="F2538"/>
  <c r="G2538"/>
  <c r="H2538"/>
  <c r="I2538"/>
  <c r="K2538"/>
  <c r="L2538"/>
  <c r="C2537"/>
  <c r="M2537"/>
  <c r="J2537"/>
  <c r="E2537"/>
  <c r="F2537"/>
  <c r="G2537"/>
  <c r="H2537"/>
  <c r="I2537"/>
  <c r="K2537"/>
  <c r="L2537"/>
  <c r="C2536"/>
  <c r="M2536"/>
  <c r="J2536"/>
  <c r="E2536"/>
  <c r="F2536"/>
  <c r="G2536"/>
  <c r="H2536"/>
  <c r="I2536"/>
  <c r="K2536"/>
  <c r="L2536"/>
  <c r="C2535"/>
  <c r="M2535"/>
  <c r="J2535"/>
  <c r="E2535"/>
  <c r="F2535"/>
  <c r="G2535"/>
  <c r="H2535"/>
  <c r="I2535"/>
  <c r="K2535"/>
  <c r="L2535"/>
  <c r="C2534"/>
  <c r="M2534"/>
  <c r="J2534"/>
  <c r="E2534"/>
  <c r="F2534"/>
  <c r="G2534"/>
  <c r="H2534"/>
  <c r="I2534"/>
  <c r="K2534"/>
  <c r="L2534"/>
  <c r="E2533"/>
  <c r="F2533"/>
  <c r="G2533"/>
  <c r="H2533"/>
  <c r="I2533"/>
  <c r="J2533"/>
  <c r="K2533"/>
  <c r="H2531"/>
  <c r="H2530"/>
  <c r="H2529"/>
  <c r="H2528"/>
  <c r="H2527"/>
  <c r="H2526"/>
  <c r="L2524"/>
  <c r="L2523"/>
  <c r="D2522"/>
  <c r="D2521"/>
  <c r="C2511"/>
  <c r="I2488"/>
  <c r="CZ77" i="5"/>
  <c r="H2511" i="25"/>
  <c r="F2511"/>
  <c r="C2510"/>
  <c r="CR77" i="5"/>
  <c r="H2510" i="25"/>
  <c r="F2510"/>
  <c r="K2509"/>
  <c r="C2509"/>
  <c r="CJ77" i="5"/>
  <c r="H2509" i="25"/>
  <c r="F2509"/>
  <c r="DG77" i="5"/>
  <c r="DK77"/>
  <c r="K2508" i="25"/>
  <c r="L2507"/>
  <c r="K2507"/>
  <c r="K2506"/>
  <c r="DH77" i="5"/>
  <c r="DI77"/>
  <c r="DJ77"/>
  <c r="M2505" i="25"/>
  <c r="L2505"/>
  <c r="K2505"/>
  <c r="J2505"/>
  <c r="H2505"/>
  <c r="F2505"/>
  <c r="C2502"/>
  <c r="M2502"/>
  <c r="J2502"/>
  <c r="E2502"/>
  <c r="F2502"/>
  <c r="G2502"/>
  <c r="H2502"/>
  <c r="I2502"/>
  <c r="K2502"/>
  <c r="L2502"/>
  <c r="J2501"/>
  <c r="E2501"/>
  <c r="F2501"/>
  <c r="G2501"/>
  <c r="H2501"/>
  <c r="I2501"/>
  <c r="K2501"/>
  <c r="L2501"/>
  <c r="C2500"/>
  <c r="M2500"/>
  <c r="J2500"/>
  <c r="E2500"/>
  <c r="F2500"/>
  <c r="G2500"/>
  <c r="H2500"/>
  <c r="I2500"/>
  <c r="K2500"/>
  <c r="L2500"/>
  <c r="C2499"/>
  <c r="M2499"/>
  <c r="J2499"/>
  <c r="E2499"/>
  <c r="F2499"/>
  <c r="G2499"/>
  <c r="H2499"/>
  <c r="I2499"/>
  <c r="K2499"/>
  <c r="L2499"/>
  <c r="C2498"/>
  <c r="M2498"/>
  <c r="J2498"/>
  <c r="E2498"/>
  <c r="F2498"/>
  <c r="G2498"/>
  <c r="H2498"/>
  <c r="I2498"/>
  <c r="K2498"/>
  <c r="L2498"/>
  <c r="C2497"/>
  <c r="M2497"/>
  <c r="J2497"/>
  <c r="E2497"/>
  <c r="F2497"/>
  <c r="G2497"/>
  <c r="H2497"/>
  <c r="I2497"/>
  <c r="K2497"/>
  <c r="L2497"/>
  <c r="E2496"/>
  <c r="F2496"/>
  <c r="G2496"/>
  <c r="H2496"/>
  <c r="I2496"/>
  <c r="J2496"/>
  <c r="K2496"/>
  <c r="H2494"/>
  <c r="H2493"/>
  <c r="H2492"/>
  <c r="H2491"/>
  <c r="H2490"/>
  <c r="H2489"/>
  <c r="L2487"/>
  <c r="L2486"/>
  <c r="D2485"/>
  <c r="D2484"/>
  <c r="C2475"/>
  <c r="I2452"/>
  <c r="CZ76" i="5"/>
  <c r="H2475" i="25"/>
  <c r="F2475"/>
  <c r="C2474"/>
  <c r="CR76" i="5"/>
  <c r="H2474" i="25"/>
  <c r="F2474"/>
  <c r="K2473"/>
  <c r="C2473"/>
  <c r="CJ76" i="5"/>
  <c r="H2473" i="25"/>
  <c r="F2473"/>
  <c r="DG76" i="5"/>
  <c r="DK76"/>
  <c r="K2472" i="25"/>
  <c r="L2471"/>
  <c r="K2471"/>
  <c r="K2470"/>
  <c r="DH76" i="5"/>
  <c r="DI76"/>
  <c r="DJ76"/>
  <c r="M2469" i="25"/>
  <c r="L2469"/>
  <c r="K2469"/>
  <c r="J2469"/>
  <c r="H2469"/>
  <c r="F2469"/>
  <c r="C2466"/>
  <c r="M2466"/>
  <c r="J2466"/>
  <c r="E2466"/>
  <c r="F2466"/>
  <c r="G2466"/>
  <c r="H2466"/>
  <c r="I2466"/>
  <c r="K2466"/>
  <c r="L2466"/>
  <c r="J2465"/>
  <c r="E2465"/>
  <c r="F2465"/>
  <c r="G2465"/>
  <c r="H2465"/>
  <c r="I2465"/>
  <c r="K2465"/>
  <c r="L2465"/>
  <c r="C2464"/>
  <c r="M2464"/>
  <c r="J2464"/>
  <c r="E2464"/>
  <c r="F2464"/>
  <c r="G2464"/>
  <c r="H2464"/>
  <c r="I2464"/>
  <c r="K2464"/>
  <c r="L2464"/>
  <c r="C2463"/>
  <c r="M2463"/>
  <c r="J2463"/>
  <c r="E2463"/>
  <c r="F2463"/>
  <c r="G2463"/>
  <c r="H2463"/>
  <c r="I2463"/>
  <c r="K2463"/>
  <c r="L2463"/>
  <c r="C2462"/>
  <c r="M2462"/>
  <c r="J2462"/>
  <c r="E2462"/>
  <c r="F2462"/>
  <c r="G2462"/>
  <c r="H2462"/>
  <c r="I2462"/>
  <c r="K2462"/>
  <c r="L2462"/>
  <c r="C2461"/>
  <c r="M2461"/>
  <c r="J2461"/>
  <c r="E2461"/>
  <c r="F2461"/>
  <c r="G2461"/>
  <c r="H2461"/>
  <c r="I2461"/>
  <c r="K2461"/>
  <c r="L2461"/>
  <c r="E2460"/>
  <c r="F2460"/>
  <c r="G2460"/>
  <c r="H2460"/>
  <c r="I2460"/>
  <c r="J2460"/>
  <c r="K2460"/>
  <c r="H2458"/>
  <c r="H2457"/>
  <c r="H2456"/>
  <c r="H2455"/>
  <c r="H2454"/>
  <c r="H2453"/>
  <c r="L2451"/>
  <c r="L2450"/>
  <c r="D2449"/>
  <c r="D2448"/>
  <c r="C2438"/>
  <c r="I2415"/>
  <c r="CZ75" i="5"/>
  <c r="H2438" i="25"/>
  <c r="F2438"/>
  <c r="C2437"/>
  <c r="CR75" i="5"/>
  <c r="H2437" i="25"/>
  <c r="F2437"/>
  <c r="K2436"/>
  <c r="C2436"/>
  <c r="CJ75" i="5"/>
  <c r="H2436" i="25"/>
  <c r="F2436"/>
  <c r="DG75" i="5"/>
  <c r="DK75"/>
  <c r="K2435" i="25"/>
  <c r="L2434"/>
  <c r="K2434"/>
  <c r="K2433"/>
  <c r="DH75" i="5"/>
  <c r="DI75"/>
  <c r="DJ75"/>
  <c r="M2432" i="25"/>
  <c r="L2432"/>
  <c r="K2432"/>
  <c r="J2432"/>
  <c r="H2432"/>
  <c r="F2432"/>
  <c r="C2429"/>
  <c r="M2429"/>
  <c r="J2429"/>
  <c r="E2429"/>
  <c r="F2429"/>
  <c r="G2429"/>
  <c r="H2429"/>
  <c r="I2429"/>
  <c r="K2429"/>
  <c r="L2429"/>
  <c r="J2428"/>
  <c r="E2428"/>
  <c r="F2428"/>
  <c r="G2428"/>
  <c r="H2428"/>
  <c r="I2428"/>
  <c r="K2428"/>
  <c r="L2428"/>
  <c r="C2427"/>
  <c r="M2427"/>
  <c r="J2427"/>
  <c r="E2427"/>
  <c r="F2427"/>
  <c r="G2427"/>
  <c r="H2427"/>
  <c r="I2427"/>
  <c r="K2427"/>
  <c r="L2427"/>
  <c r="C2426"/>
  <c r="M2426"/>
  <c r="J2426"/>
  <c r="E2426"/>
  <c r="F2426"/>
  <c r="G2426"/>
  <c r="H2426"/>
  <c r="I2426"/>
  <c r="K2426"/>
  <c r="L2426"/>
  <c r="C2425"/>
  <c r="M2425"/>
  <c r="J2425"/>
  <c r="E2425"/>
  <c r="F2425"/>
  <c r="G2425"/>
  <c r="H2425"/>
  <c r="I2425"/>
  <c r="K2425"/>
  <c r="L2425"/>
  <c r="C2424"/>
  <c r="M2424"/>
  <c r="J2424"/>
  <c r="E2424"/>
  <c r="F2424"/>
  <c r="G2424"/>
  <c r="H2424"/>
  <c r="I2424"/>
  <c r="K2424"/>
  <c r="L2424"/>
  <c r="E2423"/>
  <c r="F2423"/>
  <c r="G2423"/>
  <c r="H2423"/>
  <c r="I2423"/>
  <c r="J2423"/>
  <c r="K2423"/>
  <c r="H2421"/>
  <c r="H2420"/>
  <c r="H2419"/>
  <c r="H2418"/>
  <c r="H2417"/>
  <c r="H2416"/>
  <c r="L2414"/>
  <c r="L2413"/>
  <c r="D2412"/>
  <c r="D2411"/>
  <c r="C2402"/>
  <c r="A1242"/>
  <c r="A1279"/>
  <c r="A1315"/>
  <c r="A1352"/>
  <c r="A1388"/>
  <c r="A1425"/>
  <c r="A1461"/>
  <c r="A1498"/>
  <c r="A1534"/>
  <c r="A1571"/>
  <c r="A1607"/>
  <c r="A1644"/>
  <c r="A1680"/>
  <c r="A1717"/>
  <c r="A1753"/>
  <c r="A1790"/>
  <c r="A1826"/>
  <c r="A1863"/>
  <c r="A1899"/>
  <c r="A1936"/>
  <c r="A1972"/>
  <c r="A2009"/>
  <c r="A2045"/>
  <c r="A2082"/>
  <c r="A2118"/>
  <c r="A2155"/>
  <c r="A2191"/>
  <c r="A2228"/>
  <c r="A2264"/>
  <c r="A2301"/>
  <c r="A2337"/>
  <c r="A2374"/>
  <c r="I2379"/>
  <c r="CZ74" i="5"/>
  <c r="H2402" i="25"/>
  <c r="F2402"/>
  <c r="C2401"/>
  <c r="CR74" i="5"/>
  <c r="H2401" i="25"/>
  <c r="F2401"/>
  <c r="K2400"/>
  <c r="C2400"/>
  <c r="CJ74" i="5"/>
  <c r="H2400" i="25"/>
  <c r="F2400"/>
  <c r="DG74" i="5"/>
  <c r="DK74"/>
  <c r="K2399" i="25"/>
  <c r="L2398"/>
  <c r="K2398"/>
  <c r="K2397"/>
  <c r="DH74" i="5"/>
  <c r="DI74"/>
  <c r="DJ74"/>
  <c r="M2396" i="25"/>
  <c r="L2396"/>
  <c r="K2396"/>
  <c r="J2396"/>
  <c r="H2396"/>
  <c r="F2396"/>
  <c r="C2393"/>
  <c r="M2393"/>
  <c r="J2393"/>
  <c r="E2393"/>
  <c r="F2393"/>
  <c r="G2393"/>
  <c r="H2393"/>
  <c r="I2393"/>
  <c r="K2393"/>
  <c r="L2393"/>
  <c r="J2392"/>
  <c r="E2392"/>
  <c r="F2392"/>
  <c r="G2392"/>
  <c r="H2392"/>
  <c r="I2392"/>
  <c r="K2392"/>
  <c r="L2392"/>
  <c r="C2391"/>
  <c r="M2391"/>
  <c r="J2391"/>
  <c r="E2391"/>
  <c r="F2391"/>
  <c r="G2391"/>
  <c r="H2391"/>
  <c r="I2391"/>
  <c r="K2391"/>
  <c r="L2391"/>
  <c r="C2390"/>
  <c r="M2390"/>
  <c r="J2390"/>
  <c r="E2390"/>
  <c r="F2390"/>
  <c r="G2390"/>
  <c r="H2390"/>
  <c r="I2390"/>
  <c r="K2390"/>
  <c r="L2390"/>
  <c r="C2389"/>
  <c r="M2389"/>
  <c r="J2389"/>
  <c r="E2389"/>
  <c r="F2389"/>
  <c r="G2389"/>
  <c r="H2389"/>
  <c r="I2389"/>
  <c r="K2389"/>
  <c r="L2389"/>
  <c r="C2388"/>
  <c r="M2388"/>
  <c r="J2388"/>
  <c r="E2388"/>
  <c r="F2388"/>
  <c r="G2388"/>
  <c r="H2388"/>
  <c r="I2388"/>
  <c r="K2388"/>
  <c r="L2388"/>
  <c r="E2387"/>
  <c r="F2387"/>
  <c r="G2387"/>
  <c r="H2387"/>
  <c r="I2387"/>
  <c r="J2387"/>
  <c r="K2387"/>
  <c r="H2385"/>
  <c r="H2384"/>
  <c r="H2383"/>
  <c r="H2382"/>
  <c r="H2381"/>
  <c r="H2380"/>
  <c r="L2378"/>
  <c r="L2377"/>
  <c r="D2376"/>
  <c r="D2375"/>
  <c r="C2365"/>
  <c r="I2342"/>
  <c r="CZ73" i="5"/>
  <c r="H2365" i="25"/>
  <c r="F2365"/>
  <c r="C2364"/>
  <c r="CR73" i="5"/>
  <c r="H2364" i="25"/>
  <c r="F2364"/>
  <c r="K2363"/>
  <c r="C2363"/>
  <c r="CJ73" i="5"/>
  <c r="H2363" i="25"/>
  <c r="F2363"/>
  <c r="DG73" i="5"/>
  <c r="DK73"/>
  <c r="K2362" i="25"/>
  <c r="L2361"/>
  <c r="K2361"/>
  <c r="K2360"/>
  <c r="DH73" i="5"/>
  <c r="DI73"/>
  <c r="DJ73"/>
  <c r="M2359" i="25"/>
  <c r="L2359"/>
  <c r="K2359"/>
  <c r="J2359"/>
  <c r="H2359"/>
  <c r="F2359"/>
  <c r="C2356"/>
  <c r="M2356"/>
  <c r="J2356"/>
  <c r="E2356"/>
  <c r="F2356"/>
  <c r="G2356"/>
  <c r="H2356"/>
  <c r="I2356"/>
  <c r="K2356"/>
  <c r="L2356"/>
  <c r="J2355"/>
  <c r="E2355"/>
  <c r="F2355"/>
  <c r="G2355"/>
  <c r="H2355"/>
  <c r="I2355"/>
  <c r="K2355"/>
  <c r="L2355"/>
  <c r="C2354"/>
  <c r="M2354"/>
  <c r="J2354"/>
  <c r="E2354"/>
  <c r="F2354"/>
  <c r="G2354"/>
  <c r="H2354"/>
  <c r="I2354"/>
  <c r="K2354"/>
  <c r="L2354"/>
  <c r="C2353"/>
  <c r="M2353"/>
  <c r="J2353"/>
  <c r="E2353"/>
  <c r="F2353"/>
  <c r="G2353"/>
  <c r="H2353"/>
  <c r="I2353"/>
  <c r="K2353"/>
  <c r="L2353"/>
  <c r="C2352"/>
  <c r="M2352"/>
  <c r="J2352"/>
  <c r="E2352"/>
  <c r="F2352"/>
  <c r="G2352"/>
  <c r="H2352"/>
  <c r="I2352"/>
  <c r="K2352"/>
  <c r="L2352"/>
  <c r="C2351"/>
  <c r="M2351"/>
  <c r="J2351"/>
  <c r="E2351"/>
  <c r="F2351"/>
  <c r="G2351"/>
  <c r="H2351"/>
  <c r="I2351"/>
  <c r="K2351"/>
  <c r="L2351"/>
  <c r="E2350"/>
  <c r="F2350"/>
  <c r="G2350"/>
  <c r="H2350"/>
  <c r="I2350"/>
  <c r="J2350"/>
  <c r="K2350"/>
  <c r="H2348"/>
  <c r="H2347"/>
  <c r="H2346"/>
  <c r="H2345"/>
  <c r="H2344"/>
  <c r="H2343"/>
  <c r="L2341"/>
  <c r="L2340"/>
  <c r="D2339"/>
  <c r="D2338"/>
  <c r="C2329"/>
  <c r="I2306"/>
  <c r="CZ72" i="5"/>
  <c r="H2329" i="25"/>
  <c r="F2329"/>
  <c r="C2328"/>
  <c r="CR72" i="5"/>
  <c r="H2328" i="25"/>
  <c r="F2328"/>
  <c r="K2327"/>
  <c r="C2327"/>
  <c r="CJ72" i="5"/>
  <c r="H2327" i="25"/>
  <c r="F2327"/>
  <c r="DG72" i="5"/>
  <c r="DK72"/>
  <c r="K2326" i="25"/>
  <c r="L2325"/>
  <c r="K2325"/>
  <c r="K2324"/>
  <c r="DH72" i="5"/>
  <c r="DI72"/>
  <c r="DJ72"/>
  <c r="M2323" i="25"/>
  <c r="L2323"/>
  <c r="K2323"/>
  <c r="J2323"/>
  <c r="H2323"/>
  <c r="F2323"/>
  <c r="C2320"/>
  <c r="M2320"/>
  <c r="J2320"/>
  <c r="E2320"/>
  <c r="F2320"/>
  <c r="G2320"/>
  <c r="H2320"/>
  <c r="I2320"/>
  <c r="K2320"/>
  <c r="L2320"/>
  <c r="J2319"/>
  <c r="E2319"/>
  <c r="F2319"/>
  <c r="G2319"/>
  <c r="H2319"/>
  <c r="I2319"/>
  <c r="K2319"/>
  <c r="L2319"/>
  <c r="C2318"/>
  <c r="M2318"/>
  <c r="J2318"/>
  <c r="E2318"/>
  <c r="F2318"/>
  <c r="G2318"/>
  <c r="H2318"/>
  <c r="I2318"/>
  <c r="K2318"/>
  <c r="L2318"/>
  <c r="C2317"/>
  <c r="M2317"/>
  <c r="J2317"/>
  <c r="E2317"/>
  <c r="F2317"/>
  <c r="G2317"/>
  <c r="H2317"/>
  <c r="I2317"/>
  <c r="K2317"/>
  <c r="L2317"/>
  <c r="C2316"/>
  <c r="M2316"/>
  <c r="J2316"/>
  <c r="E2316"/>
  <c r="F2316"/>
  <c r="G2316"/>
  <c r="H2316"/>
  <c r="I2316"/>
  <c r="K2316"/>
  <c r="L2316"/>
  <c r="C2315"/>
  <c r="M2315"/>
  <c r="J2315"/>
  <c r="E2315"/>
  <c r="F2315"/>
  <c r="G2315"/>
  <c r="H2315"/>
  <c r="I2315"/>
  <c r="K2315"/>
  <c r="L2315"/>
  <c r="E2314"/>
  <c r="F2314"/>
  <c r="G2314"/>
  <c r="H2314"/>
  <c r="I2314"/>
  <c r="J2314"/>
  <c r="K2314"/>
  <c r="H2312"/>
  <c r="H2311"/>
  <c r="H2310"/>
  <c r="H2309"/>
  <c r="H2308"/>
  <c r="H2307"/>
  <c r="L2305"/>
  <c r="L2304"/>
  <c r="D2303"/>
  <c r="D2302"/>
  <c r="C2292"/>
  <c r="I2269"/>
  <c r="CZ71" i="5"/>
  <c r="H2292" i="25"/>
  <c r="F2292"/>
  <c r="C2291"/>
  <c r="CR71" i="5"/>
  <c r="H2291" i="25"/>
  <c r="F2291"/>
  <c r="K2290"/>
  <c r="C2290"/>
  <c r="CJ71" i="5"/>
  <c r="H2290" i="25"/>
  <c r="F2290"/>
  <c r="DG71" i="5"/>
  <c r="DK71"/>
  <c r="K2289" i="25"/>
  <c r="L2288"/>
  <c r="K2288"/>
  <c r="K2287"/>
  <c r="DH71" i="5"/>
  <c r="DI71"/>
  <c r="DJ71"/>
  <c r="M2286" i="25"/>
  <c r="L2286"/>
  <c r="K2286"/>
  <c r="J2286"/>
  <c r="H2286"/>
  <c r="F2286"/>
  <c r="C2283"/>
  <c r="M2283"/>
  <c r="J2283"/>
  <c r="E2283"/>
  <c r="F2283"/>
  <c r="G2283"/>
  <c r="H2283"/>
  <c r="I2283"/>
  <c r="K2283"/>
  <c r="L2283"/>
  <c r="J2282"/>
  <c r="E2282"/>
  <c r="F2282"/>
  <c r="G2282"/>
  <c r="H2282"/>
  <c r="I2282"/>
  <c r="K2282"/>
  <c r="L2282"/>
  <c r="C2281"/>
  <c r="M2281"/>
  <c r="J2281"/>
  <c r="E2281"/>
  <c r="F2281"/>
  <c r="G2281"/>
  <c r="H2281"/>
  <c r="I2281"/>
  <c r="K2281"/>
  <c r="L2281"/>
  <c r="C2280"/>
  <c r="M2280"/>
  <c r="J2280"/>
  <c r="E2280"/>
  <c r="F2280"/>
  <c r="G2280"/>
  <c r="H2280"/>
  <c r="I2280"/>
  <c r="K2280"/>
  <c r="L2280"/>
  <c r="C2279"/>
  <c r="M2279"/>
  <c r="J2279"/>
  <c r="E2279"/>
  <c r="F2279"/>
  <c r="G2279"/>
  <c r="H2279"/>
  <c r="I2279"/>
  <c r="K2279"/>
  <c r="L2279"/>
  <c r="C2278"/>
  <c r="M2278"/>
  <c r="J2278"/>
  <c r="E2278"/>
  <c r="F2278"/>
  <c r="G2278"/>
  <c r="H2278"/>
  <c r="I2278"/>
  <c r="K2278"/>
  <c r="L2278"/>
  <c r="E2277"/>
  <c r="F2277"/>
  <c r="G2277"/>
  <c r="H2277"/>
  <c r="I2277"/>
  <c r="J2277"/>
  <c r="K2277"/>
  <c r="H2275"/>
  <c r="H2274"/>
  <c r="H2273"/>
  <c r="H2272"/>
  <c r="H2271"/>
  <c r="H2270"/>
  <c r="L2268"/>
  <c r="L2267"/>
  <c r="D2266"/>
  <c r="D2265"/>
  <c r="C2256"/>
  <c r="I2233"/>
  <c r="CZ70" i="5"/>
  <c r="H2256" i="25"/>
  <c r="F2256"/>
  <c r="C2255"/>
  <c r="CR70" i="5"/>
  <c r="H2255" i="25"/>
  <c r="F2255"/>
  <c r="K2254"/>
  <c r="C2254"/>
  <c r="CJ70" i="5"/>
  <c r="H2254" i="25"/>
  <c r="F2254"/>
  <c r="DG70" i="5"/>
  <c r="DK70"/>
  <c r="K2253" i="25"/>
  <c r="L2252"/>
  <c r="K2252"/>
  <c r="K2251"/>
  <c r="DH70" i="5"/>
  <c r="DI70"/>
  <c r="DJ70"/>
  <c r="M2250" i="25"/>
  <c r="L2250"/>
  <c r="K2250"/>
  <c r="J2250"/>
  <c r="H2250"/>
  <c r="F2250"/>
  <c r="C2247"/>
  <c r="M2247"/>
  <c r="J2247"/>
  <c r="E2247"/>
  <c r="F2247"/>
  <c r="G2247"/>
  <c r="H2247"/>
  <c r="I2247"/>
  <c r="K2247"/>
  <c r="L2247"/>
  <c r="J2246"/>
  <c r="E2246"/>
  <c r="F2246"/>
  <c r="G2246"/>
  <c r="H2246"/>
  <c r="I2246"/>
  <c r="K2246"/>
  <c r="L2246"/>
  <c r="C2245"/>
  <c r="M2245"/>
  <c r="J2245"/>
  <c r="E2245"/>
  <c r="F2245"/>
  <c r="G2245"/>
  <c r="H2245"/>
  <c r="I2245"/>
  <c r="K2245"/>
  <c r="L2245"/>
  <c r="C2244"/>
  <c r="M2244"/>
  <c r="J2244"/>
  <c r="E2244"/>
  <c r="F2244"/>
  <c r="G2244"/>
  <c r="H2244"/>
  <c r="I2244"/>
  <c r="K2244"/>
  <c r="L2244"/>
  <c r="C2243"/>
  <c r="M2243"/>
  <c r="J2243"/>
  <c r="E2243"/>
  <c r="F2243"/>
  <c r="G2243"/>
  <c r="H2243"/>
  <c r="I2243"/>
  <c r="K2243"/>
  <c r="L2243"/>
  <c r="C2242"/>
  <c r="M2242"/>
  <c r="J2242"/>
  <c r="E2242"/>
  <c r="F2242"/>
  <c r="G2242"/>
  <c r="H2242"/>
  <c r="I2242"/>
  <c r="K2242"/>
  <c r="L2242"/>
  <c r="E2241"/>
  <c r="F2241"/>
  <c r="G2241"/>
  <c r="H2241"/>
  <c r="I2241"/>
  <c r="J2241"/>
  <c r="K2241"/>
  <c r="H2239"/>
  <c r="H2238"/>
  <c r="H2237"/>
  <c r="H2236"/>
  <c r="H2235"/>
  <c r="H2234"/>
  <c r="L2232"/>
  <c r="L2231"/>
  <c r="D2230"/>
  <c r="D2229"/>
  <c r="C2219"/>
  <c r="I2196"/>
  <c r="CZ69" i="5"/>
  <c r="H2219" i="25"/>
  <c r="F2219"/>
  <c r="C2218"/>
  <c r="CR69" i="5"/>
  <c r="H2218" i="25"/>
  <c r="F2218"/>
  <c r="K2217"/>
  <c r="C2217"/>
  <c r="CJ69" i="5"/>
  <c r="H2217" i="25"/>
  <c r="F2217"/>
  <c r="DG69" i="5"/>
  <c r="DK69"/>
  <c r="K2216" i="25"/>
  <c r="L2215"/>
  <c r="K2215"/>
  <c r="K2214"/>
  <c r="DH69" i="5"/>
  <c r="DI69"/>
  <c r="DJ69"/>
  <c r="M2213" i="25"/>
  <c r="L2213"/>
  <c r="K2213"/>
  <c r="J2213"/>
  <c r="H2213"/>
  <c r="F2213"/>
  <c r="C2210"/>
  <c r="M2210"/>
  <c r="J2210"/>
  <c r="E2210"/>
  <c r="F2210"/>
  <c r="G2210"/>
  <c r="H2210"/>
  <c r="I2210"/>
  <c r="K2210"/>
  <c r="L2210"/>
  <c r="J2209"/>
  <c r="E2209"/>
  <c r="F2209"/>
  <c r="G2209"/>
  <c r="H2209"/>
  <c r="I2209"/>
  <c r="K2209"/>
  <c r="L2209"/>
  <c r="C2208"/>
  <c r="M2208"/>
  <c r="J2208"/>
  <c r="E2208"/>
  <c r="F2208"/>
  <c r="G2208"/>
  <c r="H2208"/>
  <c r="I2208"/>
  <c r="K2208"/>
  <c r="L2208"/>
  <c r="C2207"/>
  <c r="M2207"/>
  <c r="J2207"/>
  <c r="E2207"/>
  <c r="F2207"/>
  <c r="G2207"/>
  <c r="H2207"/>
  <c r="I2207"/>
  <c r="K2207"/>
  <c r="L2207"/>
  <c r="C2206"/>
  <c r="M2206"/>
  <c r="J2206"/>
  <c r="E2206"/>
  <c r="F2206"/>
  <c r="G2206"/>
  <c r="H2206"/>
  <c r="I2206"/>
  <c r="K2206"/>
  <c r="L2206"/>
  <c r="C2205"/>
  <c r="M2205"/>
  <c r="J2205"/>
  <c r="E2205"/>
  <c r="F2205"/>
  <c r="G2205"/>
  <c r="H2205"/>
  <c r="I2205"/>
  <c r="K2205"/>
  <c r="L2205"/>
  <c r="E2204"/>
  <c r="F2204"/>
  <c r="G2204"/>
  <c r="H2204"/>
  <c r="I2204"/>
  <c r="J2204"/>
  <c r="K2204"/>
  <c r="H2202"/>
  <c r="H2201"/>
  <c r="H2200"/>
  <c r="H2199"/>
  <c r="H2198"/>
  <c r="H2197"/>
  <c r="L2195"/>
  <c r="L2194"/>
  <c r="D2193"/>
  <c r="D2192"/>
  <c r="C2183"/>
  <c r="I2160"/>
  <c r="CZ68" i="5"/>
  <c r="H2183" i="25"/>
  <c r="F2183"/>
  <c r="C2182"/>
  <c r="CR68" i="5"/>
  <c r="H2182" i="25"/>
  <c r="F2182"/>
  <c r="K2181"/>
  <c r="C2181"/>
  <c r="CJ68" i="5"/>
  <c r="H2181" i="25"/>
  <c r="F2181"/>
  <c r="DG68" i="5"/>
  <c r="DK68"/>
  <c r="K2180" i="25"/>
  <c r="L2179"/>
  <c r="K2179"/>
  <c r="K2178"/>
  <c r="DH68" i="5"/>
  <c r="DI68"/>
  <c r="DJ68"/>
  <c r="M2177" i="25"/>
  <c r="L2177"/>
  <c r="K2177"/>
  <c r="J2177"/>
  <c r="H2177"/>
  <c r="F2177"/>
  <c r="C2174"/>
  <c r="M2174"/>
  <c r="J2174"/>
  <c r="E2174"/>
  <c r="F2174"/>
  <c r="G2174"/>
  <c r="H2174"/>
  <c r="I2174"/>
  <c r="K2174"/>
  <c r="L2174"/>
  <c r="J2173"/>
  <c r="E2173"/>
  <c r="F2173"/>
  <c r="G2173"/>
  <c r="H2173"/>
  <c r="I2173"/>
  <c r="K2173"/>
  <c r="L2173"/>
  <c r="C2172"/>
  <c r="M2172"/>
  <c r="J2172"/>
  <c r="E2172"/>
  <c r="F2172"/>
  <c r="G2172"/>
  <c r="H2172"/>
  <c r="I2172"/>
  <c r="K2172"/>
  <c r="L2172"/>
  <c r="C2171"/>
  <c r="M2171"/>
  <c r="J2171"/>
  <c r="E2171"/>
  <c r="F2171"/>
  <c r="G2171"/>
  <c r="H2171"/>
  <c r="I2171"/>
  <c r="K2171"/>
  <c r="L2171"/>
  <c r="C2170"/>
  <c r="M2170"/>
  <c r="J2170"/>
  <c r="E2170"/>
  <c r="F2170"/>
  <c r="G2170"/>
  <c r="H2170"/>
  <c r="I2170"/>
  <c r="K2170"/>
  <c r="L2170"/>
  <c r="C2169"/>
  <c r="M2169"/>
  <c r="J2169"/>
  <c r="E2169"/>
  <c r="F2169"/>
  <c r="G2169"/>
  <c r="H2169"/>
  <c r="I2169"/>
  <c r="K2169"/>
  <c r="L2169"/>
  <c r="E2168"/>
  <c r="F2168"/>
  <c r="G2168"/>
  <c r="H2168"/>
  <c r="I2168"/>
  <c r="J2168"/>
  <c r="K2168"/>
  <c r="H2166"/>
  <c r="H2165"/>
  <c r="H2164"/>
  <c r="H2163"/>
  <c r="H2162"/>
  <c r="H2161"/>
  <c r="L2159"/>
  <c r="L2158"/>
  <c r="D2157"/>
  <c r="D2156"/>
  <c r="C2146"/>
  <c r="I2123"/>
  <c r="CZ67" i="5"/>
  <c r="H2146" i="25"/>
  <c r="F2146"/>
  <c r="C2145"/>
  <c r="CR67" i="5"/>
  <c r="H2145" i="25"/>
  <c r="F2145"/>
  <c r="K2144"/>
  <c r="C2144"/>
  <c r="CJ67" i="5"/>
  <c r="H2144" i="25"/>
  <c r="F2144"/>
  <c r="DG67" i="5"/>
  <c r="DK67"/>
  <c r="K2143" i="25"/>
  <c r="L2142"/>
  <c r="K2142"/>
  <c r="K2141"/>
  <c r="DH67" i="5"/>
  <c r="DI67"/>
  <c r="DJ67"/>
  <c r="M2140" i="25"/>
  <c r="L2140"/>
  <c r="K2140"/>
  <c r="J2140"/>
  <c r="H2140"/>
  <c r="F2140"/>
  <c r="C2137"/>
  <c r="M2137"/>
  <c r="J2137"/>
  <c r="E2137"/>
  <c r="F2137"/>
  <c r="G2137"/>
  <c r="H2137"/>
  <c r="I2137"/>
  <c r="K2137"/>
  <c r="L2137"/>
  <c r="J2136"/>
  <c r="E2136"/>
  <c r="F2136"/>
  <c r="G2136"/>
  <c r="H2136"/>
  <c r="I2136"/>
  <c r="K2136"/>
  <c r="L2136"/>
  <c r="C2135"/>
  <c r="M2135"/>
  <c r="J2135"/>
  <c r="E2135"/>
  <c r="F2135"/>
  <c r="G2135"/>
  <c r="H2135"/>
  <c r="I2135"/>
  <c r="K2135"/>
  <c r="L2135"/>
  <c r="C2134"/>
  <c r="M2134"/>
  <c r="J2134"/>
  <c r="E2134"/>
  <c r="F2134"/>
  <c r="G2134"/>
  <c r="H2134"/>
  <c r="I2134"/>
  <c r="K2134"/>
  <c r="L2134"/>
  <c r="C2133"/>
  <c r="M2133"/>
  <c r="J2133"/>
  <c r="E2133"/>
  <c r="F2133"/>
  <c r="G2133"/>
  <c r="H2133"/>
  <c r="I2133"/>
  <c r="K2133"/>
  <c r="L2133"/>
  <c r="C2132"/>
  <c r="M2132"/>
  <c r="J2132"/>
  <c r="E2132"/>
  <c r="F2132"/>
  <c r="G2132"/>
  <c r="H2132"/>
  <c r="I2132"/>
  <c r="K2132"/>
  <c r="L2132"/>
  <c r="E2131"/>
  <c r="F2131"/>
  <c r="G2131"/>
  <c r="H2131"/>
  <c r="I2131"/>
  <c r="J2131"/>
  <c r="K2131"/>
  <c r="H2129"/>
  <c r="H2128"/>
  <c r="H2127"/>
  <c r="H2126"/>
  <c r="H2125"/>
  <c r="H2124"/>
  <c r="L2122"/>
  <c r="L2121"/>
  <c r="D2120"/>
  <c r="D2119"/>
  <c r="C2110"/>
  <c r="I2087"/>
  <c r="CZ66" i="5"/>
  <c r="H2110" i="25"/>
  <c r="F2110"/>
  <c r="C2109"/>
  <c r="CR66" i="5"/>
  <c r="H2109" i="25"/>
  <c r="F2109"/>
  <c r="K2108"/>
  <c r="C2108"/>
  <c r="CJ66" i="5"/>
  <c r="H2108" i="25"/>
  <c r="F2108"/>
  <c r="DG66" i="5"/>
  <c r="DK66"/>
  <c r="K2107" i="25"/>
  <c r="L2106"/>
  <c r="K2106"/>
  <c r="K2105"/>
  <c r="DH66" i="5"/>
  <c r="DI66"/>
  <c r="DJ66"/>
  <c r="M2104" i="25"/>
  <c r="L2104"/>
  <c r="K2104"/>
  <c r="J2104"/>
  <c r="H2104"/>
  <c r="F2104"/>
  <c r="C2101"/>
  <c r="M2101"/>
  <c r="J2101"/>
  <c r="E2101"/>
  <c r="F2101"/>
  <c r="G2101"/>
  <c r="H2101"/>
  <c r="I2101"/>
  <c r="K2101"/>
  <c r="L2101"/>
  <c r="J2100"/>
  <c r="E2100"/>
  <c r="F2100"/>
  <c r="G2100"/>
  <c r="H2100"/>
  <c r="I2100"/>
  <c r="K2100"/>
  <c r="L2100"/>
  <c r="C2099"/>
  <c r="M2099"/>
  <c r="J2099"/>
  <c r="E2099"/>
  <c r="F2099"/>
  <c r="G2099"/>
  <c r="H2099"/>
  <c r="I2099"/>
  <c r="K2099"/>
  <c r="L2099"/>
  <c r="C2098"/>
  <c r="M2098"/>
  <c r="J2098"/>
  <c r="E2098"/>
  <c r="F2098"/>
  <c r="G2098"/>
  <c r="H2098"/>
  <c r="I2098"/>
  <c r="K2098"/>
  <c r="L2098"/>
  <c r="C2097"/>
  <c r="M2097"/>
  <c r="J2097"/>
  <c r="E2097"/>
  <c r="F2097"/>
  <c r="G2097"/>
  <c r="H2097"/>
  <c r="I2097"/>
  <c r="K2097"/>
  <c r="L2097"/>
  <c r="C2096"/>
  <c r="M2096"/>
  <c r="J2096"/>
  <c r="E2096"/>
  <c r="F2096"/>
  <c r="G2096"/>
  <c r="H2096"/>
  <c r="I2096"/>
  <c r="K2096"/>
  <c r="L2096"/>
  <c r="E2095"/>
  <c r="F2095"/>
  <c r="G2095"/>
  <c r="H2095"/>
  <c r="I2095"/>
  <c r="J2095"/>
  <c r="K2095"/>
  <c r="H2093"/>
  <c r="H2092"/>
  <c r="H2091"/>
  <c r="H2090"/>
  <c r="H2089"/>
  <c r="H2088"/>
  <c r="L2086"/>
  <c r="L2085"/>
  <c r="D2084"/>
  <c r="D2083"/>
  <c r="C2073"/>
  <c r="I2050"/>
  <c r="CZ65" i="5"/>
  <c r="H2073" i="25"/>
  <c r="F2073"/>
  <c r="C2072"/>
  <c r="CR65" i="5"/>
  <c r="H2072" i="25"/>
  <c r="F2072"/>
  <c r="K2071"/>
  <c r="C2071"/>
  <c r="CJ65" i="5"/>
  <c r="H2071" i="25"/>
  <c r="F2071"/>
  <c r="DG65" i="5"/>
  <c r="DK65"/>
  <c r="K2070" i="25"/>
  <c r="L2069"/>
  <c r="K2069"/>
  <c r="K2068"/>
  <c r="DH65" i="5"/>
  <c r="DI65"/>
  <c r="DJ65"/>
  <c r="M2067" i="25"/>
  <c r="L2067"/>
  <c r="K2067"/>
  <c r="J2067"/>
  <c r="H2067"/>
  <c r="F2067"/>
  <c r="C2064"/>
  <c r="M2064"/>
  <c r="J2064"/>
  <c r="E2064"/>
  <c r="F2064"/>
  <c r="G2064"/>
  <c r="H2064"/>
  <c r="I2064"/>
  <c r="K2064"/>
  <c r="L2064"/>
  <c r="J2063"/>
  <c r="E2063"/>
  <c r="F2063"/>
  <c r="G2063"/>
  <c r="H2063"/>
  <c r="I2063"/>
  <c r="K2063"/>
  <c r="L2063"/>
  <c r="C2062"/>
  <c r="M2062"/>
  <c r="J2062"/>
  <c r="E2062"/>
  <c r="F2062"/>
  <c r="G2062"/>
  <c r="H2062"/>
  <c r="I2062"/>
  <c r="K2062"/>
  <c r="L2062"/>
  <c r="C2061"/>
  <c r="M2061"/>
  <c r="J2061"/>
  <c r="E2061"/>
  <c r="F2061"/>
  <c r="G2061"/>
  <c r="H2061"/>
  <c r="I2061"/>
  <c r="K2061"/>
  <c r="L2061"/>
  <c r="C2060"/>
  <c r="M2060"/>
  <c r="J2060"/>
  <c r="E2060"/>
  <c r="F2060"/>
  <c r="G2060"/>
  <c r="H2060"/>
  <c r="I2060"/>
  <c r="K2060"/>
  <c r="L2060"/>
  <c r="C2059"/>
  <c r="M2059"/>
  <c r="J2059"/>
  <c r="E2059"/>
  <c r="F2059"/>
  <c r="G2059"/>
  <c r="H2059"/>
  <c r="I2059"/>
  <c r="K2059"/>
  <c r="L2059"/>
  <c r="E2058"/>
  <c r="F2058"/>
  <c r="G2058"/>
  <c r="H2058"/>
  <c r="I2058"/>
  <c r="J2058"/>
  <c r="K2058"/>
  <c r="H2056"/>
  <c r="H2055"/>
  <c r="H2054"/>
  <c r="H2053"/>
  <c r="H2052"/>
  <c r="H2051"/>
  <c r="L2049"/>
  <c r="L2048"/>
  <c r="D2047"/>
  <c r="D2046"/>
  <c r="C2037"/>
  <c r="I2014"/>
  <c r="CZ64" i="5"/>
  <c r="H2037" i="25"/>
  <c r="F2037"/>
  <c r="C2036"/>
  <c r="CR64" i="5"/>
  <c r="H2036" i="25"/>
  <c r="F2036"/>
  <c r="K2035"/>
  <c r="C2035"/>
  <c r="CJ64" i="5"/>
  <c r="H2035" i="25"/>
  <c r="F2035"/>
  <c r="DG64" i="5"/>
  <c r="DK64"/>
  <c r="K2034" i="25"/>
  <c r="L2033"/>
  <c r="K2033"/>
  <c r="K2032"/>
  <c r="DH64" i="5"/>
  <c r="DI64"/>
  <c r="DJ64"/>
  <c r="M2031" i="25"/>
  <c r="L2031"/>
  <c r="K2031"/>
  <c r="J2031"/>
  <c r="H2031"/>
  <c r="F2031"/>
  <c r="C2028"/>
  <c r="M2028"/>
  <c r="J2028"/>
  <c r="E2028"/>
  <c r="F2028"/>
  <c r="G2028"/>
  <c r="H2028"/>
  <c r="I2028"/>
  <c r="K2028"/>
  <c r="L2028"/>
  <c r="J2027"/>
  <c r="E2027"/>
  <c r="F2027"/>
  <c r="G2027"/>
  <c r="H2027"/>
  <c r="I2027"/>
  <c r="K2027"/>
  <c r="L2027"/>
  <c r="C2026"/>
  <c r="M2026"/>
  <c r="J2026"/>
  <c r="E2026"/>
  <c r="F2026"/>
  <c r="G2026"/>
  <c r="H2026"/>
  <c r="I2026"/>
  <c r="K2026"/>
  <c r="L2026"/>
  <c r="C2025"/>
  <c r="M2025"/>
  <c r="J2025"/>
  <c r="E2025"/>
  <c r="F2025"/>
  <c r="G2025"/>
  <c r="H2025"/>
  <c r="I2025"/>
  <c r="K2025"/>
  <c r="L2025"/>
  <c r="C2024"/>
  <c r="M2024"/>
  <c r="J2024"/>
  <c r="E2024"/>
  <c r="F2024"/>
  <c r="G2024"/>
  <c r="H2024"/>
  <c r="I2024"/>
  <c r="K2024"/>
  <c r="L2024"/>
  <c r="C2023"/>
  <c r="M2023"/>
  <c r="J2023"/>
  <c r="E2023"/>
  <c r="F2023"/>
  <c r="G2023"/>
  <c r="H2023"/>
  <c r="I2023"/>
  <c r="K2023"/>
  <c r="L2023"/>
  <c r="E2022"/>
  <c r="F2022"/>
  <c r="G2022"/>
  <c r="H2022"/>
  <c r="I2022"/>
  <c r="J2022"/>
  <c r="K2022"/>
  <c r="H2020"/>
  <c r="H2019"/>
  <c r="H2018"/>
  <c r="H2017"/>
  <c r="H2016"/>
  <c r="H2015"/>
  <c r="L2013"/>
  <c r="L2012"/>
  <c r="D2011"/>
  <c r="D2010"/>
  <c r="C2000"/>
  <c r="I1977"/>
  <c r="CZ63" i="5"/>
  <c r="H2000" i="25"/>
  <c r="F2000"/>
  <c r="C1999"/>
  <c r="CR63" i="5"/>
  <c r="H1999" i="25"/>
  <c r="F1999"/>
  <c r="K1998"/>
  <c r="C1998"/>
  <c r="CJ63" i="5"/>
  <c r="H1998" i="25"/>
  <c r="F1998"/>
  <c r="DG63" i="5"/>
  <c r="DK63"/>
  <c r="K1997" i="25"/>
  <c r="L1996"/>
  <c r="K1996"/>
  <c r="K1995"/>
  <c r="DH63" i="5"/>
  <c r="DI63"/>
  <c r="DJ63"/>
  <c r="M1994" i="25"/>
  <c r="L1994"/>
  <c r="K1994"/>
  <c r="J1994"/>
  <c r="H1994"/>
  <c r="F1994"/>
  <c r="C1991"/>
  <c r="M1991"/>
  <c r="J1991"/>
  <c r="E1991"/>
  <c r="F1991"/>
  <c r="G1991"/>
  <c r="H1991"/>
  <c r="I1991"/>
  <c r="K1991"/>
  <c r="L1991"/>
  <c r="J1990"/>
  <c r="E1990"/>
  <c r="F1990"/>
  <c r="G1990"/>
  <c r="H1990"/>
  <c r="I1990"/>
  <c r="K1990"/>
  <c r="L1990"/>
  <c r="C1989"/>
  <c r="M1989"/>
  <c r="J1989"/>
  <c r="E1989"/>
  <c r="F1989"/>
  <c r="G1989"/>
  <c r="H1989"/>
  <c r="I1989"/>
  <c r="K1989"/>
  <c r="L1989"/>
  <c r="C1988"/>
  <c r="M1988"/>
  <c r="J1988"/>
  <c r="E1988"/>
  <c r="F1988"/>
  <c r="G1988"/>
  <c r="H1988"/>
  <c r="I1988"/>
  <c r="K1988"/>
  <c r="L1988"/>
  <c r="C1987"/>
  <c r="M1987"/>
  <c r="J1987"/>
  <c r="E1987"/>
  <c r="F1987"/>
  <c r="G1987"/>
  <c r="H1987"/>
  <c r="I1987"/>
  <c r="K1987"/>
  <c r="L1987"/>
  <c r="C1986"/>
  <c r="M1986"/>
  <c r="J1986"/>
  <c r="E1986"/>
  <c r="F1986"/>
  <c r="G1986"/>
  <c r="H1986"/>
  <c r="I1986"/>
  <c r="K1986"/>
  <c r="L1986"/>
  <c r="E1985"/>
  <c r="F1985"/>
  <c r="G1985"/>
  <c r="H1985"/>
  <c r="I1985"/>
  <c r="J1985"/>
  <c r="K1985"/>
  <c r="H1983"/>
  <c r="H1982"/>
  <c r="H1981"/>
  <c r="H1980"/>
  <c r="H1979"/>
  <c r="H1978"/>
  <c r="L1976"/>
  <c r="L1975"/>
  <c r="D1974"/>
  <c r="D1973"/>
  <c r="C1964"/>
  <c r="I1941"/>
  <c r="CZ62" i="5"/>
  <c r="H1964" i="25"/>
  <c r="F1964"/>
  <c r="C1963"/>
  <c r="CR62" i="5"/>
  <c r="H1963" i="25"/>
  <c r="F1963"/>
  <c r="K1962"/>
  <c r="C1962"/>
  <c r="CJ62" i="5"/>
  <c r="H1962" i="25"/>
  <c r="F1962"/>
  <c r="DG62" i="5"/>
  <c r="DK62"/>
  <c r="K1961" i="25"/>
  <c r="L1960"/>
  <c r="K1960"/>
  <c r="K1959"/>
  <c r="DH62" i="5"/>
  <c r="DI62"/>
  <c r="DJ62"/>
  <c r="M1958" i="25"/>
  <c r="L1958"/>
  <c r="K1958"/>
  <c r="J1958"/>
  <c r="H1958"/>
  <c r="F1958"/>
  <c r="C1955"/>
  <c r="M1955"/>
  <c r="J1955"/>
  <c r="E1955"/>
  <c r="F1955"/>
  <c r="G1955"/>
  <c r="H1955"/>
  <c r="I1955"/>
  <c r="K1955"/>
  <c r="L1955"/>
  <c r="J1954"/>
  <c r="E1954"/>
  <c r="F1954"/>
  <c r="G1954"/>
  <c r="H1954"/>
  <c r="I1954"/>
  <c r="K1954"/>
  <c r="L1954"/>
  <c r="C1953"/>
  <c r="M1953"/>
  <c r="J1953"/>
  <c r="E1953"/>
  <c r="F1953"/>
  <c r="G1953"/>
  <c r="H1953"/>
  <c r="I1953"/>
  <c r="K1953"/>
  <c r="L1953"/>
  <c r="C1952"/>
  <c r="M1952"/>
  <c r="J1952"/>
  <c r="E1952"/>
  <c r="F1952"/>
  <c r="G1952"/>
  <c r="H1952"/>
  <c r="I1952"/>
  <c r="K1952"/>
  <c r="L1952"/>
  <c r="C1951"/>
  <c r="M1951"/>
  <c r="J1951"/>
  <c r="E1951"/>
  <c r="F1951"/>
  <c r="G1951"/>
  <c r="H1951"/>
  <c r="I1951"/>
  <c r="K1951"/>
  <c r="L1951"/>
  <c r="C1950"/>
  <c r="M1950"/>
  <c r="J1950"/>
  <c r="E1950"/>
  <c r="F1950"/>
  <c r="G1950"/>
  <c r="H1950"/>
  <c r="I1950"/>
  <c r="K1950"/>
  <c r="L1950"/>
  <c r="E1949"/>
  <c r="F1949"/>
  <c r="G1949"/>
  <c r="H1949"/>
  <c r="I1949"/>
  <c r="J1949"/>
  <c r="K1949"/>
  <c r="H1947"/>
  <c r="H1946"/>
  <c r="H1945"/>
  <c r="H1944"/>
  <c r="H1943"/>
  <c r="H1942"/>
  <c r="L1940"/>
  <c r="L1939"/>
  <c r="D1938"/>
  <c r="D1937"/>
  <c r="C1927"/>
  <c r="I1904"/>
  <c r="CZ61" i="5"/>
  <c r="H1927" i="25"/>
  <c r="F1927"/>
  <c r="C1926"/>
  <c r="CR61" i="5"/>
  <c r="H1926" i="25"/>
  <c r="F1926"/>
  <c r="K1925"/>
  <c r="C1925"/>
  <c r="CJ61" i="5"/>
  <c r="H1925" i="25"/>
  <c r="F1925"/>
  <c r="DG61" i="5"/>
  <c r="DK61"/>
  <c r="K1924" i="25"/>
  <c r="L1923"/>
  <c r="K1923"/>
  <c r="K1922"/>
  <c r="DH61" i="5"/>
  <c r="DI61"/>
  <c r="DJ61"/>
  <c r="M1921" i="25"/>
  <c r="L1921"/>
  <c r="K1921"/>
  <c r="J1921"/>
  <c r="H1921"/>
  <c r="F1921"/>
  <c r="C1918"/>
  <c r="M1918"/>
  <c r="J1918"/>
  <c r="E1918"/>
  <c r="F1918"/>
  <c r="G1918"/>
  <c r="H1918"/>
  <c r="I1918"/>
  <c r="K1918"/>
  <c r="L1918"/>
  <c r="J1917"/>
  <c r="E1917"/>
  <c r="F1917"/>
  <c r="G1917"/>
  <c r="H1917"/>
  <c r="I1917"/>
  <c r="K1917"/>
  <c r="L1917"/>
  <c r="C1916"/>
  <c r="M1916"/>
  <c r="J1916"/>
  <c r="E1916"/>
  <c r="F1916"/>
  <c r="G1916"/>
  <c r="H1916"/>
  <c r="I1916"/>
  <c r="K1916"/>
  <c r="L1916"/>
  <c r="C1915"/>
  <c r="M1915"/>
  <c r="J1915"/>
  <c r="E1915"/>
  <c r="F1915"/>
  <c r="G1915"/>
  <c r="H1915"/>
  <c r="I1915"/>
  <c r="K1915"/>
  <c r="L1915"/>
  <c r="C1914"/>
  <c r="M1914"/>
  <c r="J1914"/>
  <c r="E1914"/>
  <c r="F1914"/>
  <c r="G1914"/>
  <c r="H1914"/>
  <c r="I1914"/>
  <c r="K1914"/>
  <c r="L1914"/>
  <c r="C1913"/>
  <c r="M1913"/>
  <c r="J1913"/>
  <c r="E1913"/>
  <c r="F1913"/>
  <c r="G1913"/>
  <c r="H1913"/>
  <c r="I1913"/>
  <c r="K1913"/>
  <c r="L1913"/>
  <c r="E1912"/>
  <c r="F1912"/>
  <c r="G1912"/>
  <c r="H1912"/>
  <c r="I1912"/>
  <c r="J1912"/>
  <c r="K1912"/>
  <c r="H1910"/>
  <c r="H1909"/>
  <c r="H1908"/>
  <c r="H1907"/>
  <c r="H1906"/>
  <c r="H1905"/>
  <c r="L1903"/>
  <c r="L1902"/>
  <c r="D1901"/>
  <c r="D1900"/>
  <c r="C1891"/>
  <c r="I1868"/>
  <c r="CZ60" i="5"/>
  <c r="H1891" i="25"/>
  <c r="F1891"/>
  <c r="C1890"/>
  <c r="CR60" i="5"/>
  <c r="H1890" i="25"/>
  <c r="F1890"/>
  <c r="K1889"/>
  <c r="C1889"/>
  <c r="CJ60" i="5"/>
  <c r="H1889" i="25"/>
  <c r="F1889"/>
  <c r="DG60" i="5"/>
  <c r="DK60"/>
  <c r="K1888" i="25"/>
  <c r="L1887"/>
  <c r="K1887"/>
  <c r="K1886"/>
  <c r="DH60" i="5"/>
  <c r="DI60"/>
  <c r="DJ60"/>
  <c r="M1885" i="25"/>
  <c r="L1885"/>
  <c r="K1885"/>
  <c r="J1885"/>
  <c r="H1885"/>
  <c r="F1885"/>
  <c r="C1882"/>
  <c r="M1882"/>
  <c r="J1882"/>
  <c r="E1882"/>
  <c r="F1882"/>
  <c r="G1882"/>
  <c r="H1882"/>
  <c r="I1882"/>
  <c r="K1882"/>
  <c r="L1882"/>
  <c r="J1881"/>
  <c r="E1881"/>
  <c r="F1881"/>
  <c r="G1881"/>
  <c r="H1881"/>
  <c r="I1881"/>
  <c r="K1881"/>
  <c r="L1881"/>
  <c r="C1880"/>
  <c r="M1880"/>
  <c r="J1880"/>
  <c r="E1880"/>
  <c r="F1880"/>
  <c r="G1880"/>
  <c r="H1880"/>
  <c r="I1880"/>
  <c r="K1880"/>
  <c r="L1880"/>
  <c r="C1879"/>
  <c r="M1879"/>
  <c r="J1879"/>
  <c r="E1879"/>
  <c r="F1879"/>
  <c r="G1879"/>
  <c r="H1879"/>
  <c r="I1879"/>
  <c r="K1879"/>
  <c r="L1879"/>
  <c r="C1878"/>
  <c r="M1878"/>
  <c r="J1878"/>
  <c r="E1878"/>
  <c r="F1878"/>
  <c r="G1878"/>
  <c r="H1878"/>
  <c r="I1878"/>
  <c r="K1878"/>
  <c r="L1878"/>
  <c r="C1877"/>
  <c r="M1877"/>
  <c r="J1877"/>
  <c r="E1877"/>
  <c r="F1877"/>
  <c r="G1877"/>
  <c r="H1877"/>
  <c r="I1877"/>
  <c r="K1877"/>
  <c r="L1877"/>
  <c r="E1876"/>
  <c r="F1876"/>
  <c r="G1876"/>
  <c r="H1876"/>
  <c r="I1876"/>
  <c r="J1876"/>
  <c r="K1876"/>
  <c r="H1874"/>
  <c r="H1873"/>
  <c r="H1872"/>
  <c r="H1871"/>
  <c r="H1870"/>
  <c r="H1869"/>
  <c r="L1867"/>
  <c r="L1866"/>
  <c r="D1865"/>
  <c r="D1864"/>
  <c r="C1854"/>
  <c r="I1831"/>
  <c r="CZ59" i="5"/>
  <c r="H1854" i="25"/>
  <c r="F1854"/>
  <c r="C1853"/>
  <c r="CR59" i="5"/>
  <c r="H1853" i="25"/>
  <c r="F1853"/>
  <c r="K1852"/>
  <c r="C1852"/>
  <c r="CJ59" i="5"/>
  <c r="H1852" i="25"/>
  <c r="F1852"/>
  <c r="DG59" i="5"/>
  <c r="DK59"/>
  <c r="K1851" i="25"/>
  <c r="L1850"/>
  <c r="K1850"/>
  <c r="K1849"/>
  <c r="DH59" i="5"/>
  <c r="DI59"/>
  <c r="DJ59"/>
  <c r="M1848" i="25"/>
  <c r="L1848"/>
  <c r="K1848"/>
  <c r="J1848"/>
  <c r="H1848"/>
  <c r="F1848"/>
  <c r="C1845"/>
  <c r="M1845"/>
  <c r="J1845"/>
  <c r="E1845"/>
  <c r="F1845"/>
  <c r="G1845"/>
  <c r="H1845"/>
  <c r="I1845"/>
  <c r="K1845"/>
  <c r="L1845"/>
  <c r="J1844"/>
  <c r="E1844"/>
  <c r="F1844"/>
  <c r="G1844"/>
  <c r="H1844"/>
  <c r="I1844"/>
  <c r="K1844"/>
  <c r="L1844"/>
  <c r="C1843"/>
  <c r="M1843"/>
  <c r="J1843"/>
  <c r="E1843"/>
  <c r="F1843"/>
  <c r="G1843"/>
  <c r="H1843"/>
  <c r="I1843"/>
  <c r="K1843"/>
  <c r="L1843"/>
  <c r="C1842"/>
  <c r="M1842"/>
  <c r="J1842"/>
  <c r="E1842"/>
  <c r="F1842"/>
  <c r="G1842"/>
  <c r="H1842"/>
  <c r="I1842"/>
  <c r="K1842"/>
  <c r="L1842"/>
  <c r="C1841"/>
  <c r="M1841"/>
  <c r="J1841"/>
  <c r="E1841"/>
  <c r="F1841"/>
  <c r="G1841"/>
  <c r="H1841"/>
  <c r="I1841"/>
  <c r="K1841"/>
  <c r="L1841"/>
  <c r="C1840"/>
  <c r="M1840"/>
  <c r="J1840"/>
  <c r="E1840"/>
  <c r="F1840"/>
  <c r="G1840"/>
  <c r="H1840"/>
  <c r="I1840"/>
  <c r="K1840"/>
  <c r="L1840"/>
  <c r="E1839"/>
  <c r="F1839"/>
  <c r="G1839"/>
  <c r="H1839"/>
  <c r="I1839"/>
  <c r="J1839"/>
  <c r="K1839"/>
  <c r="H1837"/>
  <c r="H1836"/>
  <c r="H1835"/>
  <c r="H1834"/>
  <c r="H1833"/>
  <c r="H1832"/>
  <c r="L1830"/>
  <c r="L1829"/>
  <c r="D1828"/>
  <c r="D1827"/>
  <c r="C1818"/>
  <c r="I1795"/>
  <c r="CZ58" i="5"/>
  <c r="H1818" i="25"/>
  <c r="F1818"/>
  <c r="C1817"/>
  <c r="CR58" i="5"/>
  <c r="H1817" i="25"/>
  <c r="F1817"/>
  <c r="K1816"/>
  <c r="C1816"/>
  <c r="CJ58" i="5"/>
  <c r="H1816" i="25"/>
  <c r="F1816"/>
  <c r="DG58" i="5"/>
  <c r="DK58"/>
  <c r="K1815" i="25"/>
  <c r="L1814"/>
  <c r="K1814"/>
  <c r="K1813"/>
  <c r="DH58" i="5"/>
  <c r="DI58"/>
  <c r="DJ58"/>
  <c r="M1812" i="25"/>
  <c r="L1812"/>
  <c r="K1812"/>
  <c r="J1812"/>
  <c r="H1812"/>
  <c r="F1812"/>
  <c r="C1809"/>
  <c r="M1809"/>
  <c r="J1809"/>
  <c r="E1809"/>
  <c r="F1809"/>
  <c r="G1809"/>
  <c r="H1809"/>
  <c r="I1809"/>
  <c r="K1809"/>
  <c r="L1809"/>
  <c r="J1808"/>
  <c r="E1808"/>
  <c r="F1808"/>
  <c r="G1808"/>
  <c r="H1808"/>
  <c r="I1808"/>
  <c r="K1808"/>
  <c r="L1808"/>
  <c r="C1807"/>
  <c r="M1807"/>
  <c r="J1807"/>
  <c r="E1807"/>
  <c r="F1807"/>
  <c r="G1807"/>
  <c r="H1807"/>
  <c r="I1807"/>
  <c r="K1807"/>
  <c r="L1807"/>
  <c r="C1806"/>
  <c r="M1806"/>
  <c r="J1806"/>
  <c r="E1806"/>
  <c r="F1806"/>
  <c r="G1806"/>
  <c r="H1806"/>
  <c r="I1806"/>
  <c r="K1806"/>
  <c r="L1806"/>
  <c r="C1805"/>
  <c r="M1805"/>
  <c r="J1805"/>
  <c r="E1805"/>
  <c r="F1805"/>
  <c r="G1805"/>
  <c r="H1805"/>
  <c r="I1805"/>
  <c r="K1805"/>
  <c r="L1805"/>
  <c r="C1804"/>
  <c r="M1804"/>
  <c r="J1804"/>
  <c r="E1804"/>
  <c r="F1804"/>
  <c r="G1804"/>
  <c r="H1804"/>
  <c r="I1804"/>
  <c r="K1804"/>
  <c r="L1804"/>
  <c r="E1803"/>
  <c r="F1803"/>
  <c r="G1803"/>
  <c r="H1803"/>
  <c r="I1803"/>
  <c r="J1803"/>
  <c r="K1803"/>
  <c r="H1801"/>
  <c r="H1800"/>
  <c r="H1799"/>
  <c r="H1798"/>
  <c r="H1797"/>
  <c r="H1796"/>
  <c r="L1794"/>
  <c r="L1793"/>
  <c r="D1792"/>
  <c r="D1791"/>
  <c r="C1781"/>
  <c r="I1758"/>
  <c r="CZ57" i="5"/>
  <c r="H1781" i="25"/>
  <c r="F1781"/>
  <c r="C1780"/>
  <c r="CR57" i="5"/>
  <c r="H1780" i="25"/>
  <c r="F1780"/>
  <c r="K1779"/>
  <c r="C1779"/>
  <c r="CJ57" i="5"/>
  <c r="H1779" i="25"/>
  <c r="F1779"/>
  <c r="DG57" i="5"/>
  <c r="DK57"/>
  <c r="K1778" i="25"/>
  <c r="L1777"/>
  <c r="K1777"/>
  <c r="K1776"/>
  <c r="DH57" i="5"/>
  <c r="DI57"/>
  <c r="DJ57"/>
  <c r="M1775" i="25"/>
  <c r="L1775"/>
  <c r="K1775"/>
  <c r="J1775"/>
  <c r="H1775"/>
  <c r="F1775"/>
  <c r="C1772"/>
  <c r="M1772"/>
  <c r="J1772"/>
  <c r="E1772"/>
  <c r="F1772"/>
  <c r="G1772"/>
  <c r="H1772"/>
  <c r="I1772"/>
  <c r="K1772"/>
  <c r="L1772"/>
  <c r="J1771"/>
  <c r="E1771"/>
  <c r="F1771"/>
  <c r="G1771"/>
  <c r="H1771"/>
  <c r="I1771"/>
  <c r="K1771"/>
  <c r="L1771"/>
  <c r="C1770"/>
  <c r="M1770"/>
  <c r="J1770"/>
  <c r="E1770"/>
  <c r="F1770"/>
  <c r="G1770"/>
  <c r="H1770"/>
  <c r="I1770"/>
  <c r="K1770"/>
  <c r="L1770"/>
  <c r="C1769"/>
  <c r="M1769"/>
  <c r="J1769"/>
  <c r="E1769"/>
  <c r="F1769"/>
  <c r="G1769"/>
  <c r="H1769"/>
  <c r="I1769"/>
  <c r="K1769"/>
  <c r="L1769"/>
  <c r="C1768"/>
  <c r="M1768"/>
  <c r="J1768"/>
  <c r="E1768"/>
  <c r="F1768"/>
  <c r="G1768"/>
  <c r="H1768"/>
  <c r="I1768"/>
  <c r="K1768"/>
  <c r="L1768"/>
  <c r="C1767"/>
  <c r="M1767"/>
  <c r="J1767"/>
  <c r="E1767"/>
  <c r="F1767"/>
  <c r="G1767"/>
  <c r="H1767"/>
  <c r="I1767"/>
  <c r="K1767"/>
  <c r="L1767"/>
  <c r="E1766"/>
  <c r="F1766"/>
  <c r="G1766"/>
  <c r="H1766"/>
  <c r="I1766"/>
  <c r="J1766"/>
  <c r="K1766"/>
  <c r="H1764"/>
  <c r="H1763"/>
  <c r="H1762"/>
  <c r="H1761"/>
  <c r="H1760"/>
  <c r="H1759"/>
  <c r="L1757"/>
  <c r="L1756"/>
  <c r="D1755"/>
  <c r="D1754"/>
  <c r="C1745"/>
  <c r="I1722"/>
  <c r="CZ56" i="5"/>
  <c r="H1745" i="25"/>
  <c r="F1745"/>
  <c r="C1744"/>
  <c r="CR56" i="5"/>
  <c r="H1744" i="25"/>
  <c r="F1744"/>
  <c r="K1743"/>
  <c r="C1743"/>
  <c r="CJ56" i="5"/>
  <c r="H1743" i="25"/>
  <c r="F1743"/>
  <c r="DG56" i="5"/>
  <c r="DK56"/>
  <c r="K1742" i="25"/>
  <c r="L1741"/>
  <c r="K1741"/>
  <c r="K1740"/>
  <c r="DH56" i="5"/>
  <c r="DI56"/>
  <c r="DJ56"/>
  <c r="M1739" i="25"/>
  <c r="L1739"/>
  <c r="K1739"/>
  <c r="J1739"/>
  <c r="H1739"/>
  <c r="F1739"/>
  <c r="C1736"/>
  <c r="M1736"/>
  <c r="J1736"/>
  <c r="E1736"/>
  <c r="F1736"/>
  <c r="G1736"/>
  <c r="H1736"/>
  <c r="I1736"/>
  <c r="K1736"/>
  <c r="L1736"/>
  <c r="J1735"/>
  <c r="E1735"/>
  <c r="F1735"/>
  <c r="G1735"/>
  <c r="H1735"/>
  <c r="I1735"/>
  <c r="K1735"/>
  <c r="L1735"/>
  <c r="C1734"/>
  <c r="M1734"/>
  <c r="J1734"/>
  <c r="E1734"/>
  <c r="F1734"/>
  <c r="G1734"/>
  <c r="H1734"/>
  <c r="I1734"/>
  <c r="K1734"/>
  <c r="L1734"/>
  <c r="C1733"/>
  <c r="M1733"/>
  <c r="J1733"/>
  <c r="E1733"/>
  <c r="F1733"/>
  <c r="G1733"/>
  <c r="H1733"/>
  <c r="I1733"/>
  <c r="K1733"/>
  <c r="L1733"/>
  <c r="C1732"/>
  <c r="M1732"/>
  <c r="J1732"/>
  <c r="E1732"/>
  <c r="F1732"/>
  <c r="G1732"/>
  <c r="H1732"/>
  <c r="I1732"/>
  <c r="K1732"/>
  <c r="L1732"/>
  <c r="C1731"/>
  <c r="M1731"/>
  <c r="J1731"/>
  <c r="E1731"/>
  <c r="F1731"/>
  <c r="G1731"/>
  <c r="H1731"/>
  <c r="I1731"/>
  <c r="K1731"/>
  <c r="L1731"/>
  <c r="E1730"/>
  <c r="F1730"/>
  <c r="G1730"/>
  <c r="H1730"/>
  <c r="I1730"/>
  <c r="J1730"/>
  <c r="K1730"/>
  <c r="H1728"/>
  <c r="H1727"/>
  <c r="H1726"/>
  <c r="H1725"/>
  <c r="H1724"/>
  <c r="H1723"/>
  <c r="L1721"/>
  <c r="L1720"/>
  <c r="D1719"/>
  <c r="D1718"/>
  <c r="C1708"/>
  <c r="I1685"/>
  <c r="CZ55" i="5"/>
  <c r="H1708" i="25"/>
  <c r="F1708"/>
  <c r="C1707"/>
  <c r="CR55" i="5"/>
  <c r="H1707" i="25"/>
  <c r="F1707"/>
  <c r="K1706"/>
  <c r="C1706"/>
  <c r="CJ55" i="5"/>
  <c r="H1706" i="25"/>
  <c r="F1706"/>
  <c r="DG55" i="5"/>
  <c r="DK55"/>
  <c r="K1705" i="25"/>
  <c r="L1704"/>
  <c r="K1704"/>
  <c r="K1703"/>
  <c r="DH55" i="5"/>
  <c r="DI55"/>
  <c r="DJ55"/>
  <c r="M1702" i="25"/>
  <c r="L1702"/>
  <c r="K1702"/>
  <c r="J1702"/>
  <c r="H1702"/>
  <c r="F1702"/>
  <c r="C1699"/>
  <c r="M1699"/>
  <c r="J1699"/>
  <c r="E1699"/>
  <c r="F1699"/>
  <c r="G1699"/>
  <c r="H1699"/>
  <c r="I1699"/>
  <c r="K1699"/>
  <c r="L1699"/>
  <c r="J1698"/>
  <c r="E1698"/>
  <c r="F1698"/>
  <c r="G1698"/>
  <c r="H1698"/>
  <c r="I1698"/>
  <c r="K1698"/>
  <c r="L1698"/>
  <c r="C1697"/>
  <c r="M1697"/>
  <c r="J1697"/>
  <c r="E1697"/>
  <c r="F1697"/>
  <c r="G1697"/>
  <c r="H1697"/>
  <c r="I1697"/>
  <c r="K1697"/>
  <c r="L1697"/>
  <c r="C1696"/>
  <c r="M1696"/>
  <c r="J1696"/>
  <c r="E1696"/>
  <c r="F1696"/>
  <c r="G1696"/>
  <c r="H1696"/>
  <c r="I1696"/>
  <c r="K1696"/>
  <c r="L1696"/>
  <c r="C1695"/>
  <c r="M1695"/>
  <c r="J1695"/>
  <c r="E1695"/>
  <c r="F1695"/>
  <c r="G1695"/>
  <c r="H1695"/>
  <c r="I1695"/>
  <c r="K1695"/>
  <c r="L1695"/>
  <c r="C1694"/>
  <c r="M1694"/>
  <c r="J1694"/>
  <c r="E1694"/>
  <c r="F1694"/>
  <c r="G1694"/>
  <c r="H1694"/>
  <c r="I1694"/>
  <c r="K1694"/>
  <c r="L1694"/>
  <c r="E1693"/>
  <c r="F1693"/>
  <c r="G1693"/>
  <c r="H1693"/>
  <c r="I1693"/>
  <c r="J1693"/>
  <c r="K1693"/>
  <c r="H1691"/>
  <c r="H1690"/>
  <c r="H1689"/>
  <c r="H1688"/>
  <c r="H1687"/>
  <c r="H1686"/>
  <c r="L1684"/>
  <c r="L1683"/>
  <c r="D1682"/>
  <c r="D1681"/>
  <c r="C1672"/>
  <c r="I1649"/>
  <c r="CZ54" i="5"/>
  <c r="H1672" i="25"/>
  <c r="F1672"/>
  <c r="C1671"/>
  <c r="CR54" i="5"/>
  <c r="H1671" i="25"/>
  <c r="F1671"/>
  <c r="K1670"/>
  <c r="C1670"/>
  <c r="CJ54" i="5"/>
  <c r="H1670" i="25"/>
  <c r="F1670"/>
  <c r="DG54" i="5"/>
  <c r="DK54"/>
  <c r="K1669" i="25"/>
  <c r="L1668"/>
  <c r="K1668"/>
  <c r="K1667"/>
  <c r="DH54" i="5"/>
  <c r="DI54"/>
  <c r="DJ54"/>
  <c r="M1666" i="25"/>
  <c r="L1666"/>
  <c r="K1666"/>
  <c r="J1666"/>
  <c r="H1666"/>
  <c r="F1666"/>
  <c r="C1663"/>
  <c r="M1663"/>
  <c r="J1663"/>
  <c r="E1663"/>
  <c r="F1663"/>
  <c r="G1663"/>
  <c r="H1663"/>
  <c r="I1663"/>
  <c r="K1663"/>
  <c r="L1663"/>
  <c r="J1662"/>
  <c r="E1662"/>
  <c r="F1662"/>
  <c r="G1662"/>
  <c r="H1662"/>
  <c r="I1662"/>
  <c r="K1662"/>
  <c r="L1662"/>
  <c r="C1661"/>
  <c r="M1661"/>
  <c r="J1661"/>
  <c r="E1661"/>
  <c r="F1661"/>
  <c r="G1661"/>
  <c r="H1661"/>
  <c r="I1661"/>
  <c r="K1661"/>
  <c r="L1661"/>
  <c r="C1660"/>
  <c r="M1660"/>
  <c r="J1660"/>
  <c r="E1660"/>
  <c r="F1660"/>
  <c r="G1660"/>
  <c r="H1660"/>
  <c r="I1660"/>
  <c r="K1660"/>
  <c r="L1660"/>
  <c r="C1659"/>
  <c r="M1659"/>
  <c r="J1659"/>
  <c r="E1659"/>
  <c r="F1659"/>
  <c r="G1659"/>
  <c r="H1659"/>
  <c r="I1659"/>
  <c r="K1659"/>
  <c r="L1659"/>
  <c r="C1658"/>
  <c r="M1658"/>
  <c r="J1658"/>
  <c r="E1658"/>
  <c r="F1658"/>
  <c r="G1658"/>
  <c r="H1658"/>
  <c r="I1658"/>
  <c r="K1658"/>
  <c r="L1658"/>
  <c r="E1657"/>
  <c r="F1657"/>
  <c r="G1657"/>
  <c r="H1657"/>
  <c r="I1657"/>
  <c r="J1657"/>
  <c r="K1657"/>
  <c r="H1655"/>
  <c r="H1654"/>
  <c r="H1653"/>
  <c r="H1652"/>
  <c r="H1651"/>
  <c r="H1650"/>
  <c r="L1648"/>
  <c r="L1647"/>
  <c r="D1646"/>
  <c r="D1645"/>
  <c r="C1635"/>
  <c r="I1612"/>
  <c r="CZ53" i="5"/>
  <c r="H1635" i="25"/>
  <c r="F1635"/>
  <c r="C1634"/>
  <c r="CR53" i="5"/>
  <c r="H1634" i="25"/>
  <c r="F1634"/>
  <c r="K1633"/>
  <c r="C1633"/>
  <c r="CJ53" i="5"/>
  <c r="H1633" i="25"/>
  <c r="F1633"/>
  <c r="DG53" i="5"/>
  <c r="DK53"/>
  <c r="K1632" i="25"/>
  <c r="L1631"/>
  <c r="K1631"/>
  <c r="K1630"/>
  <c r="DH53" i="5"/>
  <c r="DI53"/>
  <c r="DJ53"/>
  <c r="M1629" i="25"/>
  <c r="L1629"/>
  <c r="K1629"/>
  <c r="J1629"/>
  <c r="H1629"/>
  <c r="F1629"/>
  <c r="C1626"/>
  <c r="M1626"/>
  <c r="J1626"/>
  <c r="E1626"/>
  <c r="F1626"/>
  <c r="G1626"/>
  <c r="H1626"/>
  <c r="I1626"/>
  <c r="K1626"/>
  <c r="L1626"/>
  <c r="J1625"/>
  <c r="E1625"/>
  <c r="F1625"/>
  <c r="G1625"/>
  <c r="H1625"/>
  <c r="I1625"/>
  <c r="K1625"/>
  <c r="L1625"/>
  <c r="C1624"/>
  <c r="M1624"/>
  <c r="J1624"/>
  <c r="E1624"/>
  <c r="F1624"/>
  <c r="G1624"/>
  <c r="H1624"/>
  <c r="I1624"/>
  <c r="K1624"/>
  <c r="L1624"/>
  <c r="C1623"/>
  <c r="M1623"/>
  <c r="J1623"/>
  <c r="E1623"/>
  <c r="F1623"/>
  <c r="G1623"/>
  <c r="H1623"/>
  <c r="I1623"/>
  <c r="K1623"/>
  <c r="L1623"/>
  <c r="C1622"/>
  <c r="M1622"/>
  <c r="J1622"/>
  <c r="E1622"/>
  <c r="F1622"/>
  <c r="G1622"/>
  <c r="H1622"/>
  <c r="I1622"/>
  <c r="K1622"/>
  <c r="L1622"/>
  <c r="C1621"/>
  <c r="M1621"/>
  <c r="J1621"/>
  <c r="E1621"/>
  <c r="F1621"/>
  <c r="G1621"/>
  <c r="H1621"/>
  <c r="I1621"/>
  <c r="K1621"/>
  <c r="L1621"/>
  <c r="E1620"/>
  <c r="F1620"/>
  <c r="G1620"/>
  <c r="H1620"/>
  <c r="I1620"/>
  <c r="J1620"/>
  <c r="K1620"/>
  <c r="H1618"/>
  <c r="H1617"/>
  <c r="H1616"/>
  <c r="H1615"/>
  <c r="H1614"/>
  <c r="H1613"/>
  <c r="L1611"/>
  <c r="L1610"/>
  <c r="D1609"/>
  <c r="D1608"/>
  <c r="C1599"/>
  <c r="I1576"/>
  <c r="CZ52" i="5"/>
  <c r="H1599" i="25"/>
  <c r="F1599"/>
  <c r="C1598"/>
  <c r="CR52" i="5"/>
  <c r="H1598" i="25"/>
  <c r="F1598"/>
  <c r="K1597"/>
  <c r="C1597"/>
  <c r="CJ52" i="5"/>
  <c r="H1597" i="25"/>
  <c r="F1597"/>
  <c r="DG52" i="5"/>
  <c r="DK52"/>
  <c r="K1596" i="25"/>
  <c r="L1595"/>
  <c r="K1595"/>
  <c r="K1594"/>
  <c r="DH52" i="5"/>
  <c r="DI52"/>
  <c r="DJ52"/>
  <c r="M1593" i="25"/>
  <c r="L1593"/>
  <c r="K1593"/>
  <c r="J1593"/>
  <c r="H1593"/>
  <c r="F1593"/>
  <c r="C1590"/>
  <c r="M1590"/>
  <c r="J1590"/>
  <c r="E1590"/>
  <c r="F1590"/>
  <c r="G1590"/>
  <c r="H1590"/>
  <c r="I1590"/>
  <c r="K1590"/>
  <c r="L1590"/>
  <c r="J1589"/>
  <c r="E1589"/>
  <c r="F1589"/>
  <c r="G1589"/>
  <c r="H1589"/>
  <c r="I1589"/>
  <c r="K1589"/>
  <c r="L1589"/>
  <c r="C1588"/>
  <c r="M1588"/>
  <c r="J1588"/>
  <c r="E1588"/>
  <c r="F1588"/>
  <c r="G1588"/>
  <c r="H1588"/>
  <c r="I1588"/>
  <c r="K1588"/>
  <c r="L1588"/>
  <c r="C1587"/>
  <c r="M1587"/>
  <c r="J1587"/>
  <c r="E1587"/>
  <c r="F1587"/>
  <c r="G1587"/>
  <c r="H1587"/>
  <c r="I1587"/>
  <c r="K1587"/>
  <c r="L1587"/>
  <c r="C1586"/>
  <c r="M1586"/>
  <c r="J1586"/>
  <c r="E1586"/>
  <c r="F1586"/>
  <c r="G1586"/>
  <c r="H1586"/>
  <c r="I1586"/>
  <c r="K1586"/>
  <c r="L1586"/>
  <c r="C1585"/>
  <c r="M1585"/>
  <c r="J1585"/>
  <c r="E1585"/>
  <c r="F1585"/>
  <c r="G1585"/>
  <c r="H1585"/>
  <c r="I1585"/>
  <c r="K1585"/>
  <c r="L1585"/>
  <c r="E1584"/>
  <c r="F1584"/>
  <c r="G1584"/>
  <c r="H1584"/>
  <c r="I1584"/>
  <c r="J1584"/>
  <c r="K1584"/>
  <c r="H1582"/>
  <c r="H1581"/>
  <c r="H1580"/>
  <c r="H1579"/>
  <c r="H1578"/>
  <c r="H1577"/>
  <c r="L1575"/>
  <c r="L1574"/>
  <c r="D1573"/>
  <c r="D1572"/>
  <c r="C1562"/>
  <c r="I1539"/>
  <c r="CZ51" i="5"/>
  <c r="H1562" i="25"/>
  <c r="F1562"/>
  <c r="C1561"/>
  <c r="CR51" i="5"/>
  <c r="H1561" i="25"/>
  <c r="F1561"/>
  <c r="K1560"/>
  <c r="C1560"/>
  <c r="CJ51" i="5"/>
  <c r="H1560" i="25"/>
  <c r="F1560"/>
  <c r="DG51" i="5"/>
  <c r="DK51"/>
  <c r="K1559" i="25"/>
  <c r="L1558"/>
  <c r="K1558"/>
  <c r="K1557"/>
  <c r="DH51" i="5"/>
  <c r="DI51"/>
  <c r="DJ51"/>
  <c r="M1556" i="25"/>
  <c r="L1556"/>
  <c r="K1556"/>
  <c r="J1556"/>
  <c r="H1556"/>
  <c r="F1556"/>
  <c r="C1553"/>
  <c r="M1553"/>
  <c r="J1553"/>
  <c r="E1553"/>
  <c r="F1553"/>
  <c r="G1553"/>
  <c r="H1553"/>
  <c r="I1553"/>
  <c r="K1553"/>
  <c r="L1553"/>
  <c r="J1552"/>
  <c r="E1552"/>
  <c r="F1552"/>
  <c r="G1552"/>
  <c r="H1552"/>
  <c r="I1552"/>
  <c r="K1552"/>
  <c r="L1552"/>
  <c r="C1551"/>
  <c r="M1551"/>
  <c r="J1551"/>
  <c r="E1551"/>
  <c r="F1551"/>
  <c r="G1551"/>
  <c r="H1551"/>
  <c r="I1551"/>
  <c r="K1551"/>
  <c r="L1551"/>
  <c r="C1550"/>
  <c r="M1550"/>
  <c r="J1550"/>
  <c r="E1550"/>
  <c r="F1550"/>
  <c r="G1550"/>
  <c r="H1550"/>
  <c r="I1550"/>
  <c r="K1550"/>
  <c r="L1550"/>
  <c r="C1549"/>
  <c r="M1549"/>
  <c r="J1549"/>
  <c r="E1549"/>
  <c r="F1549"/>
  <c r="G1549"/>
  <c r="H1549"/>
  <c r="I1549"/>
  <c r="K1549"/>
  <c r="L1549"/>
  <c r="C1548"/>
  <c r="M1548"/>
  <c r="J1548"/>
  <c r="E1548"/>
  <c r="F1548"/>
  <c r="G1548"/>
  <c r="H1548"/>
  <c r="I1548"/>
  <c r="K1548"/>
  <c r="L1548"/>
  <c r="E1547"/>
  <c r="F1547"/>
  <c r="G1547"/>
  <c r="H1547"/>
  <c r="I1547"/>
  <c r="J1547"/>
  <c r="K1547"/>
  <c r="H1545"/>
  <c r="H1544"/>
  <c r="H1543"/>
  <c r="H1542"/>
  <c r="H1541"/>
  <c r="H1540"/>
  <c r="L1538"/>
  <c r="L1537"/>
  <c r="D1536"/>
  <c r="D1535"/>
  <c r="C1526"/>
  <c r="I1503"/>
  <c r="CZ50" i="5"/>
  <c r="H1526" i="25"/>
  <c r="F1526"/>
  <c r="C1525"/>
  <c r="CR50" i="5"/>
  <c r="H1525" i="25"/>
  <c r="F1525"/>
  <c r="K1524"/>
  <c r="C1524"/>
  <c r="CJ50" i="5"/>
  <c r="H1524" i="25"/>
  <c r="F1524"/>
  <c r="DG50" i="5"/>
  <c r="DK50"/>
  <c r="K1523" i="25"/>
  <c r="L1522"/>
  <c r="K1522"/>
  <c r="K1521"/>
  <c r="DH50" i="5"/>
  <c r="DI50"/>
  <c r="DJ50"/>
  <c r="M1520" i="25"/>
  <c r="L1520"/>
  <c r="K1520"/>
  <c r="J1520"/>
  <c r="H1520"/>
  <c r="F1520"/>
  <c r="C1517"/>
  <c r="M1517"/>
  <c r="J1517"/>
  <c r="E1517"/>
  <c r="F1517"/>
  <c r="G1517"/>
  <c r="H1517"/>
  <c r="I1517"/>
  <c r="K1517"/>
  <c r="L1517"/>
  <c r="J1516"/>
  <c r="E1516"/>
  <c r="F1516"/>
  <c r="G1516"/>
  <c r="H1516"/>
  <c r="I1516"/>
  <c r="K1516"/>
  <c r="L1516"/>
  <c r="C1515"/>
  <c r="M1515"/>
  <c r="J1515"/>
  <c r="E1515"/>
  <c r="F1515"/>
  <c r="G1515"/>
  <c r="H1515"/>
  <c r="I1515"/>
  <c r="K1515"/>
  <c r="L1515"/>
  <c r="C1514"/>
  <c r="M1514"/>
  <c r="J1514"/>
  <c r="E1514"/>
  <c r="F1514"/>
  <c r="G1514"/>
  <c r="H1514"/>
  <c r="I1514"/>
  <c r="K1514"/>
  <c r="L1514"/>
  <c r="C1513"/>
  <c r="M1513"/>
  <c r="J1513"/>
  <c r="E1513"/>
  <c r="F1513"/>
  <c r="G1513"/>
  <c r="H1513"/>
  <c r="I1513"/>
  <c r="K1513"/>
  <c r="L1513"/>
  <c r="C1512"/>
  <c r="M1512"/>
  <c r="J1512"/>
  <c r="E1512"/>
  <c r="F1512"/>
  <c r="G1512"/>
  <c r="H1512"/>
  <c r="I1512"/>
  <c r="K1512"/>
  <c r="L1512"/>
  <c r="E1511"/>
  <c r="F1511"/>
  <c r="G1511"/>
  <c r="H1511"/>
  <c r="I1511"/>
  <c r="J1511"/>
  <c r="K1511"/>
  <c r="H1509"/>
  <c r="H1508"/>
  <c r="H1507"/>
  <c r="H1506"/>
  <c r="H1505"/>
  <c r="H1504"/>
  <c r="L1502"/>
  <c r="L1501"/>
  <c r="D1500"/>
  <c r="D1499"/>
  <c r="C1489"/>
  <c r="I1466"/>
  <c r="CZ49" i="5"/>
  <c r="H1489" i="25"/>
  <c r="F1489"/>
  <c r="C1488"/>
  <c r="CR49" i="5"/>
  <c r="H1488" i="25"/>
  <c r="F1488"/>
  <c r="K1487"/>
  <c r="C1487"/>
  <c r="CJ49" i="5"/>
  <c r="H1487" i="25"/>
  <c r="F1487"/>
  <c r="DG49" i="5"/>
  <c r="DK49"/>
  <c r="K1486" i="25"/>
  <c r="L1485"/>
  <c r="K1485"/>
  <c r="K1484"/>
  <c r="DH49" i="5"/>
  <c r="DI49"/>
  <c r="DJ49"/>
  <c r="M1483" i="25"/>
  <c r="L1483"/>
  <c r="K1483"/>
  <c r="J1483"/>
  <c r="H1483"/>
  <c r="F1483"/>
  <c r="C1480"/>
  <c r="M1480"/>
  <c r="J1480"/>
  <c r="E1480"/>
  <c r="F1480"/>
  <c r="G1480"/>
  <c r="H1480"/>
  <c r="I1480"/>
  <c r="K1480"/>
  <c r="L1480"/>
  <c r="J1479"/>
  <c r="E1479"/>
  <c r="F1479"/>
  <c r="G1479"/>
  <c r="H1479"/>
  <c r="I1479"/>
  <c r="K1479"/>
  <c r="L1479"/>
  <c r="C1478"/>
  <c r="M1478"/>
  <c r="J1478"/>
  <c r="E1478"/>
  <c r="F1478"/>
  <c r="G1478"/>
  <c r="H1478"/>
  <c r="I1478"/>
  <c r="K1478"/>
  <c r="L1478"/>
  <c r="C1477"/>
  <c r="M1477"/>
  <c r="J1477"/>
  <c r="E1477"/>
  <c r="F1477"/>
  <c r="G1477"/>
  <c r="H1477"/>
  <c r="I1477"/>
  <c r="K1477"/>
  <c r="L1477"/>
  <c r="C1476"/>
  <c r="M1476"/>
  <c r="J1476"/>
  <c r="E1476"/>
  <c r="F1476"/>
  <c r="G1476"/>
  <c r="H1476"/>
  <c r="I1476"/>
  <c r="K1476"/>
  <c r="L1476"/>
  <c r="C1475"/>
  <c r="M1475"/>
  <c r="J1475"/>
  <c r="E1475"/>
  <c r="F1475"/>
  <c r="G1475"/>
  <c r="H1475"/>
  <c r="I1475"/>
  <c r="K1475"/>
  <c r="L1475"/>
  <c r="E1474"/>
  <c r="F1474"/>
  <c r="G1474"/>
  <c r="H1474"/>
  <c r="I1474"/>
  <c r="J1474"/>
  <c r="K1474"/>
  <c r="H1472"/>
  <c r="H1471"/>
  <c r="H1470"/>
  <c r="H1469"/>
  <c r="H1468"/>
  <c r="H1467"/>
  <c r="L1465"/>
  <c r="L1464"/>
  <c r="D1463"/>
  <c r="D1462"/>
  <c r="C1453"/>
  <c r="I1430"/>
  <c r="CZ48" i="5"/>
  <c r="H1453" i="25"/>
  <c r="F1453"/>
  <c r="C1452"/>
  <c r="CR48" i="5"/>
  <c r="H1452" i="25"/>
  <c r="F1452"/>
  <c r="K1451"/>
  <c r="C1451"/>
  <c r="CJ48" i="5"/>
  <c r="H1451" i="25"/>
  <c r="F1451"/>
  <c r="DG48" i="5"/>
  <c r="DK48"/>
  <c r="K1450" i="25"/>
  <c r="L1449"/>
  <c r="K1449"/>
  <c r="K1448"/>
  <c r="DH48" i="5"/>
  <c r="DI48"/>
  <c r="DJ48"/>
  <c r="M1447" i="25"/>
  <c r="L1447"/>
  <c r="K1447"/>
  <c r="J1447"/>
  <c r="H1447"/>
  <c r="F1447"/>
  <c r="C1444"/>
  <c r="M1444"/>
  <c r="J1444"/>
  <c r="E1444"/>
  <c r="F1444"/>
  <c r="G1444"/>
  <c r="H1444"/>
  <c r="I1444"/>
  <c r="K1444"/>
  <c r="L1444"/>
  <c r="J1443"/>
  <c r="E1443"/>
  <c r="F1443"/>
  <c r="G1443"/>
  <c r="H1443"/>
  <c r="I1443"/>
  <c r="K1443"/>
  <c r="L1443"/>
  <c r="C1442"/>
  <c r="M1442"/>
  <c r="J1442"/>
  <c r="E1442"/>
  <c r="F1442"/>
  <c r="G1442"/>
  <c r="H1442"/>
  <c r="I1442"/>
  <c r="K1442"/>
  <c r="L1442"/>
  <c r="C1441"/>
  <c r="M1441"/>
  <c r="J1441"/>
  <c r="E1441"/>
  <c r="F1441"/>
  <c r="G1441"/>
  <c r="H1441"/>
  <c r="I1441"/>
  <c r="K1441"/>
  <c r="L1441"/>
  <c r="C1440"/>
  <c r="M1440"/>
  <c r="J1440"/>
  <c r="E1440"/>
  <c r="F1440"/>
  <c r="G1440"/>
  <c r="H1440"/>
  <c r="I1440"/>
  <c r="K1440"/>
  <c r="L1440"/>
  <c r="C1439"/>
  <c r="M1439"/>
  <c r="J1439"/>
  <c r="E1439"/>
  <c r="F1439"/>
  <c r="G1439"/>
  <c r="H1439"/>
  <c r="I1439"/>
  <c r="K1439"/>
  <c r="L1439"/>
  <c r="E1438"/>
  <c r="F1438"/>
  <c r="G1438"/>
  <c r="H1438"/>
  <c r="I1438"/>
  <c r="J1438"/>
  <c r="K1438"/>
  <c r="H1436"/>
  <c r="H1435"/>
  <c r="H1434"/>
  <c r="H1433"/>
  <c r="H1432"/>
  <c r="H1431"/>
  <c r="L1429"/>
  <c r="L1428"/>
  <c r="D1427"/>
  <c r="D1426"/>
  <c r="C1416"/>
  <c r="I1393"/>
  <c r="CZ47" i="5"/>
  <c r="H1416" i="25"/>
  <c r="F1416"/>
  <c r="C1415"/>
  <c r="CR47" i="5"/>
  <c r="H1415" i="25"/>
  <c r="F1415"/>
  <c r="K1414"/>
  <c r="C1414"/>
  <c r="CJ47" i="5"/>
  <c r="H1414" i="25"/>
  <c r="F1414"/>
  <c r="DG47" i="5"/>
  <c r="DK47"/>
  <c r="K1413" i="25"/>
  <c r="L1412"/>
  <c r="K1412"/>
  <c r="K1411"/>
  <c r="DH47" i="5"/>
  <c r="DI47"/>
  <c r="DJ47"/>
  <c r="M1410" i="25"/>
  <c r="L1410"/>
  <c r="K1410"/>
  <c r="J1410"/>
  <c r="H1410"/>
  <c r="F1410"/>
  <c r="C1407"/>
  <c r="M1407"/>
  <c r="J1407"/>
  <c r="E1407"/>
  <c r="F1407"/>
  <c r="G1407"/>
  <c r="H1407"/>
  <c r="I1407"/>
  <c r="K1407"/>
  <c r="L1407"/>
  <c r="J1406"/>
  <c r="E1406"/>
  <c r="F1406"/>
  <c r="G1406"/>
  <c r="H1406"/>
  <c r="I1406"/>
  <c r="K1406"/>
  <c r="L1406"/>
  <c r="C1405"/>
  <c r="M1405"/>
  <c r="J1405"/>
  <c r="E1405"/>
  <c r="F1405"/>
  <c r="G1405"/>
  <c r="H1405"/>
  <c r="I1405"/>
  <c r="K1405"/>
  <c r="L1405"/>
  <c r="C1404"/>
  <c r="M1404"/>
  <c r="J1404"/>
  <c r="E1404"/>
  <c r="F1404"/>
  <c r="G1404"/>
  <c r="H1404"/>
  <c r="I1404"/>
  <c r="K1404"/>
  <c r="L1404"/>
  <c r="C1403"/>
  <c r="M1403"/>
  <c r="J1403"/>
  <c r="E1403"/>
  <c r="F1403"/>
  <c r="G1403"/>
  <c r="H1403"/>
  <c r="I1403"/>
  <c r="K1403"/>
  <c r="L1403"/>
  <c r="C1402"/>
  <c r="M1402"/>
  <c r="J1402"/>
  <c r="E1402"/>
  <c r="F1402"/>
  <c r="G1402"/>
  <c r="H1402"/>
  <c r="I1402"/>
  <c r="K1402"/>
  <c r="L1402"/>
  <c r="E1401"/>
  <c r="F1401"/>
  <c r="G1401"/>
  <c r="H1401"/>
  <c r="I1401"/>
  <c r="J1401"/>
  <c r="K1401"/>
  <c r="H1399"/>
  <c r="H1398"/>
  <c r="H1397"/>
  <c r="H1396"/>
  <c r="H1395"/>
  <c r="H1394"/>
  <c r="L1392"/>
  <c r="L1391"/>
  <c r="D1390"/>
  <c r="D1389"/>
  <c r="C1380"/>
  <c r="I1357"/>
  <c r="CZ46" i="5"/>
  <c r="H1380" i="25"/>
  <c r="F1380"/>
  <c r="C1379"/>
  <c r="CR46" i="5"/>
  <c r="H1379" i="25"/>
  <c r="F1379"/>
  <c r="K1378"/>
  <c r="C1378"/>
  <c r="CJ46" i="5"/>
  <c r="H1378" i="25"/>
  <c r="F1378"/>
  <c r="DG46" i="5"/>
  <c r="DK46"/>
  <c r="K1377" i="25"/>
  <c r="L1376"/>
  <c r="K1376"/>
  <c r="K1375"/>
  <c r="DH46" i="5"/>
  <c r="DI46"/>
  <c r="DJ46"/>
  <c r="M1374" i="25"/>
  <c r="L1374"/>
  <c r="K1374"/>
  <c r="J1374"/>
  <c r="H1374"/>
  <c r="F1374"/>
  <c r="C1371"/>
  <c r="M1371"/>
  <c r="J1371"/>
  <c r="E1371"/>
  <c r="F1371"/>
  <c r="G1371"/>
  <c r="H1371"/>
  <c r="I1371"/>
  <c r="K1371"/>
  <c r="L1371"/>
  <c r="J1370"/>
  <c r="E1370"/>
  <c r="F1370"/>
  <c r="G1370"/>
  <c r="H1370"/>
  <c r="I1370"/>
  <c r="K1370"/>
  <c r="L1370"/>
  <c r="C1369"/>
  <c r="M1369"/>
  <c r="J1369"/>
  <c r="E1369"/>
  <c r="F1369"/>
  <c r="G1369"/>
  <c r="H1369"/>
  <c r="I1369"/>
  <c r="K1369"/>
  <c r="L1369"/>
  <c r="C1368"/>
  <c r="M1368"/>
  <c r="J1368"/>
  <c r="E1368"/>
  <c r="F1368"/>
  <c r="G1368"/>
  <c r="H1368"/>
  <c r="I1368"/>
  <c r="K1368"/>
  <c r="L1368"/>
  <c r="C1367"/>
  <c r="M1367"/>
  <c r="J1367"/>
  <c r="E1367"/>
  <c r="F1367"/>
  <c r="G1367"/>
  <c r="H1367"/>
  <c r="I1367"/>
  <c r="K1367"/>
  <c r="L1367"/>
  <c r="C1366"/>
  <c r="M1366"/>
  <c r="J1366"/>
  <c r="E1366"/>
  <c r="F1366"/>
  <c r="G1366"/>
  <c r="H1366"/>
  <c r="I1366"/>
  <c r="K1366"/>
  <c r="L1366"/>
  <c r="E1365"/>
  <c r="F1365"/>
  <c r="G1365"/>
  <c r="H1365"/>
  <c r="I1365"/>
  <c r="J1365"/>
  <c r="K1365"/>
  <c r="H1363"/>
  <c r="H1362"/>
  <c r="H1361"/>
  <c r="H1360"/>
  <c r="H1359"/>
  <c r="H1358"/>
  <c r="L1356"/>
  <c r="L1355"/>
  <c r="D1354"/>
  <c r="D1353"/>
  <c r="C1343"/>
  <c r="I1320"/>
  <c r="CZ45" i="5"/>
  <c r="H1343" i="25"/>
  <c r="F1343"/>
  <c r="C1342"/>
  <c r="CR45" i="5"/>
  <c r="H1342" i="25"/>
  <c r="F1342"/>
  <c r="K1341"/>
  <c r="C1341"/>
  <c r="CJ45" i="5"/>
  <c r="H1341" i="25"/>
  <c r="F1341"/>
  <c r="DG45" i="5"/>
  <c r="DK45"/>
  <c r="K1340" i="25"/>
  <c r="L1339"/>
  <c r="K1339"/>
  <c r="K1338"/>
  <c r="DH45" i="5"/>
  <c r="DI45"/>
  <c r="DJ45"/>
  <c r="M1337" i="25"/>
  <c r="L1337"/>
  <c r="K1337"/>
  <c r="J1337"/>
  <c r="H1337"/>
  <c r="F1337"/>
  <c r="C1334"/>
  <c r="M1334"/>
  <c r="J1334"/>
  <c r="E1334"/>
  <c r="F1334"/>
  <c r="G1334"/>
  <c r="H1334"/>
  <c r="I1334"/>
  <c r="K1334"/>
  <c r="L1334"/>
  <c r="J1333"/>
  <c r="E1333"/>
  <c r="F1333"/>
  <c r="G1333"/>
  <c r="H1333"/>
  <c r="I1333"/>
  <c r="K1333"/>
  <c r="L1333"/>
  <c r="C1332"/>
  <c r="M1332"/>
  <c r="J1332"/>
  <c r="E1332"/>
  <c r="F1332"/>
  <c r="G1332"/>
  <c r="H1332"/>
  <c r="I1332"/>
  <c r="K1332"/>
  <c r="L1332"/>
  <c r="C1331"/>
  <c r="M1331"/>
  <c r="J1331"/>
  <c r="E1331"/>
  <c r="F1331"/>
  <c r="G1331"/>
  <c r="H1331"/>
  <c r="I1331"/>
  <c r="K1331"/>
  <c r="L1331"/>
  <c r="C1330"/>
  <c r="M1330"/>
  <c r="J1330"/>
  <c r="E1330"/>
  <c r="F1330"/>
  <c r="G1330"/>
  <c r="H1330"/>
  <c r="I1330"/>
  <c r="K1330"/>
  <c r="L1330"/>
  <c r="C1329"/>
  <c r="M1329"/>
  <c r="J1329"/>
  <c r="E1329"/>
  <c r="F1329"/>
  <c r="G1329"/>
  <c r="H1329"/>
  <c r="I1329"/>
  <c r="K1329"/>
  <c r="L1329"/>
  <c r="E1328"/>
  <c r="F1328"/>
  <c r="G1328"/>
  <c r="H1328"/>
  <c r="I1328"/>
  <c r="J1328"/>
  <c r="K1328"/>
  <c r="H1326"/>
  <c r="H1325"/>
  <c r="H1324"/>
  <c r="H1323"/>
  <c r="H1322"/>
  <c r="H1321"/>
  <c r="L1319"/>
  <c r="L1318"/>
  <c r="D1317"/>
  <c r="D1316"/>
  <c r="C1307"/>
  <c r="I1284"/>
  <c r="CZ44" i="5"/>
  <c r="H1307" i="25"/>
  <c r="F1307"/>
  <c r="C1306"/>
  <c r="CR44" i="5"/>
  <c r="H1306" i="25"/>
  <c r="F1306"/>
  <c r="K1305"/>
  <c r="C1305"/>
  <c r="CJ44" i="5"/>
  <c r="H1305" i="25"/>
  <c r="F1305"/>
  <c r="DG44" i="5"/>
  <c r="DK44"/>
  <c r="K1304" i="25"/>
  <c r="L1303"/>
  <c r="K1303"/>
  <c r="K1302"/>
  <c r="DH44" i="5"/>
  <c r="DI44"/>
  <c r="DJ44"/>
  <c r="M1301" i="25"/>
  <c r="L1301"/>
  <c r="K1301"/>
  <c r="J1301"/>
  <c r="H1301"/>
  <c r="F1301"/>
  <c r="C1298"/>
  <c r="M1298"/>
  <c r="J1298"/>
  <c r="E1298"/>
  <c r="F1298"/>
  <c r="G1298"/>
  <c r="H1298"/>
  <c r="I1298"/>
  <c r="K1298"/>
  <c r="L1298"/>
  <c r="J1297"/>
  <c r="E1297"/>
  <c r="F1297"/>
  <c r="G1297"/>
  <c r="H1297"/>
  <c r="I1297"/>
  <c r="K1297"/>
  <c r="L1297"/>
  <c r="C1296"/>
  <c r="M1296"/>
  <c r="J1296"/>
  <c r="E1296"/>
  <c r="F1296"/>
  <c r="G1296"/>
  <c r="H1296"/>
  <c r="I1296"/>
  <c r="K1296"/>
  <c r="L1296"/>
  <c r="C1295"/>
  <c r="M1295"/>
  <c r="J1295"/>
  <c r="E1295"/>
  <c r="F1295"/>
  <c r="G1295"/>
  <c r="H1295"/>
  <c r="I1295"/>
  <c r="K1295"/>
  <c r="L1295"/>
  <c r="C1294"/>
  <c r="M1294"/>
  <c r="J1294"/>
  <c r="E1294"/>
  <c r="F1294"/>
  <c r="G1294"/>
  <c r="H1294"/>
  <c r="I1294"/>
  <c r="K1294"/>
  <c r="L1294"/>
  <c r="C1293"/>
  <c r="M1293"/>
  <c r="J1293"/>
  <c r="E1293"/>
  <c r="F1293"/>
  <c r="G1293"/>
  <c r="H1293"/>
  <c r="I1293"/>
  <c r="K1293"/>
  <c r="L1293"/>
  <c r="E1292"/>
  <c r="F1292"/>
  <c r="G1292"/>
  <c r="H1292"/>
  <c r="I1292"/>
  <c r="J1292"/>
  <c r="K1292"/>
  <c r="H1290"/>
  <c r="H1289"/>
  <c r="H1288"/>
  <c r="H1287"/>
  <c r="H1286"/>
  <c r="H1285"/>
  <c r="L1283"/>
  <c r="L1282"/>
  <c r="D1281"/>
  <c r="D1280"/>
  <c r="C1270"/>
  <c r="I1247"/>
  <c r="CZ43" i="5"/>
  <c r="H1270" i="25"/>
  <c r="F1270"/>
  <c r="C1269"/>
  <c r="CR43" i="5"/>
  <c r="H1269" i="25"/>
  <c r="F1269"/>
  <c r="K1268"/>
  <c r="C1268"/>
  <c r="CJ43" i="5"/>
  <c r="H1268" i="25"/>
  <c r="F1268"/>
  <c r="DG43" i="5"/>
  <c r="DK43"/>
  <c r="K1267" i="25"/>
  <c r="L1266"/>
  <c r="K1266"/>
  <c r="K1265"/>
  <c r="DH43" i="5"/>
  <c r="DI43"/>
  <c r="DJ43"/>
  <c r="M1264" i="25"/>
  <c r="L1264"/>
  <c r="K1264"/>
  <c r="J1264"/>
  <c r="H1264"/>
  <c r="F1264"/>
  <c r="C1261"/>
  <c r="M1261"/>
  <c r="J1261"/>
  <c r="E1261"/>
  <c r="F1261"/>
  <c r="G1261"/>
  <c r="H1261"/>
  <c r="I1261"/>
  <c r="K1261"/>
  <c r="L1261"/>
  <c r="J1260"/>
  <c r="E1260"/>
  <c r="F1260"/>
  <c r="G1260"/>
  <c r="H1260"/>
  <c r="I1260"/>
  <c r="K1260"/>
  <c r="L1260"/>
  <c r="C1259"/>
  <c r="M1259"/>
  <c r="J1259"/>
  <c r="E1259"/>
  <c r="F1259"/>
  <c r="G1259"/>
  <c r="H1259"/>
  <c r="I1259"/>
  <c r="K1259"/>
  <c r="L1259"/>
  <c r="C1258"/>
  <c r="M1258"/>
  <c r="J1258"/>
  <c r="E1258"/>
  <c r="F1258"/>
  <c r="G1258"/>
  <c r="H1258"/>
  <c r="I1258"/>
  <c r="K1258"/>
  <c r="L1258"/>
  <c r="C1257"/>
  <c r="M1257"/>
  <c r="J1257"/>
  <c r="E1257"/>
  <c r="F1257"/>
  <c r="G1257"/>
  <c r="H1257"/>
  <c r="I1257"/>
  <c r="K1257"/>
  <c r="L1257"/>
  <c r="C1256"/>
  <c r="M1256"/>
  <c r="J1256"/>
  <c r="E1256"/>
  <c r="F1256"/>
  <c r="G1256"/>
  <c r="H1256"/>
  <c r="I1256"/>
  <c r="K1256"/>
  <c r="L1256"/>
  <c r="E1255"/>
  <c r="F1255"/>
  <c r="G1255"/>
  <c r="H1255"/>
  <c r="I1255"/>
  <c r="J1255"/>
  <c r="K1255"/>
  <c r="H1253"/>
  <c r="H1252"/>
  <c r="H1251"/>
  <c r="H1250"/>
  <c r="H1249"/>
  <c r="H1248"/>
  <c r="L1246"/>
  <c r="L1245"/>
  <c r="D1244"/>
  <c r="D1243"/>
  <c r="C1234"/>
  <c r="A658"/>
  <c r="A695"/>
  <c r="A731"/>
  <c r="A768"/>
  <c r="A804"/>
  <c r="A841"/>
  <c r="A877"/>
  <c r="A914"/>
  <c r="A950"/>
  <c r="A987"/>
  <c r="A1023"/>
  <c r="A1060"/>
  <c r="A1096"/>
  <c r="A1133"/>
  <c r="A1169"/>
  <c r="A1206"/>
  <c r="I1211"/>
  <c r="CZ42" i="5"/>
  <c r="H1234" i="25"/>
  <c r="F1234"/>
  <c r="C1233"/>
  <c r="CR42" i="5"/>
  <c r="H1233" i="25"/>
  <c r="F1233"/>
  <c r="K1232"/>
  <c r="C1232"/>
  <c r="CJ42" i="5"/>
  <c r="H1232" i="25"/>
  <c r="F1232"/>
  <c r="DG42" i="5"/>
  <c r="DK42"/>
  <c r="K1231" i="25"/>
  <c r="L1230"/>
  <c r="K1230"/>
  <c r="K1229"/>
  <c r="DH42" i="5"/>
  <c r="DI42"/>
  <c r="DJ42"/>
  <c r="M1228" i="25"/>
  <c r="L1228"/>
  <c r="K1228"/>
  <c r="J1228"/>
  <c r="H1228"/>
  <c r="F1228"/>
  <c r="C1225"/>
  <c r="M1225"/>
  <c r="J1225"/>
  <c r="E1225"/>
  <c r="F1225"/>
  <c r="G1225"/>
  <c r="H1225"/>
  <c r="I1225"/>
  <c r="K1225"/>
  <c r="L1225"/>
  <c r="J1224"/>
  <c r="E1224"/>
  <c r="F1224"/>
  <c r="G1224"/>
  <c r="H1224"/>
  <c r="I1224"/>
  <c r="K1224"/>
  <c r="L1224"/>
  <c r="C1223"/>
  <c r="M1223"/>
  <c r="J1223"/>
  <c r="E1223"/>
  <c r="F1223"/>
  <c r="G1223"/>
  <c r="H1223"/>
  <c r="I1223"/>
  <c r="K1223"/>
  <c r="L1223"/>
  <c r="C1222"/>
  <c r="M1222"/>
  <c r="J1222"/>
  <c r="E1222"/>
  <c r="F1222"/>
  <c r="G1222"/>
  <c r="H1222"/>
  <c r="I1222"/>
  <c r="K1222"/>
  <c r="L1222"/>
  <c r="C1221"/>
  <c r="M1221"/>
  <c r="J1221"/>
  <c r="E1221"/>
  <c r="F1221"/>
  <c r="G1221"/>
  <c r="H1221"/>
  <c r="I1221"/>
  <c r="K1221"/>
  <c r="L1221"/>
  <c r="C1220"/>
  <c r="M1220"/>
  <c r="J1220"/>
  <c r="E1220"/>
  <c r="F1220"/>
  <c r="G1220"/>
  <c r="H1220"/>
  <c r="I1220"/>
  <c r="K1220"/>
  <c r="L1220"/>
  <c r="E1219"/>
  <c r="F1219"/>
  <c r="G1219"/>
  <c r="H1219"/>
  <c r="I1219"/>
  <c r="J1219"/>
  <c r="K1219"/>
  <c r="H1217"/>
  <c r="H1216"/>
  <c r="H1215"/>
  <c r="H1214"/>
  <c r="H1213"/>
  <c r="H1212"/>
  <c r="L1210"/>
  <c r="L1209"/>
  <c r="D1208"/>
  <c r="D1207"/>
  <c r="C1197"/>
  <c r="I1174"/>
  <c r="CZ41" i="5"/>
  <c r="H1197" i="25"/>
  <c r="F1197"/>
  <c r="C1196"/>
  <c r="CR41" i="5"/>
  <c r="H1196" i="25"/>
  <c r="F1196"/>
  <c r="K1195"/>
  <c r="C1195"/>
  <c r="CJ41" i="5"/>
  <c r="H1195" i="25"/>
  <c r="F1195"/>
  <c r="DG41" i="5"/>
  <c r="DK41"/>
  <c r="K1194" i="25"/>
  <c r="L1193"/>
  <c r="K1193"/>
  <c r="K1192"/>
  <c r="DH41" i="5"/>
  <c r="DI41"/>
  <c r="DJ41"/>
  <c r="M1191" i="25"/>
  <c r="L1191"/>
  <c r="K1191"/>
  <c r="J1191"/>
  <c r="H1191"/>
  <c r="F1191"/>
  <c r="C1188"/>
  <c r="M1188"/>
  <c r="J1188"/>
  <c r="E1188"/>
  <c r="F1188"/>
  <c r="G1188"/>
  <c r="H1188"/>
  <c r="I1188"/>
  <c r="K1188"/>
  <c r="L1188"/>
  <c r="J1187"/>
  <c r="E1187"/>
  <c r="F1187"/>
  <c r="G1187"/>
  <c r="H1187"/>
  <c r="I1187"/>
  <c r="K1187"/>
  <c r="L1187"/>
  <c r="C1186"/>
  <c r="M1186"/>
  <c r="J1186"/>
  <c r="E1186"/>
  <c r="F1186"/>
  <c r="G1186"/>
  <c r="H1186"/>
  <c r="I1186"/>
  <c r="K1186"/>
  <c r="L1186"/>
  <c r="C1185"/>
  <c r="M1185"/>
  <c r="J1185"/>
  <c r="E1185"/>
  <c r="F1185"/>
  <c r="G1185"/>
  <c r="H1185"/>
  <c r="I1185"/>
  <c r="K1185"/>
  <c r="L1185"/>
  <c r="C1184"/>
  <c r="M1184"/>
  <c r="J1184"/>
  <c r="E1184"/>
  <c r="F1184"/>
  <c r="G1184"/>
  <c r="H1184"/>
  <c r="I1184"/>
  <c r="K1184"/>
  <c r="L1184"/>
  <c r="C1183"/>
  <c r="M1183"/>
  <c r="J1183"/>
  <c r="E1183"/>
  <c r="F1183"/>
  <c r="G1183"/>
  <c r="H1183"/>
  <c r="I1183"/>
  <c r="K1183"/>
  <c r="L1183"/>
  <c r="E1182"/>
  <c r="F1182"/>
  <c r="G1182"/>
  <c r="H1182"/>
  <c r="I1182"/>
  <c r="J1182"/>
  <c r="K1182"/>
  <c r="H1180"/>
  <c r="H1179"/>
  <c r="H1178"/>
  <c r="H1177"/>
  <c r="H1176"/>
  <c r="H1175"/>
  <c r="L1173"/>
  <c r="L1172"/>
  <c r="D1171"/>
  <c r="D1170"/>
  <c r="C1161"/>
  <c r="I1138"/>
  <c r="CZ40" i="5"/>
  <c r="H1161" i="25"/>
  <c r="F1161"/>
  <c r="C1160"/>
  <c r="CR40" i="5"/>
  <c r="H1160" i="25"/>
  <c r="F1160"/>
  <c r="K1159"/>
  <c r="C1159"/>
  <c r="CJ40" i="5"/>
  <c r="H1159" i="25"/>
  <c r="F1159"/>
  <c r="DG40" i="5"/>
  <c r="DK40"/>
  <c r="K1158" i="25"/>
  <c r="L1157"/>
  <c r="K1157"/>
  <c r="K1156"/>
  <c r="DH40" i="5"/>
  <c r="DI40"/>
  <c r="DJ40"/>
  <c r="M1155" i="25"/>
  <c r="L1155"/>
  <c r="K1155"/>
  <c r="J1155"/>
  <c r="H1155"/>
  <c r="F1155"/>
  <c r="C1152"/>
  <c r="M1152"/>
  <c r="J1152"/>
  <c r="E1152"/>
  <c r="F1152"/>
  <c r="G1152"/>
  <c r="H1152"/>
  <c r="I1152"/>
  <c r="K1152"/>
  <c r="L1152"/>
  <c r="J1151"/>
  <c r="E1151"/>
  <c r="F1151"/>
  <c r="G1151"/>
  <c r="H1151"/>
  <c r="I1151"/>
  <c r="K1151"/>
  <c r="L1151"/>
  <c r="C1150"/>
  <c r="M1150"/>
  <c r="J1150"/>
  <c r="E1150"/>
  <c r="F1150"/>
  <c r="G1150"/>
  <c r="H1150"/>
  <c r="I1150"/>
  <c r="K1150"/>
  <c r="L1150"/>
  <c r="C1149"/>
  <c r="M1149"/>
  <c r="J1149"/>
  <c r="E1149"/>
  <c r="F1149"/>
  <c r="G1149"/>
  <c r="H1149"/>
  <c r="I1149"/>
  <c r="K1149"/>
  <c r="L1149"/>
  <c r="C1148"/>
  <c r="M1148"/>
  <c r="J1148"/>
  <c r="E1148"/>
  <c r="F1148"/>
  <c r="G1148"/>
  <c r="H1148"/>
  <c r="I1148"/>
  <c r="K1148"/>
  <c r="L1148"/>
  <c r="C1147"/>
  <c r="M1147"/>
  <c r="J1147"/>
  <c r="E1147"/>
  <c r="F1147"/>
  <c r="G1147"/>
  <c r="H1147"/>
  <c r="I1147"/>
  <c r="K1147"/>
  <c r="L1147"/>
  <c r="E1146"/>
  <c r="F1146"/>
  <c r="G1146"/>
  <c r="H1146"/>
  <c r="I1146"/>
  <c r="J1146"/>
  <c r="K1146"/>
  <c r="H1144"/>
  <c r="H1143"/>
  <c r="H1142"/>
  <c r="H1141"/>
  <c r="H1140"/>
  <c r="H1139"/>
  <c r="L1137"/>
  <c r="L1136"/>
  <c r="D1135"/>
  <c r="D1134"/>
  <c r="C1124"/>
  <c r="I1101"/>
  <c r="CZ39" i="5"/>
  <c r="H1124" i="25"/>
  <c r="F1124"/>
  <c r="C1123"/>
  <c r="CR39" i="5"/>
  <c r="H1123" i="25"/>
  <c r="F1123"/>
  <c r="K1122"/>
  <c r="C1122"/>
  <c r="CJ39" i="5"/>
  <c r="H1122" i="25"/>
  <c r="F1122"/>
  <c r="DG39" i="5"/>
  <c r="DK39"/>
  <c r="K1121" i="25"/>
  <c r="L1120"/>
  <c r="K1120"/>
  <c r="K1119"/>
  <c r="DH39" i="5"/>
  <c r="DI39"/>
  <c r="DJ39"/>
  <c r="M1118" i="25"/>
  <c r="L1118"/>
  <c r="K1118"/>
  <c r="J1118"/>
  <c r="H1118"/>
  <c r="F1118"/>
  <c r="C1115"/>
  <c r="M1115"/>
  <c r="J1115"/>
  <c r="E1115"/>
  <c r="F1115"/>
  <c r="G1115"/>
  <c r="H1115"/>
  <c r="I1115"/>
  <c r="K1115"/>
  <c r="L1115"/>
  <c r="J1114"/>
  <c r="E1114"/>
  <c r="F1114"/>
  <c r="G1114"/>
  <c r="H1114"/>
  <c r="I1114"/>
  <c r="K1114"/>
  <c r="L1114"/>
  <c r="C1113"/>
  <c r="M1113"/>
  <c r="J1113"/>
  <c r="E1113"/>
  <c r="F1113"/>
  <c r="G1113"/>
  <c r="H1113"/>
  <c r="I1113"/>
  <c r="K1113"/>
  <c r="L1113"/>
  <c r="C1112"/>
  <c r="M1112"/>
  <c r="J1112"/>
  <c r="E1112"/>
  <c r="F1112"/>
  <c r="G1112"/>
  <c r="H1112"/>
  <c r="I1112"/>
  <c r="K1112"/>
  <c r="L1112"/>
  <c r="C1111"/>
  <c r="M1111"/>
  <c r="J1111"/>
  <c r="E1111"/>
  <c r="F1111"/>
  <c r="G1111"/>
  <c r="H1111"/>
  <c r="I1111"/>
  <c r="K1111"/>
  <c r="L1111"/>
  <c r="C1110"/>
  <c r="M1110"/>
  <c r="J1110"/>
  <c r="E1110"/>
  <c r="F1110"/>
  <c r="G1110"/>
  <c r="H1110"/>
  <c r="I1110"/>
  <c r="K1110"/>
  <c r="L1110"/>
  <c r="E1109"/>
  <c r="F1109"/>
  <c r="G1109"/>
  <c r="H1109"/>
  <c r="I1109"/>
  <c r="J1109"/>
  <c r="K1109"/>
  <c r="H1107"/>
  <c r="H1106"/>
  <c r="H1105"/>
  <c r="H1104"/>
  <c r="H1103"/>
  <c r="H1102"/>
  <c r="L1100"/>
  <c r="L1099"/>
  <c r="D1098"/>
  <c r="D1097"/>
  <c r="C1088"/>
  <c r="I1065"/>
  <c r="CZ38" i="5"/>
  <c r="H1088" i="25"/>
  <c r="F1088"/>
  <c r="C1087"/>
  <c r="CR38" i="5"/>
  <c r="H1087" i="25"/>
  <c r="F1087"/>
  <c r="K1086"/>
  <c r="C1086"/>
  <c r="CJ38" i="5"/>
  <c r="H1086" i="25"/>
  <c r="F1086"/>
  <c r="DG38" i="5"/>
  <c r="DK38"/>
  <c r="K1085" i="25"/>
  <c r="L1084"/>
  <c r="K1084"/>
  <c r="K1083"/>
  <c r="DH38" i="5"/>
  <c r="DI38"/>
  <c r="DJ38"/>
  <c r="M1082" i="25"/>
  <c r="L1082"/>
  <c r="K1082"/>
  <c r="J1082"/>
  <c r="H1082"/>
  <c r="F1082"/>
  <c r="C1079"/>
  <c r="M1079"/>
  <c r="J1079"/>
  <c r="E1079"/>
  <c r="F1079"/>
  <c r="G1079"/>
  <c r="H1079"/>
  <c r="I1079"/>
  <c r="K1079"/>
  <c r="L1079"/>
  <c r="J1078"/>
  <c r="E1078"/>
  <c r="F1078"/>
  <c r="G1078"/>
  <c r="H1078"/>
  <c r="I1078"/>
  <c r="K1078"/>
  <c r="L1078"/>
  <c r="C1077"/>
  <c r="M1077"/>
  <c r="J1077"/>
  <c r="E1077"/>
  <c r="F1077"/>
  <c r="G1077"/>
  <c r="H1077"/>
  <c r="I1077"/>
  <c r="K1077"/>
  <c r="L1077"/>
  <c r="C1076"/>
  <c r="M1076"/>
  <c r="J1076"/>
  <c r="E1076"/>
  <c r="F1076"/>
  <c r="G1076"/>
  <c r="H1076"/>
  <c r="I1076"/>
  <c r="K1076"/>
  <c r="L1076"/>
  <c r="C1075"/>
  <c r="M1075"/>
  <c r="J1075"/>
  <c r="E1075"/>
  <c r="F1075"/>
  <c r="G1075"/>
  <c r="H1075"/>
  <c r="I1075"/>
  <c r="K1075"/>
  <c r="L1075"/>
  <c r="C1074"/>
  <c r="M1074"/>
  <c r="J1074"/>
  <c r="E1074"/>
  <c r="F1074"/>
  <c r="G1074"/>
  <c r="H1074"/>
  <c r="I1074"/>
  <c r="K1074"/>
  <c r="L1074"/>
  <c r="E1073"/>
  <c r="F1073"/>
  <c r="G1073"/>
  <c r="H1073"/>
  <c r="I1073"/>
  <c r="J1073"/>
  <c r="K1073"/>
  <c r="H1071"/>
  <c r="H1070"/>
  <c r="H1069"/>
  <c r="H1068"/>
  <c r="H1067"/>
  <c r="H1066"/>
  <c r="L1064"/>
  <c r="L1063"/>
  <c r="D1062"/>
  <c r="D1061"/>
  <c r="C1051"/>
  <c r="I1028"/>
  <c r="CZ37" i="5"/>
  <c r="H1051" i="25"/>
  <c r="F1051"/>
  <c r="C1050"/>
  <c r="CR37" i="5"/>
  <c r="H1050" i="25"/>
  <c r="F1050"/>
  <c r="K1049"/>
  <c r="C1049"/>
  <c r="CJ37" i="5"/>
  <c r="H1049" i="25"/>
  <c r="F1049"/>
  <c r="DG37" i="5"/>
  <c r="DK37"/>
  <c r="K1048" i="25"/>
  <c r="L1047"/>
  <c r="K1047"/>
  <c r="K1046"/>
  <c r="DH37" i="5"/>
  <c r="DI37"/>
  <c r="DJ37"/>
  <c r="M1045" i="25"/>
  <c r="L1045"/>
  <c r="K1045"/>
  <c r="J1045"/>
  <c r="H1045"/>
  <c r="F1045"/>
  <c r="C1042"/>
  <c r="M1042"/>
  <c r="J1042"/>
  <c r="E1042"/>
  <c r="F1042"/>
  <c r="G1042"/>
  <c r="H1042"/>
  <c r="I1042"/>
  <c r="K1042"/>
  <c r="L1042"/>
  <c r="J1041"/>
  <c r="E1041"/>
  <c r="F1041"/>
  <c r="G1041"/>
  <c r="H1041"/>
  <c r="I1041"/>
  <c r="K1041"/>
  <c r="L1041"/>
  <c r="C1040"/>
  <c r="M1040"/>
  <c r="J1040"/>
  <c r="E1040"/>
  <c r="F1040"/>
  <c r="G1040"/>
  <c r="H1040"/>
  <c r="I1040"/>
  <c r="K1040"/>
  <c r="L1040"/>
  <c r="C1039"/>
  <c r="M1039"/>
  <c r="J1039"/>
  <c r="E1039"/>
  <c r="F1039"/>
  <c r="G1039"/>
  <c r="H1039"/>
  <c r="I1039"/>
  <c r="K1039"/>
  <c r="L1039"/>
  <c r="C1038"/>
  <c r="M1038"/>
  <c r="J1038"/>
  <c r="E1038"/>
  <c r="F1038"/>
  <c r="G1038"/>
  <c r="H1038"/>
  <c r="I1038"/>
  <c r="K1038"/>
  <c r="L1038"/>
  <c r="C1037"/>
  <c r="M1037"/>
  <c r="J1037"/>
  <c r="E1037"/>
  <c r="F1037"/>
  <c r="G1037"/>
  <c r="H1037"/>
  <c r="I1037"/>
  <c r="K1037"/>
  <c r="L1037"/>
  <c r="E1036"/>
  <c r="F1036"/>
  <c r="G1036"/>
  <c r="H1036"/>
  <c r="I1036"/>
  <c r="J1036"/>
  <c r="K1036"/>
  <c r="H1034"/>
  <c r="H1033"/>
  <c r="H1032"/>
  <c r="H1031"/>
  <c r="H1030"/>
  <c r="H1029"/>
  <c r="L1027"/>
  <c r="L1026"/>
  <c r="D1025"/>
  <c r="D1024"/>
  <c r="C1015"/>
  <c r="I992"/>
  <c r="CZ36" i="5"/>
  <c r="H1015" i="25"/>
  <c r="F1015"/>
  <c r="C1014"/>
  <c r="CR36" i="5"/>
  <c r="H1014" i="25"/>
  <c r="F1014"/>
  <c r="K1013"/>
  <c r="C1013"/>
  <c r="CJ36" i="5"/>
  <c r="H1013" i="25"/>
  <c r="F1013"/>
  <c r="DG36" i="5"/>
  <c r="DK36"/>
  <c r="K1012" i="25"/>
  <c r="L1011"/>
  <c r="K1011"/>
  <c r="K1010"/>
  <c r="DH36" i="5"/>
  <c r="DI36"/>
  <c r="DJ36"/>
  <c r="M1009" i="25"/>
  <c r="L1009"/>
  <c r="K1009"/>
  <c r="J1009"/>
  <c r="H1009"/>
  <c r="F1009"/>
  <c r="C1006"/>
  <c r="M1006"/>
  <c r="J1006"/>
  <c r="E1006"/>
  <c r="F1006"/>
  <c r="G1006"/>
  <c r="H1006"/>
  <c r="I1006"/>
  <c r="K1006"/>
  <c r="L1006"/>
  <c r="J1005"/>
  <c r="E1005"/>
  <c r="F1005"/>
  <c r="G1005"/>
  <c r="H1005"/>
  <c r="I1005"/>
  <c r="K1005"/>
  <c r="L1005"/>
  <c r="C1004"/>
  <c r="M1004"/>
  <c r="J1004"/>
  <c r="E1004"/>
  <c r="F1004"/>
  <c r="G1004"/>
  <c r="H1004"/>
  <c r="I1004"/>
  <c r="K1004"/>
  <c r="L1004"/>
  <c r="C1003"/>
  <c r="M1003"/>
  <c r="J1003"/>
  <c r="E1003"/>
  <c r="F1003"/>
  <c r="G1003"/>
  <c r="H1003"/>
  <c r="I1003"/>
  <c r="K1003"/>
  <c r="L1003"/>
  <c r="C1002"/>
  <c r="M1002"/>
  <c r="J1002"/>
  <c r="E1002"/>
  <c r="F1002"/>
  <c r="G1002"/>
  <c r="H1002"/>
  <c r="I1002"/>
  <c r="K1002"/>
  <c r="L1002"/>
  <c r="C1001"/>
  <c r="M1001"/>
  <c r="J1001"/>
  <c r="E1001"/>
  <c r="F1001"/>
  <c r="G1001"/>
  <c r="H1001"/>
  <c r="I1001"/>
  <c r="K1001"/>
  <c r="L1001"/>
  <c r="E1000"/>
  <c r="F1000"/>
  <c r="G1000"/>
  <c r="H1000"/>
  <c r="I1000"/>
  <c r="J1000"/>
  <c r="K1000"/>
  <c r="H998"/>
  <c r="H997"/>
  <c r="H996"/>
  <c r="H995"/>
  <c r="H994"/>
  <c r="H993"/>
  <c r="L991"/>
  <c r="L990"/>
  <c r="D989"/>
  <c r="D988"/>
  <c r="C978"/>
  <c r="I955"/>
  <c r="CZ35" i="5"/>
  <c r="H978" i="25"/>
  <c r="F978"/>
  <c r="C977"/>
  <c r="CR35" i="5"/>
  <c r="H977" i="25"/>
  <c r="F977"/>
  <c r="K976"/>
  <c r="C976"/>
  <c r="CJ35" i="5"/>
  <c r="H976" i="25"/>
  <c r="F976"/>
  <c r="DG35" i="5"/>
  <c r="DK35"/>
  <c r="K975" i="25"/>
  <c r="L974"/>
  <c r="K974"/>
  <c r="K973"/>
  <c r="DH35" i="5"/>
  <c r="DI35"/>
  <c r="DJ35"/>
  <c r="M972" i="25"/>
  <c r="L972"/>
  <c r="K972"/>
  <c r="J972"/>
  <c r="H972"/>
  <c r="F972"/>
  <c r="C969"/>
  <c r="M969"/>
  <c r="J969"/>
  <c r="E969"/>
  <c r="F969"/>
  <c r="G969"/>
  <c r="H969"/>
  <c r="I969"/>
  <c r="K969"/>
  <c r="L969"/>
  <c r="J968"/>
  <c r="E968"/>
  <c r="F968"/>
  <c r="G968"/>
  <c r="H968"/>
  <c r="I968"/>
  <c r="K968"/>
  <c r="L968"/>
  <c r="C967"/>
  <c r="M967"/>
  <c r="J967"/>
  <c r="E967"/>
  <c r="F967"/>
  <c r="G967"/>
  <c r="H967"/>
  <c r="I967"/>
  <c r="K967"/>
  <c r="L967"/>
  <c r="C966"/>
  <c r="M966"/>
  <c r="J966"/>
  <c r="E966"/>
  <c r="F966"/>
  <c r="G966"/>
  <c r="H966"/>
  <c r="I966"/>
  <c r="K966"/>
  <c r="L966"/>
  <c r="C965"/>
  <c r="M965"/>
  <c r="J965"/>
  <c r="E965"/>
  <c r="F965"/>
  <c r="G965"/>
  <c r="H965"/>
  <c r="I965"/>
  <c r="K965"/>
  <c r="L965"/>
  <c r="C964"/>
  <c r="M964"/>
  <c r="J964"/>
  <c r="E964"/>
  <c r="F964"/>
  <c r="G964"/>
  <c r="H964"/>
  <c r="I964"/>
  <c r="K964"/>
  <c r="L964"/>
  <c r="E963"/>
  <c r="F963"/>
  <c r="G963"/>
  <c r="H963"/>
  <c r="I963"/>
  <c r="J963"/>
  <c r="K963"/>
  <c r="H961"/>
  <c r="H960"/>
  <c r="H959"/>
  <c r="H958"/>
  <c r="H957"/>
  <c r="H956"/>
  <c r="L954"/>
  <c r="L953"/>
  <c r="D952"/>
  <c r="D951"/>
  <c r="C942"/>
  <c r="I919"/>
  <c r="CZ34" i="5"/>
  <c r="H942" i="25"/>
  <c r="F942"/>
  <c r="C941"/>
  <c r="CR34" i="5"/>
  <c r="H941" i="25"/>
  <c r="F941"/>
  <c r="K940"/>
  <c r="C940"/>
  <c r="CJ34" i="5"/>
  <c r="H940" i="25"/>
  <c r="F940"/>
  <c r="DG34" i="5"/>
  <c r="DK34"/>
  <c r="K939" i="25"/>
  <c r="L938"/>
  <c r="K938"/>
  <c r="K937"/>
  <c r="DH34" i="5"/>
  <c r="DI34"/>
  <c r="DJ34"/>
  <c r="M936" i="25"/>
  <c r="L936"/>
  <c r="K936"/>
  <c r="J936"/>
  <c r="H936"/>
  <c r="F936"/>
  <c r="C933"/>
  <c r="M933"/>
  <c r="J933"/>
  <c r="E933"/>
  <c r="F933"/>
  <c r="G933"/>
  <c r="H933"/>
  <c r="I933"/>
  <c r="K933"/>
  <c r="L933"/>
  <c r="J932"/>
  <c r="E932"/>
  <c r="F932"/>
  <c r="G932"/>
  <c r="H932"/>
  <c r="I932"/>
  <c r="K932"/>
  <c r="L932"/>
  <c r="C931"/>
  <c r="M931"/>
  <c r="J931"/>
  <c r="E931"/>
  <c r="F931"/>
  <c r="G931"/>
  <c r="H931"/>
  <c r="I931"/>
  <c r="K931"/>
  <c r="L931"/>
  <c r="C930"/>
  <c r="M930"/>
  <c r="J930"/>
  <c r="E930"/>
  <c r="F930"/>
  <c r="G930"/>
  <c r="H930"/>
  <c r="I930"/>
  <c r="K930"/>
  <c r="L930"/>
  <c r="C929"/>
  <c r="M929"/>
  <c r="J929"/>
  <c r="E929"/>
  <c r="F929"/>
  <c r="G929"/>
  <c r="H929"/>
  <c r="I929"/>
  <c r="K929"/>
  <c r="L929"/>
  <c r="C928"/>
  <c r="M928"/>
  <c r="J928"/>
  <c r="E928"/>
  <c r="F928"/>
  <c r="G928"/>
  <c r="H928"/>
  <c r="I928"/>
  <c r="K928"/>
  <c r="L928"/>
  <c r="E927"/>
  <c r="F927"/>
  <c r="G927"/>
  <c r="H927"/>
  <c r="I927"/>
  <c r="J927"/>
  <c r="K927"/>
  <c r="H925"/>
  <c r="H924"/>
  <c r="H923"/>
  <c r="H922"/>
  <c r="H921"/>
  <c r="H920"/>
  <c r="L918"/>
  <c r="L917"/>
  <c r="D916"/>
  <c r="D915"/>
  <c r="C905"/>
  <c r="I882"/>
  <c r="CZ33" i="5"/>
  <c r="H905" i="25"/>
  <c r="F905"/>
  <c r="C904"/>
  <c r="CR33" i="5"/>
  <c r="H904" i="25"/>
  <c r="F904"/>
  <c r="K903"/>
  <c r="C903"/>
  <c r="CJ33" i="5"/>
  <c r="H903" i="25"/>
  <c r="F903"/>
  <c r="DG33" i="5"/>
  <c r="DK33"/>
  <c r="K902" i="25"/>
  <c r="L901"/>
  <c r="K901"/>
  <c r="K900"/>
  <c r="DH33" i="5"/>
  <c r="DI33"/>
  <c r="DJ33"/>
  <c r="M899" i="25"/>
  <c r="L899"/>
  <c r="K899"/>
  <c r="J899"/>
  <c r="H899"/>
  <c r="F899"/>
  <c r="C896"/>
  <c r="M896"/>
  <c r="J896"/>
  <c r="E896"/>
  <c r="F896"/>
  <c r="G896"/>
  <c r="H896"/>
  <c r="I896"/>
  <c r="K896"/>
  <c r="L896"/>
  <c r="J895"/>
  <c r="E895"/>
  <c r="F895"/>
  <c r="G895"/>
  <c r="H895"/>
  <c r="I895"/>
  <c r="K895"/>
  <c r="L895"/>
  <c r="C894"/>
  <c r="M894"/>
  <c r="J894"/>
  <c r="E894"/>
  <c r="F894"/>
  <c r="G894"/>
  <c r="H894"/>
  <c r="I894"/>
  <c r="K894"/>
  <c r="L894"/>
  <c r="C893"/>
  <c r="M893"/>
  <c r="J893"/>
  <c r="E893"/>
  <c r="F893"/>
  <c r="G893"/>
  <c r="H893"/>
  <c r="I893"/>
  <c r="K893"/>
  <c r="L893"/>
  <c r="C892"/>
  <c r="M892"/>
  <c r="J892"/>
  <c r="E892"/>
  <c r="F892"/>
  <c r="G892"/>
  <c r="H892"/>
  <c r="I892"/>
  <c r="K892"/>
  <c r="L892"/>
  <c r="C891"/>
  <c r="M891"/>
  <c r="J891"/>
  <c r="E891"/>
  <c r="F891"/>
  <c r="G891"/>
  <c r="H891"/>
  <c r="I891"/>
  <c r="K891"/>
  <c r="L891"/>
  <c r="E890"/>
  <c r="F890"/>
  <c r="G890"/>
  <c r="H890"/>
  <c r="I890"/>
  <c r="J890"/>
  <c r="K890"/>
  <c r="H888"/>
  <c r="H887"/>
  <c r="H886"/>
  <c r="H885"/>
  <c r="H884"/>
  <c r="H883"/>
  <c r="L881"/>
  <c r="L880"/>
  <c r="D879"/>
  <c r="D878"/>
  <c r="C869"/>
  <c r="I846"/>
  <c r="CZ32" i="5"/>
  <c r="H869" i="25"/>
  <c r="F869"/>
  <c r="C868"/>
  <c r="CR32" i="5"/>
  <c r="H868" i="25"/>
  <c r="F868"/>
  <c r="K867"/>
  <c r="C867"/>
  <c r="CJ32" i="5"/>
  <c r="H867" i="25"/>
  <c r="F867"/>
  <c r="DG32" i="5"/>
  <c r="DK32"/>
  <c r="K866" i="25"/>
  <c r="L865"/>
  <c r="K865"/>
  <c r="K864"/>
  <c r="DH32" i="5"/>
  <c r="DI32"/>
  <c r="DJ32"/>
  <c r="M863" i="25"/>
  <c r="L863"/>
  <c r="K863"/>
  <c r="J863"/>
  <c r="H863"/>
  <c r="F863"/>
  <c r="C860"/>
  <c r="M860"/>
  <c r="J860"/>
  <c r="E860"/>
  <c r="F860"/>
  <c r="G860"/>
  <c r="H860"/>
  <c r="I860"/>
  <c r="K860"/>
  <c r="L860"/>
  <c r="J859"/>
  <c r="E859"/>
  <c r="F859"/>
  <c r="G859"/>
  <c r="H859"/>
  <c r="I859"/>
  <c r="K859"/>
  <c r="L859"/>
  <c r="C858"/>
  <c r="M858"/>
  <c r="J858"/>
  <c r="E858"/>
  <c r="F858"/>
  <c r="G858"/>
  <c r="H858"/>
  <c r="I858"/>
  <c r="K858"/>
  <c r="L858"/>
  <c r="C857"/>
  <c r="M857"/>
  <c r="J857"/>
  <c r="E857"/>
  <c r="F857"/>
  <c r="G857"/>
  <c r="H857"/>
  <c r="I857"/>
  <c r="K857"/>
  <c r="L857"/>
  <c r="C856"/>
  <c r="M856"/>
  <c r="J856"/>
  <c r="E856"/>
  <c r="F856"/>
  <c r="G856"/>
  <c r="H856"/>
  <c r="I856"/>
  <c r="K856"/>
  <c r="L856"/>
  <c r="C855"/>
  <c r="M855"/>
  <c r="J855"/>
  <c r="E855"/>
  <c r="F855"/>
  <c r="G855"/>
  <c r="H855"/>
  <c r="I855"/>
  <c r="K855"/>
  <c r="L855"/>
  <c r="E854"/>
  <c r="F854"/>
  <c r="G854"/>
  <c r="H854"/>
  <c r="I854"/>
  <c r="J854"/>
  <c r="K854"/>
  <c r="H852"/>
  <c r="H851"/>
  <c r="H850"/>
  <c r="H849"/>
  <c r="H848"/>
  <c r="H847"/>
  <c r="L845"/>
  <c r="L844"/>
  <c r="D843"/>
  <c r="D842"/>
  <c r="C832"/>
  <c r="I809"/>
  <c r="CZ31" i="5"/>
  <c r="H832" i="25"/>
  <c r="F832"/>
  <c r="C831"/>
  <c r="CR31" i="5"/>
  <c r="H831" i="25"/>
  <c r="F831"/>
  <c r="K830"/>
  <c r="C830"/>
  <c r="CJ31" i="5"/>
  <c r="H830" i="25"/>
  <c r="F830"/>
  <c r="DG31" i="5"/>
  <c r="DK31"/>
  <c r="K829" i="25"/>
  <c r="L828"/>
  <c r="K828"/>
  <c r="K827"/>
  <c r="DH31" i="5"/>
  <c r="DI31"/>
  <c r="DJ31"/>
  <c r="M826" i="25"/>
  <c r="L826"/>
  <c r="K826"/>
  <c r="J826"/>
  <c r="H826"/>
  <c r="F826"/>
  <c r="C823"/>
  <c r="M823"/>
  <c r="J823"/>
  <c r="E823"/>
  <c r="F823"/>
  <c r="G823"/>
  <c r="H823"/>
  <c r="I823"/>
  <c r="K823"/>
  <c r="L823"/>
  <c r="J822"/>
  <c r="E822"/>
  <c r="F822"/>
  <c r="G822"/>
  <c r="H822"/>
  <c r="I822"/>
  <c r="K822"/>
  <c r="L822"/>
  <c r="C821"/>
  <c r="M821"/>
  <c r="J821"/>
  <c r="E821"/>
  <c r="F821"/>
  <c r="G821"/>
  <c r="H821"/>
  <c r="I821"/>
  <c r="K821"/>
  <c r="L821"/>
  <c r="C820"/>
  <c r="M820"/>
  <c r="J820"/>
  <c r="E820"/>
  <c r="F820"/>
  <c r="G820"/>
  <c r="H820"/>
  <c r="I820"/>
  <c r="K820"/>
  <c r="L820"/>
  <c r="C819"/>
  <c r="M819"/>
  <c r="J819"/>
  <c r="E819"/>
  <c r="F819"/>
  <c r="G819"/>
  <c r="H819"/>
  <c r="I819"/>
  <c r="K819"/>
  <c r="L819"/>
  <c r="C818"/>
  <c r="M818"/>
  <c r="J818"/>
  <c r="E818"/>
  <c r="F818"/>
  <c r="G818"/>
  <c r="H818"/>
  <c r="I818"/>
  <c r="K818"/>
  <c r="L818"/>
  <c r="E817"/>
  <c r="F817"/>
  <c r="G817"/>
  <c r="H817"/>
  <c r="I817"/>
  <c r="J817"/>
  <c r="K817"/>
  <c r="H815"/>
  <c r="H814"/>
  <c r="H813"/>
  <c r="H812"/>
  <c r="H811"/>
  <c r="H810"/>
  <c r="L808"/>
  <c r="L807"/>
  <c r="D806"/>
  <c r="D805"/>
  <c r="C796"/>
  <c r="I773"/>
  <c r="CZ30" i="5"/>
  <c r="H796" i="25"/>
  <c r="F796"/>
  <c r="C795"/>
  <c r="CR30" i="5"/>
  <c r="H795" i="25"/>
  <c r="F795"/>
  <c r="K794"/>
  <c r="C794"/>
  <c r="CJ30" i="5"/>
  <c r="H794" i="25"/>
  <c r="F794"/>
  <c r="DG30" i="5"/>
  <c r="DK30"/>
  <c r="K793" i="25"/>
  <c r="L792"/>
  <c r="K792"/>
  <c r="K791"/>
  <c r="DH30" i="5"/>
  <c r="DI30"/>
  <c r="DJ30"/>
  <c r="M790" i="25"/>
  <c r="L790"/>
  <c r="K790"/>
  <c r="J790"/>
  <c r="H790"/>
  <c r="F790"/>
  <c r="C787"/>
  <c r="M787"/>
  <c r="J787"/>
  <c r="E787"/>
  <c r="F787"/>
  <c r="G787"/>
  <c r="H787"/>
  <c r="I787"/>
  <c r="K787"/>
  <c r="L787"/>
  <c r="J786"/>
  <c r="E786"/>
  <c r="F786"/>
  <c r="G786"/>
  <c r="H786"/>
  <c r="I786"/>
  <c r="K786"/>
  <c r="L786"/>
  <c r="C785"/>
  <c r="M785"/>
  <c r="J785"/>
  <c r="E785"/>
  <c r="F785"/>
  <c r="G785"/>
  <c r="H785"/>
  <c r="I785"/>
  <c r="K785"/>
  <c r="L785"/>
  <c r="C784"/>
  <c r="M784"/>
  <c r="J784"/>
  <c r="E784"/>
  <c r="F784"/>
  <c r="G784"/>
  <c r="H784"/>
  <c r="I784"/>
  <c r="K784"/>
  <c r="L784"/>
  <c r="C783"/>
  <c r="M783"/>
  <c r="J783"/>
  <c r="E783"/>
  <c r="F783"/>
  <c r="G783"/>
  <c r="H783"/>
  <c r="I783"/>
  <c r="K783"/>
  <c r="L783"/>
  <c r="C782"/>
  <c r="M782"/>
  <c r="J782"/>
  <c r="E782"/>
  <c r="F782"/>
  <c r="G782"/>
  <c r="H782"/>
  <c r="I782"/>
  <c r="K782"/>
  <c r="L782"/>
  <c r="E781"/>
  <c r="F781"/>
  <c r="G781"/>
  <c r="H781"/>
  <c r="I781"/>
  <c r="J781"/>
  <c r="K781"/>
  <c r="H779"/>
  <c r="H778"/>
  <c r="H777"/>
  <c r="H776"/>
  <c r="H775"/>
  <c r="H774"/>
  <c r="L772"/>
  <c r="L771"/>
  <c r="D770"/>
  <c r="D769"/>
  <c r="C759"/>
  <c r="I736"/>
  <c r="CZ29" i="5"/>
  <c r="H759" i="25"/>
  <c r="F759"/>
  <c r="C758"/>
  <c r="CR29" i="5"/>
  <c r="H758" i="25"/>
  <c r="F758"/>
  <c r="K757"/>
  <c r="C757"/>
  <c r="CJ29" i="5"/>
  <c r="H757" i="25"/>
  <c r="F757"/>
  <c r="DG29" i="5"/>
  <c r="DK29"/>
  <c r="K756" i="25"/>
  <c r="L755"/>
  <c r="K755"/>
  <c r="K754"/>
  <c r="DH29" i="5"/>
  <c r="DI29"/>
  <c r="DJ29"/>
  <c r="M753" i="25"/>
  <c r="L753"/>
  <c r="K753"/>
  <c r="J753"/>
  <c r="H753"/>
  <c r="F753"/>
  <c r="C750"/>
  <c r="M750"/>
  <c r="J750"/>
  <c r="E750"/>
  <c r="F750"/>
  <c r="G750"/>
  <c r="H750"/>
  <c r="I750"/>
  <c r="K750"/>
  <c r="L750"/>
  <c r="J749"/>
  <c r="E749"/>
  <c r="F749"/>
  <c r="G749"/>
  <c r="H749"/>
  <c r="I749"/>
  <c r="K749"/>
  <c r="L749"/>
  <c r="C748"/>
  <c r="M748"/>
  <c r="J748"/>
  <c r="E748"/>
  <c r="F748"/>
  <c r="G748"/>
  <c r="H748"/>
  <c r="I748"/>
  <c r="K748"/>
  <c r="L748"/>
  <c r="C747"/>
  <c r="M747"/>
  <c r="J747"/>
  <c r="E747"/>
  <c r="F747"/>
  <c r="G747"/>
  <c r="H747"/>
  <c r="I747"/>
  <c r="K747"/>
  <c r="L747"/>
  <c r="C746"/>
  <c r="M746"/>
  <c r="J746"/>
  <c r="E746"/>
  <c r="F746"/>
  <c r="G746"/>
  <c r="H746"/>
  <c r="I746"/>
  <c r="K746"/>
  <c r="L746"/>
  <c r="C745"/>
  <c r="M745"/>
  <c r="J745"/>
  <c r="E745"/>
  <c r="F745"/>
  <c r="G745"/>
  <c r="H745"/>
  <c r="I745"/>
  <c r="K745"/>
  <c r="L745"/>
  <c r="E744"/>
  <c r="F744"/>
  <c r="G744"/>
  <c r="H744"/>
  <c r="I744"/>
  <c r="J744"/>
  <c r="K744"/>
  <c r="H742"/>
  <c r="H741"/>
  <c r="H740"/>
  <c r="H739"/>
  <c r="H738"/>
  <c r="H737"/>
  <c r="L735"/>
  <c r="L734"/>
  <c r="D733"/>
  <c r="D732"/>
  <c r="C723"/>
  <c r="I700"/>
  <c r="CZ28" i="5"/>
  <c r="H723" i="25"/>
  <c r="F723"/>
  <c r="C722"/>
  <c r="CR28" i="5"/>
  <c r="H722" i="25"/>
  <c r="F722"/>
  <c r="K721"/>
  <c r="C721"/>
  <c r="CJ28" i="5"/>
  <c r="H721" i="25"/>
  <c r="F721"/>
  <c r="DG28" i="5"/>
  <c r="DK28"/>
  <c r="K720" i="25"/>
  <c r="L719"/>
  <c r="K719"/>
  <c r="K718"/>
  <c r="DH28" i="5"/>
  <c r="DI28"/>
  <c r="DJ28"/>
  <c r="M717" i="25"/>
  <c r="L717"/>
  <c r="K717"/>
  <c r="J717"/>
  <c r="H717"/>
  <c r="F717"/>
  <c r="C714"/>
  <c r="M714"/>
  <c r="J714"/>
  <c r="E714"/>
  <c r="F714"/>
  <c r="G714"/>
  <c r="H714"/>
  <c r="I714"/>
  <c r="K714"/>
  <c r="L714"/>
  <c r="J713"/>
  <c r="E713"/>
  <c r="F713"/>
  <c r="G713"/>
  <c r="H713"/>
  <c r="I713"/>
  <c r="K713"/>
  <c r="L713"/>
  <c r="C712"/>
  <c r="M712"/>
  <c r="J712"/>
  <c r="E712"/>
  <c r="F712"/>
  <c r="G712"/>
  <c r="H712"/>
  <c r="I712"/>
  <c r="K712"/>
  <c r="L712"/>
  <c r="C711"/>
  <c r="M711"/>
  <c r="J711"/>
  <c r="E711"/>
  <c r="F711"/>
  <c r="G711"/>
  <c r="H711"/>
  <c r="I711"/>
  <c r="K711"/>
  <c r="L711"/>
  <c r="C710"/>
  <c r="M710"/>
  <c r="J710"/>
  <c r="E710"/>
  <c r="F710"/>
  <c r="G710"/>
  <c r="H710"/>
  <c r="I710"/>
  <c r="K710"/>
  <c r="L710"/>
  <c r="C709"/>
  <c r="M709"/>
  <c r="J709"/>
  <c r="E709"/>
  <c r="F709"/>
  <c r="G709"/>
  <c r="H709"/>
  <c r="I709"/>
  <c r="K709"/>
  <c r="L709"/>
  <c r="E708"/>
  <c r="F708"/>
  <c r="G708"/>
  <c r="H708"/>
  <c r="I708"/>
  <c r="J708"/>
  <c r="K708"/>
  <c r="H706"/>
  <c r="H705"/>
  <c r="H704"/>
  <c r="H703"/>
  <c r="H702"/>
  <c r="H701"/>
  <c r="L699"/>
  <c r="L698"/>
  <c r="D697"/>
  <c r="D696"/>
  <c r="C686"/>
  <c r="I663"/>
  <c r="CZ27" i="5"/>
  <c r="H686" i="25"/>
  <c r="F686"/>
  <c r="C685"/>
  <c r="CR27" i="5"/>
  <c r="H685" i="25"/>
  <c r="F685"/>
  <c r="K684"/>
  <c r="C684"/>
  <c r="CJ27" i="5"/>
  <c r="H684" i="25"/>
  <c r="F684"/>
  <c r="DG27" i="5"/>
  <c r="DK27"/>
  <c r="K683" i="25"/>
  <c r="L682"/>
  <c r="K682"/>
  <c r="K681"/>
  <c r="DH27" i="5"/>
  <c r="DI27"/>
  <c r="DJ27"/>
  <c r="M680" i="25"/>
  <c r="L680"/>
  <c r="K680"/>
  <c r="J680"/>
  <c r="H680"/>
  <c r="F680"/>
  <c r="C677"/>
  <c r="M677"/>
  <c r="J677"/>
  <c r="E677"/>
  <c r="F677"/>
  <c r="G677"/>
  <c r="H677"/>
  <c r="I677"/>
  <c r="K677"/>
  <c r="L677"/>
  <c r="J676"/>
  <c r="E676"/>
  <c r="F676"/>
  <c r="G676"/>
  <c r="H676"/>
  <c r="I676"/>
  <c r="K676"/>
  <c r="L676"/>
  <c r="C675"/>
  <c r="M675"/>
  <c r="J675"/>
  <c r="E675"/>
  <c r="F675"/>
  <c r="G675"/>
  <c r="H675"/>
  <c r="I675"/>
  <c r="K675"/>
  <c r="L675"/>
  <c r="C674"/>
  <c r="M674"/>
  <c r="J674"/>
  <c r="E674"/>
  <c r="F674"/>
  <c r="G674"/>
  <c r="H674"/>
  <c r="I674"/>
  <c r="K674"/>
  <c r="L674"/>
  <c r="C673"/>
  <c r="M673"/>
  <c r="J673"/>
  <c r="E673"/>
  <c r="F673"/>
  <c r="G673"/>
  <c r="H673"/>
  <c r="I673"/>
  <c r="K673"/>
  <c r="L673"/>
  <c r="C672"/>
  <c r="M672"/>
  <c r="J672"/>
  <c r="E672"/>
  <c r="F672"/>
  <c r="G672"/>
  <c r="H672"/>
  <c r="I672"/>
  <c r="K672"/>
  <c r="L672"/>
  <c r="E671"/>
  <c r="F671"/>
  <c r="G671"/>
  <c r="H671"/>
  <c r="I671"/>
  <c r="J671"/>
  <c r="K671"/>
  <c r="H669"/>
  <c r="H668"/>
  <c r="H667"/>
  <c r="H666"/>
  <c r="H665"/>
  <c r="H664"/>
  <c r="L662"/>
  <c r="L661"/>
  <c r="D660"/>
  <c r="D659"/>
  <c r="C650"/>
  <c r="A366"/>
  <c r="A403"/>
  <c r="A439"/>
  <c r="A476"/>
  <c r="A512"/>
  <c r="A549"/>
  <c r="A585"/>
  <c r="A622"/>
  <c r="I627"/>
  <c r="CZ26" i="5"/>
  <c r="H650" i="25"/>
  <c r="F650"/>
  <c r="C649"/>
  <c r="CR26" i="5"/>
  <c r="H649" i="25"/>
  <c r="F649"/>
  <c r="K648"/>
  <c r="C648"/>
  <c r="CJ26" i="5"/>
  <c r="H648" i="25"/>
  <c r="F648"/>
  <c r="DG26" i="5"/>
  <c r="DK26"/>
  <c r="K647" i="25"/>
  <c r="L646"/>
  <c r="K646"/>
  <c r="K645"/>
  <c r="DH26" i="5"/>
  <c r="DI26"/>
  <c r="DJ26"/>
  <c r="M644" i="25"/>
  <c r="L644"/>
  <c r="K644"/>
  <c r="J644"/>
  <c r="H644"/>
  <c r="F644"/>
  <c r="C641"/>
  <c r="M641"/>
  <c r="J641"/>
  <c r="E641"/>
  <c r="F641"/>
  <c r="G641"/>
  <c r="H641"/>
  <c r="I641"/>
  <c r="K641"/>
  <c r="L641"/>
  <c r="J640"/>
  <c r="E640"/>
  <c r="F640"/>
  <c r="G640"/>
  <c r="H640"/>
  <c r="I640"/>
  <c r="K640"/>
  <c r="L640"/>
  <c r="C639"/>
  <c r="M639"/>
  <c r="J639"/>
  <c r="E639"/>
  <c r="F639"/>
  <c r="G639"/>
  <c r="H639"/>
  <c r="I639"/>
  <c r="K639"/>
  <c r="L639"/>
  <c r="C638"/>
  <c r="M638"/>
  <c r="J638"/>
  <c r="E638"/>
  <c r="F638"/>
  <c r="G638"/>
  <c r="H638"/>
  <c r="I638"/>
  <c r="K638"/>
  <c r="L638"/>
  <c r="C637"/>
  <c r="M637"/>
  <c r="J637"/>
  <c r="E637"/>
  <c r="F637"/>
  <c r="G637"/>
  <c r="H637"/>
  <c r="I637"/>
  <c r="K637"/>
  <c r="L637"/>
  <c r="C636"/>
  <c r="M636"/>
  <c r="J636"/>
  <c r="E636"/>
  <c r="F636"/>
  <c r="G636"/>
  <c r="H636"/>
  <c r="I636"/>
  <c r="K636"/>
  <c r="L636"/>
  <c r="E635"/>
  <c r="F635"/>
  <c r="G635"/>
  <c r="H635"/>
  <c r="I635"/>
  <c r="J635"/>
  <c r="K635"/>
  <c r="H633"/>
  <c r="H632"/>
  <c r="H631"/>
  <c r="H630"/>
  <c r="H629"/>
  <c r="H628"/>
  <c r="L626"/>
  <c r="L625"/>
  <c r="D624"/>
  <c r="D623"/>
  <c r="C613"/>
  <c r="I590"/>
  <c r="CZ25" i="5"/>
  <c r="H613" i="25"/>
  <c r="F613"/>
  <c r="C612"/>
  <c r="CR25" i="5"/>
  <c r="H612" i="25"/>
  <c r="F612"/>
  <c r="K611"/>
  <c r="C611"/>
  <c r="CJ25" i="5"/>
  <c r="H611" i="25"/>
  <c r="F611"/>
  <c r="DG25" i="5"/>
  <c r="DK25"/>
  <c r="K610" i="25"/>
  <c r="L609"/>
  <c r="K609"/>
  <c r="K608"/>
  <c r="DH25" i="5"/>
  <c r="DI25"/>
  <c r="DJ25"/>
  <c r="M607" i="25"/>
  <c r="L607"/>
  <c r="K607"/>
  <c r="J607"/>
  <c r="H607"/>
  <c r="F607"/>
  <c r="C604"/>
  <c r="M604"/>
  <c r="J604"/>
  <c r="E604"/>
  <c r="F604"/>
  <c r="G604"/>
  <c r="H604"/>
  <c r="I604"/>
  <c r="K604"/>
  <c r="L604"/>
  <c r="J603"/>
  <c r="E603"/>
  <c r="F603"/>
  <c r="G603"/>
  <c r="H603"/>
  <c r="I603"/>
  <c r="K603"/>
  <c r="L603"/>
  <c r="C602"/>
  <c r="M602"/>
  <c r="J602"/>
  <c r="E602"/>
  <c r="F602"/>
  <c r="G602"/>
  <c r="H602"/>
  <c r="I602"/>
  <c r="K602"/>
  <c r="L602"/>
  <c r="C601"/>
  <c r="M601"/>
  <c r="J601"/>
  <c r="E601"/>
  <c r="F601"/>
  <c r="G601"/>
  <c r="H601"/>
  <c r="I601"/>
  <c r="K601"/>
  <c r="L601"/>
  <c r="C600"/>
  <c r="M600"/>
  <c r="J600"/>
  <c r="E600"/>
  <c r="F600"/>
  <c r="G600"/>
  <c r="H600"/>
  <c r="I600"/>
  <c r="K600"/>
  <c r="L600"/>
  <c r="C599"/>
  <c r="M599"/>
  <c r="J599"/>
  <c r="E599"/>
  <c r="F599"/>
  <c r="G599"/>
  <c r="H599"/>
  <c r="I599"/>
  <c r="K599"/>
  <c r="L599"/>
  <c r="E598"/>
  <c r="F598"/>
  <c r="G598"/>
  <c r="H598"/>
  <c r="I598"/>
  <c r="J598"/>
  <c r="K598"/>
  <c r="H596"/>
  <c r="H595"/>
  <c r="H594"/>
  <c r="H593"/>
  <c r="H592"/>
  <c r="H591"/>
  <c r="L589"/>
  <c r="L588"/>
  <c r="D587"/>
  <c r="D586"/>
  <c r="C577"/>
  <c r="I554"/>
  <c r="CZ24" i="5"/>
  <c r="H577" i="25"/>
  <c r="F577"/>
  <c r="C576"/>
  <c r="CR24" i="5"/>
  <c r="H576" i="25"/>
  <c r="F576"/>
  <c r="K575"/>
  <c r="C575"/>
  <c r="CJ24" i="5"/>
  <c r="H575" i="25"/>
  <c r="F575"/>
  <c r="DG24" i="5"/>
  <c r="DK24"/>
  <c r="K574" i="25"/>
  <c r="L573"/>
  <c r="K573"/>
  <c r="K572"/>
  <c r="DH24" i="5"/>
  <c r="DI24"/>
  <c r="DJ24"/>
  <c r="M571" i="25"/>
  <c r="L571"/>
  <c r="K571"/>
  <c r="J571"/>
  <c r="H571"/>
  <c r="F571"/>
  <c r="C568"/>
  <c r="M568"/>
  <c r="J568"/>
  <c r="E568"/>
  <c r="F568"/>
  <c r="G568"/>
  <c r="H568"/>
  <c r="I568"/>
  <c r="K568"/>
  <c r="L568"/>
  <c r="J567"/>
  <c r="E567"/>
  <c r="F567"/>
  <c r="G567"/>
  <c r="H567"/>
  <c r="I567"/>
  <c r="K567"/>
  <c r="L567"/>
  <c r="C566"/>
  <c r="M566"/>
  <c r="J566"/>
  <c r="E566"/>
  <c r="F566"/>
  <c r="G566"/>
  <c r="H566"/>
  <c r="I566"/>
  <c r="K566"/>
  <c r="L566"/>
  <c r="C565"/>
  <c r="M565"/>
  <c r="J565"/>
  <c r="E565"/>
  <c r="F565"/>
  <c r="G565"/>
  <c r="H565"/>
  <c r="I565"/>
  <c r="K565"/>
  <c r="L565"/>
  <c r="C564"/>
  <c r="M564"/>
  <c r="J564"/>
  <c r="E564"/>
  <c r="F564"/>
  <c r="G564"/>
  <c r="H564"/>
  <c r="I564"/>
  <c r="K564"/>
  <c r="L564"/>
  <c r="C563"/>
  <c r="M563"/>
  <c r="J563"/>
  <c r="E563"/>
  <c r="F563"/>
  <c r="G563"/>
  <c r="H563"/>
  <c r="I563"/>
  <c r="K563"/>
  <c r="L563"/>
  <c r="E562"/>
  <c r="F562"/>
  <c r="G562"/>
  <c r="H562"/>
  <c r="I562"/>
  <c r="J562"/>
  <c r="K562"/>
  <c r="H560"/>
  <c r="H559"/>
  <c r="H558"/>
  <c r="H557"/>
  <c r="H556"/>
  <c r="H555"/>
  <c r="L553"/>
  <c r="L552"/>
  <c r="D551"/>
  <c r="D550"/>
  <c r="C540"/>
  <c r="I517"/>
  <c r="CZ23" i="5"/>
  <c r="H540" i="25"/>
  <c r="F540"/>
  <c r="C539"/>
  <c r="CR23" i="5"/>
  <c r="H539" i="25"/>
  <c r="F539"/>
  <c r="K538"/>
  <c r="C538"/>
  <c r="CJ23" i="5"/>
  <c r="H538" i="25"/>
  <c r="F538"/>
  <c r="DG23" i="5"/>
  <c r="DK23"/>
  <c r="K537" i="25"/>
  <c r="L536"/>
  <c r="K536"/>
  <c r="K535"/>
  <c r="DH23" i="5"/>
  <c r="DI23"/>
  <c r="DJ23"/>
  <c r="M534" i="25"/>
  <c r="L534"/>
  <c r="K534"/>
  <c r="J534"/>
  <c r="H534"/>
  <c r="F534"/>
  <c r="C531"/>
  <c r="M531"/>
  <c r="J531"/>
  <c r="E531"/>
  <c r="F531"/>
  <c r="G531"/>
  <c r="H531"/>
  <c r="I531"/>
  <c r="K531"/>
  <c r="L531"/>
  <c r="J530"/>
  <c r="E530"/>
  <c r="F530"/>
  <c r="G530"/>
  <c r="H530"/>
  <c r="I530"/>
  <c r="K530"/>
  <c r="L530"/>
  <c r="C529"/>
  <c r="M529"/>
  <c r="J529"/>
  <c r="E529"/>
  <c r="F529"/>
  <c r="G529"/>
  <c r="H529"/>
  <c r="I529"/>
  <c r="K529"/>
  <c r="L529"/>
  <c r="C528"/>
  <c r="M528"/>
  <c r="J528"/>
  <c r="E528"/>
  <c r="F528"/>
  <c r="G528"/>
  <c r="H528"/>
  <c r="I528"/>
  <c r="K528"/>
  <c r="L528"/>
  <c r="C527"/>
  <c r="M527"/>
  <c r="J527"/>
  <c r="E527"/>
  <c r="F527"/>
  <c r="G527"/>
  <c r="H527"/>
  <c r="I527"/>
  <c r="K527"/>
  <c r="L527"/>
  <c r="C526"/>
  <c r="M526"/>
  <c r="J526"/>
  <c r="E526"/>
  <c r="F526"/>
  <c r="G526"/>
  <c r="H526"/>
  <c r="I526"/>
  <c r="K526"/>
  <c r="L526"/>
  <c r="E525"/>
  <c r="F525"/>
  <c r="G525"/>
  <c r="H525"/>
  <c r="I525"/>
  <c r="J525"/>
  <c r="K525"/>
  <c r="H523"/>
  <c r="H522"/>
  <c r="H521"/>
  <c r="H520"/>
  <c r="H519"/>
  <c r="H518"/>
  <c r="L516"/>
  <c r="L515"/>
  <c r="D514"/>
  <c r="D513"/>
  <c r="C504"/>
  <c r="I481"/>
  <c r="CZ22" i="5"/>
  <c r="H504" i="25"/>
  <c r="F504"/>
  <c r="C503"/>
  <c r="CR22" i="5"/>
  <c r="H503" i="25"/>
  <c r="F503"/>
  <c r="K502"/>
  <c r="C502"/>
  <c r="CJ22" i="5"/>
  <c r="H502" i="25"/>
  <c r="F502"/>
  <c r="DG22" i="5"/>
  <c r="DK22"/>
  <c r="K501" i="25"/>
  <c r="L500"/>
  <c r="K500"/>
  <c r="K499"/>
  <c r="DH22" i="5"/>
  <c r="DI22"/>
  <c r="DJ22"/>
  <c r="M498" i="25"/>
  <c r="L498"/>
  <c r="K498"/>
  <c r="J498"/>
  <c r="H498"/>
  <c r="F498"/>
  <c r="C495"/>
  <c r="M495"/>
  <c r="J495"/>
  <c r="E495"/>
  <c r="F495"/>
  <c r="G495"/>
  <c r="H495"/>
  <c r="I495"/>
  <c r="K495"/>
  <c r="L495"/>
  <c r="J494"/>
  <c r="E494"/>
  <c r="F494"/>
  <c r="G494"/>
  <c r="H494"/>
  <c r="I494"/>
  <c r="K494"/>
  <c r="L494"/>
  <c r="C493"/>
  <c r="M493"/>
  <c r="J493"/>
  <c r="E493"/>
  <c r="F493"/>
  <c r="G493"/>
  <c r="H493"/>
  <c r="I493"/>
  <c r="K493"/>
  <c r="L493"/>
  <c r="C492"/>
  <c r="M492"/>
  <c r="J492"/>
  <c r="E492"/>
  <c r="F492"/>
  <c r="G492"/>
  <c r="H492"/>
  <c r="I492"/>
  <c r="K492"/>
  <c r="L492"/>
  <c r="C491"/>
  <c r="M491"/>
  <c r="J491"/>
  <c r="E491"/>
  <c r="F491"/>
  <c r="G491"/>
  <c r="H491"/>
  <c r="I491"/>
  <c r="K491"/>
  <c r="L491"/>
  <c r="C490"/>
  <c r="M490"/>
  <c r="J490"/>
  <c r="E490"/>
  <c r="F490"/>
  <c r="G490"/>
  <c r="H490"/>
  <c r="I490"/>
  <c r="K490"/>
  <c r="L490"/>
  <c r="E489"/>
  <c r="F489"/>
  <c r="G489"/>
  <c r="H489"/>
  <c r="I489"/>
  <c r="J489"/>
  <c r="K489"/>
  <c r="H487"/>
  <c r="H486"/>
  <c r="H485"/>
  <c r="H484"/>
  <c r="H483"/>
  <c r="H482"/>
  <c r="L480"/>
  <c r="L479"/>
  <c r="D478"/>
  <c r="D477"/>
  <c r="C467"/>
  <c r="I444"/>
  <c r="CZ21" i="5"/>
  <c r="H467" i="25"/>
  <c r="F467"/>
  <c r="C466"/>
  <c r="CR21" i="5"/>
  <c r="H466" i="25"/>
  <c r="F466"/>
  <c r="K465"/>
  <c r="C465"/>
  <c r="CJ21" i="5"/>
  <c r="H465" i="25"/>
  <c r="F465"/>
  <c r="DG21" i="5"/>
  <c r="DK21"/>
  <c r="K464" i="25"/>
  <c r="L463"/>
  <c r="K463"/>
  <c r="K462"/>
  <c r="DH21" i="5"/>
  <c r="DI21"/>
  <c r="DJ21"/>
  <c r="M461" i="25"/>
  <c r="L461"/>
  <c r="K461"/>
  <c r="J461"/>
  <c r="H461"/>
  <c r="F461"/>
  <c r="C458"/>
  <c r="M458"/>
  <c r="J458"/>
  <c r="E458"/>
  <c r="F458"/>
  <c r="G458"/>
  <c r="H458"/>
  <c r="I458"/>
  <c r="K458"/>
  <c r="L458"/>
  <c r="J457"/>
  <c r="E457"/>
  <c r="F457"/>
  <c r="G457"/>
  <c r="H457"/>
  <c r="I457"/>
  <c r="K457"/>
  <c r="L457"/>
  <c r="C456"/>
  <c r="M456"/>
  <c r="J456"/>
  <c r="E456"/>
  <c r="F456"/>
  <c r="G456"/>
  <c r="H456"/>
  <c r="I456"/>
  <c r="K456"/>
  <c r="L456"/>
  <c r="C455"/>
  <c r="M455"/>
  <c r="J455"/>
  <c r="E455"/>
  <c r="F455"/>
  <c r="G455"/>
  <c r="H455"/>
  <c r="I455"/>
  <c r="K455"/>
  <c r="L455"/>
  <c r="C454"/>
  <c r="M454"/>
  <c r="J454"/>
  <c r="E454"/>
  <c r="F454"/>
  <c r="G454"/>
  <c r="H454"/>
  <c r="I454"/>
  <c r="K454"/>
  <c r="L454"/>
  <c r="C453"/>
  <c r="M453"/>
  <c r="J453"/>
  <c r="E453"/>
  <c r="F453"/>
  <c r="G453"/>
  <c r="H453"/>
  <c r="I453"/>
  <c r="K453"/>
  <c r="L453"/>
  <c r="E452"/>
  <c r="F452"/>
  <c r="G452"/>
  <c r="H452"/>
  <c r="I452"/>
  <c r="J452"/>
  <c r="K452"/>
  <c r="H450"/>
  <c r="H449"/>
  <c r="H448"/>
  <c r="H447"/>
  <c r="H446"/>
  <c r="H445"/>
  <c r="L443"/>
  <c r="L442"/>
  <c r="D441"/>
  <c r="D440"/>
  <c r="C431"/>
  <c r="I408"/>
  <c r="CZ20" i="5"/>
  <c r="H431" i="25"/>
  <c r="F431"/>
  <c r="C430"/>
  <c r="CR20" i="5"/>
  <c r="H430" i="25"/>
  <c r="F430"/>
  <c r="K429"/>
  <c r="C429"/>
  <c r="CJ20" i="5"/>
  <c r="H429" i="25"/>
  <c r="F429"/>
  <c r="DG20" i="5"/>
  <c r="DK20"/>
  <c r="K428" i="25"/>
  <c r="L427"/>
  <c r="K427"/>
  <c r="K426"/>
  <c r="DH20" i="5"/>
  <c r="DI20"/>
  <c r="DJ20"/>
  <c r="M425" i="25"/>
  <c r="L425"/>
  <c r="K425"/>
  <c r="J425"/>
  <c r="H425"/>
  <c r="F425"/>
  <c r="C422"/>
  <c r="M422"/>
  <c r="J422"/>
  <c r="E422"/>
  <c r="F422"/>
  <c r="G422"/>
  <c r="H422"/>
  <c r="I422"/>
  <c r="K422"/>
  <c r="L422"/>
  <c r="J421"/>
  <c r="E421"/>
  <c r="F421"/>
  <c r="G421"/>
  <c r="H421"/>
  <c r="I421"/>
  <c r="K421"/>
  <c r="L421"/>
  <c r="C420"/>
  <c r="M420"/>
  <c r="J420"/>
  <c r="E420"/>
  <c r="F420"/>
  <c r="G420"/>
  <c r="H420"/>
  <c r="I420"/>
  <c r="K420"/>
  <c r="L420"/>
  <c r="C419"/>
  <c r="M419"/>
  <c r="J419"/>
  <c r="E419"/>
  <c r="F419"/>
  <c r="G419"/>
  <c r="H419"/>
  <c r="I419"/>
  <c r="K419"/>
  <c r="L419"/>
  <c r="C418"/>
  <c r="M418"/>
  <c r="J418"/>
  <c r="E418"/>
  <c r="F418"/>
  <c r="G418"/>
  <c r="H418"/>
  <c r="I418"/>
  <c r="K418"/>
  <c r="L418"/>
  <c r="C417"/>
  <c r="M417"/>
  <c r="J417"/>
  <c r="E417"/>
  <c r="F417"/>
  <c r="G417"/>
  <c r="H417"/>
  <c r="I417"/>
  <c r="K417"/>
  <c r="L417"/>
  <c r="E416"/>
  <c r="F416"/>
  <c r="G416"/>
  <c r="H416"/>
  <c r="I416"/>
  <c r="J416"/>
  <c r="K416"/>
  <c r="H414"/>
  <c r="H413"/>
  <c r="H412"/>
  <c r="H411"/>
  <c r="H410"/>
  <c r="H409"/>
  <c r="L407"/>
  <c r="L406"/>
  <c r="D405"/>
  <c r="D404"/>
  <c r="C394"/>
  <c r="I371"/>
  <c r="CZ19" i="5"/>
  <c r="H394" i="25"/>
  <c r="F394"/>
  <c r="C393"/>
  <c r="CR19" i="5"/>
  <c r="H393" i="25"/>
  <c r="F393"/>
  <c r="K392"/>
  <c r="C392"/>
  <c r="CJ19" i="5"/>
  <c r="H392" i="25"/>
  <c r="F392"/>
  <c r="DG19" i="5"/>
  <c r="DK19"/>
  <c r="K391" i="25"/>
  <c r="L390"/>
  <c r="K390"/>
  <c r="K389"/>
  <c r="DH19" i="5"/>
  <c r="DI19"/>
  <c r="DJ19"/>
  <c r="M388" i="25"/>
  <c r="L388"/>
  <c r="K388"/>
  <c r="J388"/>
  <c r="H388"/>
  <c r="F388"/>
  <c r="C385"/>
  <c r="M385"/>
  <c r="J385"/>
  <c r="E385"/>
  <c r="F385"/>
  <c r="G385"/>
  <c r="H385"/>
  <c r="I385"/>
  <c r="K385"/>
  <c r="L385"/>
  <c r="J384"/>
  <c r="E384"/>
  <c r="F384"/>
  <c r="G384"/>
  <c r="H384"/>
  <c r="I384"/>
  <c r="K384"/>
  <c r="L384"/>
  <c r="C383"/>
  <c r="M383"/>
  <c r="J383"/>
  <c r="E383"/>
  <c r="F383"/>
  <c r="G383"/>
  <c r="H383"/>
  <c r="I383"/>
  <c r="K383"/>
  <c r="L383"/>
  <c r="C382"/>
  <c r="M382"/>
  <c r="J382"/>
  <c r="E382"/>
  <c r="F382"/>
  <c r="G382"/>
  <c r="H382"/>
  <c r="I382"/>
  <c r="K382"/>
  <c r="L382"/>
  <c r="C381"/>
  <c r="M381"/>
  <c r="J381"/>
  <c r="E381"/>
  <c r="F381"/>
  <c r="G381"/>
  <c r="H381"/>
  <c r="I381"/>
  <c r="K381"/>
  <c r="L381"/>
  <c r="C380"/>
  <c r="M380"/>
  <c r="J380"/>
  <c r="E380"/>
  <c r="F380"/>
  <c r="G380"/>
  <c r="H380"/>
  <c r="I380"/>
  <c r="K380"/>
  <c r="L380"/>
  <c r="E379"/>
  <c r="F379"/>
  <c r="G379"/>
  <c r="H379"/>
  <c r="I379"/>
  <c r="J379"/>
  <c r="K379"/>
  <c r="H377"/>
  <c r="H376"/>
  <c r="H375"/>
  <c r="H374"/>
  <c r="H373"/>
  <c r="H372"/>
  <c r="L370"/>
  <c r="L369"/>
  <c r="D368"/>
  <c r="D367"/>
  <c r="C358"/>
  <c r="A220"/>
  <c r="A257"/>
  <c r="A293"/>
  <c r="A330"/>
  <c r="I335"/>
  <c r="CZ18" i="5"/>
  <c r="H358" i="25"/>
  <c r="F358"/>
  <c r="C357"/>
  <c r="CR18" i="5"/>
  <c r="H357" i="25"/>
  <c r="F357"/>
  <c r="K356"/>
  <c r="C356"/>
  <c r="CJ18" i="5"/>
  <c r="H356" i="25"/>
  <c r="F356"/>
  <c r="DG18" i="5"/>
  <c r="DK18"/>
  <c r="K355" i="25"/>
  <c r="L354"/>
  <c r="K354"/>
  <c r="K353"/>
  <c r="DH18" i="5"/>
  <c r="DI18"/>
  <c r="DJ18"/>
  <c r="M352" i="25"/>
  <c r="L352"/>
  <c r="K352"/>
  <c r="J352"/>
  <c r="H352"/>
  <c r="F352"/>
  <c r="C349"/>
  <c r="M349"/>
  <c r="J349"/>
  <c r="E349"/>
  <c r="F349"/>
  <c r="G349"/>
  <c r="H349"/>
  <c r="I349"/>
  <c r="K349"/>
  <c r="L349"/>
  <c r="J348"/>
  <c r="E348"/>
  <c r="F348"/>
  <c r="G348"/>
  <c r="H348"/>
  <c r="I348"/>
  <c r="K348"/>
  <c r="L348"/>
  <c r="C347"/>
  <c r="M347"/>
  <c r="J347"/>
  <c r="E347"/>
  <c r="F347"/>
  <c r="G347"/>
  <c r="H347"/>
  <c r="I347"/>
  <c r="K347"/>
  <c r="L347"/>
  <c r="C346"/>
  <c r="M346"/>
  <c r="J346"/>
  <c r="E346"/>
  <c r="F346"/>
  <c r="G346"/>
  <c r="H346"/>
  <c r="I346"/>
  <c r="K346"/>
  <c r="L346"/>
  <c r="C345"/>
  <c r="M345"/>
  <c r="J345"/>
  <c r="E345"/>
  <c r="F345"/>
  <c r="G345"/>
  <c r="H345"/>
  <c r="I345"/>
  <c r="K345"/>
  <c r="L345"/>
  <c r="C344"/>
  <c r="M344"/>
  <c r="J344"/>
  <c r="E344"/>
  <c r="F344"/>
  <c r="G344"/>
  <c r="H344"/>
  <c r="I344"/>
  <c r="K344"/>
  <c r="L344"/>
  <c r="E343"/>
  <c r="F343"/>
  <c r="G343"/>
  <c r="H343"/>
  <c r="I343"/>
  <c r="J343"/>
  <c r="K343"/>
  <c r="H341"/>
  <c r="H340"/>
  <c r="H339"/>
  <c r="H338"/>
  <c r="H337"/>
  <c r="H336"/>
  <c r="L334"/>
  <c r="L333"/>
  <c r="D332"/>
  <c r="D331"/>
  <c r="C321"/>
  <c r="I298"/>
  <c r="CZ17" i="5"/>
  <c r="H321" i="25"/>
  <c r="F321"/>
  <c r="C320"/>
  <c r="CR17" i="5"/>
  <c r="H320" i="25"/>
  <c r="F320"/>
  <c r="K319"/>
  <c r="C319"/>
  <c r="CJ17" i="5"/>
  <c r="H319" i="25"/>
  <c r="F319"/>
  <c r="DG17" i="5"/>
  <c r="DK17"/>
  <c r="K318" i="25"/>
  <c r="L317"/>
  <c r="K317"/>
  <c r="K316"/>
  <c r="DH17" i="5"/>
  <c r="DI17"/>
  <c r="DJ17"/>
  <c r="M315" i="25"/>
  <c r="L315"/>
  <c r="K315"/>
  <c r="J315"/>
  <c r="H315"/>
  <c r="F315"/>
  <c r="C312"/>
  <c r="M312"/>
  <c r="J312"/>
  <c r="E312"/>
  <c r="F312"/>
  <c r="G312"/>
  <c r="H312"/>
  <c r="I312"/>
  <c r="K312"/>
  <c r="L312"/>
  <c r="J311"/>
  <c r="E311"/>
  <c r="F311"/>
  <c r="G311"/>
  <c r="H311"/>
  <c r="I311"/>
  <c r="K311"/>
  <c r="L311"/>
  <c r="C310"/>
  <c r="M310"/>
  <c r="J310"/>
  <c r="E310"/>
  <c r="F310"/>
  <c r="G310"/>
  <c r="H310"/>
  <c r="I310"/>
  <c r="K310"/>
  <c r="L310"/>
  <c r="C309"/>
  <c r="M309"/>
  <c r="J309"/>
  <c r="E309"/>
  <c r="F309"/>
  <c r="G309"/>
  <c r="H309"/>
  <c r="I309"/>
  <c r="K309"/>
  <c r="L309"/>
  <c r="C308"/>
  <c r="M308"/>
  <c r="J308"/>
  <c r="E308"/>
  <c r="F308"/>
  <c r="G308"/>
  <c r="H308"/>
  <c r="I308"/>
  <c r="K308"/>
  <c r="L308"/>
  <c r="C307"/>
  <c r="M307"/>
  <c r="J307"/>
  <c r="E307"/>
  <c r="F307"/>
  <c r="G307"/>
  <c r="H307"/>
  <c r="I307"/>
  <c r="K307"/>
  <c r="L307"/>
  <c r="E306"/>
  <c r="F306"/>
  <c r="G306"/>
  <c r="H306"/>
  <c r="I306"/>
  <c r="J306"/>
  <c r="K306"/>
  <c r="H304"/>
  <c r="H303"/>
  <c r="H302"/>
  <c r="H301"/>
  <c r="H300"/>
  <c r="H299"/>
  <c r="L297"/>
  <c r="L296"/>
  <c r="D295"/>
  <c r="D294"/>
  <c r="C285"/>
  <c r="I262"/>
  <c r="CZ16" i="5"/>
  <c r="H285" i="25"/>
  <c r="F285"/>
  <c r="C284"/>
  <c r="CR16" i="5"/>
  <c r="H284" i="25"/>
  <c r="F284"/>
  <c r="K283"/>
  <c r="C283"/>
  <c r="CJ16" i="5"/>
  <c r="H283" i="25"/>
  <c r="F283"/>
  <c r="DG16" i="5"/>
  <c r="DK16"/>
  <c r="K282" i="25"/>
  <c r="L281"/>
  <c r="K281"/>
  <c r="K280"/>
  <c r="DH16" i="5"/>
  <c r="DI16"/>
  <c r="DJ16"/>
  <c r="M279" i="25"/>
  <c r="L279"/>
  <c r="K279"/>
  <c r="J279"/>
  <c r="H279"/>
  <c r="F279"/>
  <c r="C276"/>
  <c r="M276"/>
  <c r="J276"/>
  <c r="E276"/>
  <c r="F276"/>
  <c r="G276"/>
  <c r="H276"/>
  <c r="I276"/>
  <c r="K276"/>
  <c r="L276"/>
  <c r="J275"/>
  <c r="E275"/>
  <c r="F275"/>
  <c r="G275"/>
  <c r="H275"/>
  <c r="I275"/>
  <c r="K275"/>
  <c r="L275"/>
  <c r="C274"/>
  <c r="M274"/>
  <c r="J274"/>
  <c r="E274"/>
  <c r="F274"/>
  <c r="G274"/>
  <c r="H274"/>
  <c r="I274"/>
  <c r="K274"/>
  <c r="L274"/>
  <c r="C273"/>
  <c r="M273"/>
  <c r="J273"/>
  <c r="E273"/>
  <c r="F273"/>
  <c r="G273"/>
  <c r="H273"/>
  <c r="I273"/>
  <c r="K273"/>
  <c r="L273"/>
  <c r="C272"/>
  <c r="M272"/>
  <c r="J272"/>
  <c r="E272"/>
  <c r="F272"/>
  <c r="G272"/>
  <c r="H272"/>
  <c r="I272"/>
  <c r="K272"/>
  <c r="L272"/>
  <c r="C271"/>
  <c r="M271"/>
  <c r="J271"/>
  <c r="E271"/>
  <c r="F271"/>
  <c r="G271"/>
  <c r="H271"/>
  <c r="I271"/>
  <c r="K271"/>
  <c r="L271"/>
  <c r="E270"/>
  <c r="F270"/>
  <c r="G270"/>
  <c r="H270"/>
  <c r="I270"/>
  <c r="J270"/>
  <c r="K270"/>
  <c r="H268"/>
  <c r="H267"/>
  <c r="H266"/>
  <c r="H265"/>
  <c r="H264"/>
  <c r="H263"/>
  <c r="L261"/>
  <c r="L260"/>
  <c r="D259"/>
  <c r="D258"/>
  <c r="C248"/>
  <c r="I225"/>
  <c r="CZ15" i="5"/>
  <c r="H248" i="25"/>
  <c r="F248"/>
  <c r="C247"/>
  <c r="CR15" i="5"/>
  <c r="H247" i="25"/>
  <c r="F247"/>
  <c r="K246"/>
  <c r="C246"/>
  <c r="CJ15" i="5"/>
  <c r="H246" i="25"/>
  <c r="F246"/>
  <c r="DG15" i="5"/>
  <c r="DK15"/>
  <c r="K245" i="25"/>
  <c r="L244"/>
  <c r="K244"/>
  <c r="K243"/>
  <c r="DH15" i="5"/>
  <c r="DI15"/>
  <c r="DJ15"/>
  <c r="M242" i="25"/>
  <c r="L242"/>
  <c r="K242"/>
  <c r="J242"/>
  <c r="H242"/>
  <c r="F242"/>
  <c r="C239"/>
  <c r="M239"/>
  <c r="J239"/>
  <c r="E239"/>
  <c r="F239"/>
  <c r="G239"/>
  <c r="H239"/>
  <c r="I239"/>
  <c r="K239"/>
  <c r="L239"/>
  <c r="J238"/>
  <c r="E238"/>
  <c r="F238"/>
  <c r="G238"/>
  <c r="H238"/>
  <c r="I238"/>
  <c r="K238"/>
  <c r="L238"/>
  <c r="C237"/>
  <c r="M237"/>
  <c r="J237"/>
  <c r="E237"/>
  <c r="F237"/>
  <c r="G237"/>
  <c r="H237"/>
  <c r="I237"/>
  <c r="K237"/>
  <c r="L237"/>
  <c r="C236"/>
  <c r="M236"/>
  <c r="J236"/>
  <c r="E236"/>
  <c r="F236"/>
  <c r="G236"/>
  <c r="H236"/>
  <c r="I236"/>
  <c r="K236"/>
  <c r="L236"/>
  <c r="C235"/>
  <c r="M235"/>
  <c r="J235"/>
  <c r="E235"/>
  <c r="F235"/>
  <c r="G235"/>
  <c r="H235"/>
  <c r="I235"/>
  <c r="K235"/>
  <c r="L235"/>
  <c r="C234"/>
  <c r="M234"/>
  <c r="J234"/>
  <c r="E234"/>
  <c r="F234"/>
  <c r="G234"/>
  <c r="H234"/>
  <c r="I234"/>
  <c r="K234"/>
  <c r="L234"/>
  <c r="E233"/>
  <c r="F233"/>
  <c r="G233"/>
  <c r="H233"/>
  <c r="I233"/>
  <c r="J233"/>
  <c r="K233"/>
  <c r="H231"/>
  <c r="H230"/>
  <c r="H229"/>
  <c r="H228"/>
  <c r="H227"/>
  <c r="H226"/>
  <c r="L224"/>
  <c r="L223"/>
  <c r="D222"/>
  <c r="D221"/>
  <c r="C212"/>
  <c r="A147"/>
  <c r="A184"/>
  <c r="I189"/>
  <c r="H212"/>
  <c r="F212"/>
  <c r="C211"/>
  <c r="H211"/>
  <c r="F211"/>
  <c r="K210"/>
  <c r="C210"/>
  <c r="H210"/>
  <c r="F210"/>
  <c r="K209"/>
  <c r="L208"/>
  <c r="K208"/>
  <c r="K207"/>
  <c r="DH14" i="5"/>
  <c r="DI14"/>
  <c r="DJ14"/>
  <c r="M206" i="25"/>
  <c r="L206"/>
  <c r="K206"/>
  <c r="J206"/>
  <c r="H206"/>
  <c r="F206"/>
  <c r="C203"/>
  <c r="M203"/>
  <c r="J203"/>
  <c r="E203"/>
  <c r="F203"/>
  <c r="G203"/>
  <c r="H203"/>
  <c r="I203"/>
  <c r="K203"/>
  <c r="L203"/>
  <c r="J202"/>
  <c r="E202"/>
  <c r="F202"/>
  <c r="G202"/>
  <c r="H202"/>
  <c r="I202"/>
  <c r="K202"/>
  <c r="L202"/>
  <c r="C201"/>
  <c r="M201"/>
  <c r="J201"/>
  <c r="E201"/>
  <c r="F201"/>
  <c r="G201"/>
  <c r="H201"/>
  <c r="I201"/>
  <c r="K201"/>
  <c r="L201"/>
  <c r="C200"/>
  <c r="M200"/>
  <c r="J200"/>
  <c r="E200"/>
  <c r="F200"/>
  <c r="G200"/>
  <c r="H200"/>
  <c r="I200"/>
  <c r="K200"/>
  <c r="L200"/>
  <c r="C199"/>
  <c r="M199"/>
  <c r="J199"/>
  <c r="E199"/>
  <c r="F199"/>
  <c r="G199"/>
  <c r="H199"/>
  <c r="I199"/>
  <c r="K199"/>
  <c r="L199"/>
  <c r="C198"/>
  <c r="M198"/>
  <c r="J198"/>
  <c r="E198"/>
  <c r="F198"/>
  <c r="G198"/>
  <c r="H198"/>
  <c r="I198"/>
  <c r="K198"/>
  <c r="L198"/>
  <c r="E197"/>
  <c r="F197"/>
  <c r="G197"/>
  <c r="H197"/>
  <c r="I197"/>
  <c r="J197"/>
  <c r="K197"/>
  <c r="H195"/>
  <c r="H194"/>
  <c r="H193"/>
  <c r="H192"/>
  <c r="H191"/>
  <c r="H190"/>
  <c r="L188"/>
  <c r="L187"/>
  <c r="D186"/>
  <c r="D185"/>
  <c r="C175"/>
  <c r="I152"/>
  <c r="H175"/>
  <c r="F175"/>
  <c r="C174"/>
  <c r="H174"/>
  <c r="F174"/>
  <c r="K173"/>
  <c r="C173"/>
  <c r="H173"/>
  <c r="F173"/>
  <c r="K172"/>
  <c r="L171"/>
  <c r="K171"/>
  <c r="K170"/>
  <c r="DH13" i="5"/>
  <c r="DI13"/>
  <c r="DJ13"/>
  <c r="M169" i="25"/>
  <c r="L169"/>
  <c r="K169"/>
  <c r="J169"/>
  <c r="H169"/>
  <c r="F169"/>
  <c r="C166"/>
  <c r="M166"/>
  <c r="J166"/>
  <c r="E166"/>
  <c r="F166"/>
  <c r="G166"/>
  <c r="H166"/>
  <c r="I166"/>
  <c r="K166"/>
  <c r="L166"/>
  <c r="J165"/>
  <c r="E165"/>
  <c r="F165"/>
  <c r="G165"/>
  <c r="H165"/>
  <c r="I165"/>
  <c r="K165"/>
  <c r="L165"/>
  <c r="C164"/>
  <c r="M164"/>
  <c r="J164"/>
  <c r="E164"/>
  <c r="F164"/>
  <c r="G164"/>
  <c r="H164"/>
  <c r="I164"/>
  <c r="K164"/>
  <c r="L164"/>
  <c r="C163"/>
  <c r="M163"/>
  <c r="J163"/>
  <c r="E163"/>
  <c r="F163"/>
  <c r="G163"/>
  <c r="H163"/>
  <c r="I163"/>
  <c r="K163"/>
  <c r="L163"/>
  <c r="C162"/>
  <c r="M162"/>
  <c r="J162"/>
  <c r="E162"/>
  <c r="F162"/>
  <c r="G162"/>
  <c r="H162"/>
  <c r="I162"/>
  <c r="K162"/>
  <c r="L162"/>
  <c r="C161"/>
  <c r="M161"/>
  <c r="J161"/>
  <c r="E161"/>
  <c r="F161"/>
  <c r="G161"/>
  <c r="H161"/>
  <c r="I161"/>
  <c r="K161"/>
  <c r="L161"/>
  <c r="E160"/>
  <c r="F160"/>
  <c r="G160"/>
  <c r="H160"/>
  <c r="I160"/>
  <c r="J160"/>
  <c r="K160"/>
  <c r="H158"/>
  <c r="H157"/>
  <c r="H156"/>
  <c r="H155"/>
  <c r="H154"/>
  <c r="H153"/>
  <c r="L151"/>
  <c r="L150"/>
  <c r="D149"/>
  <c r="D148"/>
  <c r="A74"/>
  <c r="C139"/>
  <c r="A111"/>
  <c r="I116"/>
  <c r="H139"/>
  <c r="F139"/>
  <c r="C138"/>
  <c r="H138"/>
  <c r="F138"/>
  <c r="K137"/>
  <c r="C137"/>
  <c r="H137"/>
  <c r="F137"/>
  <c r="K136"/>
  <c r="L135"/>
  <c r="K135"/>
  <c r="K134"/>
  <c r="DH12" i="5"/>
  <c r="DI12"/>
  <c r="DJ12"/>
  <c r="M133" i="25"/>
  <c r="L133"/>
  <c r="K133"/>
  <c r="J133"/>
  <c r="H133"/>
  <c r="F133"/>
  <c r="C130"/>
  <c r="M130"/>
  <c r="J130"/>
  <c r="E130"/>
  <c r="F130"/>
  <c r="G130"/>
  <c r="H130"/>
  <c r="I130"/>
  <c r="K130"/>
  <c r="L130"/>
  <c r="J129"/>
  <c r="E129"/>
  <c r="F129"/>
  <c r="G129"/>
  <c r="H129"/>
  <c r="I129"/>
  <c r="K129"/>
  <c r="L129"/>
  <c r="C128"/>
  <c r="M128"/>
  <c r="J128"/>
  <c r="E128"/>
  <c r="F128"/>
  <c r="G128"/>
  <c r="H128"/>
  <c r="I128"/>
  <c r="K128"/>
  <c r="L128"/>
  <c r="C127"/>
  <c r="M127"/>
  <c r="J127"/>
  <c r="E127"/>
  <c r="F127"/>
  <c r="G127"/>
  <c r="H127"/>
  <c r="I127"/>
  <c r="K127"/>
  <c r="L127"/>
  <c r="C126"/>
  <c r="M126"/>
  <c r="J126"/>
  <c r="E126"/>
  <c r="F126"/>
  <c r="G126"/>
  <c r="H126"/>
  <c r="I126"/>
  <c r="K126"/>
  <c r="L126"/>
  <c r="C125"/>
  <c r="M125"/>
  <c r="J125"/>
  <c r="E125"/>
  <c r="F125"/>
  <c r="G125"/>
  <c r="H125"/>
  <c r="I125"/>
  <c r="K125"/>
  <c r="L125"/>
  <c r="E124"/>
  <c r="F124"/>
  <c r="G124"/>
  <c r="H124"/>
  <c r="I124"/>
  <c r="J124"/>
  <c r="K124"/>
  <c r="H122"/>
  <c r="H121"/>
  <c r="H120"/>
  <c r="H119"/>
  <c r="H118"/>
  <c r="H117"/>
  <c r="L115"/>
  <c r="L114"/>
  <c r="D113"/>
  <c r="D112"/>
  <c r="C102"/>
  <c r="I79"/>
  <c r="H102"/>
  <c r="F102"/>
  <c r="C101"/>
  <c r="H101"/>
  <c r="F101"/>
  <c r="K100"/>
  <c r="C100"/>
  <c r="H100"/>
  <c r="F100"/>
  <c r="K99"/>
  <c r="L98"/>
  <c r="K98"/>
  <c r="K97"/>
  <c r="DH11" i="5"/>
  <c r="DI11"/>
  <c r="DJ11"/>
  <c r="M96" i="25"/>
  <c r="L96"/>
  <c r="K96"/>
  <c r="J96"/>
  <c r="H96"/>
  <c r="F96"/>
  <c r="C93"/>
  <c r="M93"/>
  <c r="J93"/>
  <c r="E93"/>
  <c r="F93"/>
  <c r="G93"/>
  <c r="H93"/>
  <c r="I93"/>
  <c r="K93"/>
  <c r="L93"/>
  <c r="J92"/>
  <c r="E92"/>
  <c r="F92"/>
  <c r="G92"/>
  <c r="H92"/>
  <c r="I92"/>
  <c r="K92"/>
  <c r="L92"/>
  <c r="C91"/>
  <c r="M91"/>
  <c r="J91"/>
  <c r="E91"/>
  <c r="F91"/>
  <c r="G91"/>
  <c r="H91"/>
  <c r="I91"/>
  <c r="K91"/>
  <c r="L91"/>
  <c r="C90"/>
  <c r="M90"/>
  <c r="J90"/>
  <c r="E90"/>
  <c r="F90"/>
  <c r="G90"/>
  <c r="H90"/>
  <c r="I90"/>
  <c r="K90"/>
  <c r="L90"/>
  <c r="C89"/>
  <c r="M89"/>
  <c r="J89"/>
  <c r="E89"/>
  <c r="F89"/>
  <c r="G89"/>
  <c r="H89"/>
  <c r="I89"/>
  <c r="K89"/>
  <c r="L89"/>
  <c r="C88"/>
  <c r="M88"/>
  <c r="J88"/>
  <c r="E88"/>
  <c r="F88"/>
  <c r="G88"/>
  <c r="H88"/>
  <c r="I88"/>
  <c r="K88"/>
  <c r="L88"/>
  <c r="E87"/>
  <c r="F87"/>
  <c r="G87"/>
  <c r="H87"/>
  <c r="I87"/>
  <c r="J87"/>
  <c r="K87"/>
  <c r="H85"/>
  <c r="H84"/>
  <c r="H83"/>
  <c r="H82"/>
  <c r="H81"/>
  <c r="H80"/>
  <c r="L78"/>
  <c r="L77"/>
  <c r="D76"/>
  <c r="D75"/>
  <c r="A38"/>
  <c r="C66"/>
  <c r="I43"/>
  <c r="H66"/>
  <c r="F66"/>
  <c r="C65"/>
  <c r="H65"/>
  <c r="F65"/>
  <c r="K64"/>
  <c r="C64"/>
  <c r="H64"/>
  <c r="F64"/>
  <c r="K63"/>
  <c r="L62"/>
  <c r="K62"/>
  <c r="K61"/>
  <c r="DH10" i="5"/>
  <c r="L60" i="25"/>
  <c r="K60"/>
  <c r="J60"/>
  <c r="H60"/>
  <c r="F60"/>
  <c r="C57"/>
  <c r="M57"/>
  <c r="J57"/>
  <c r="E57"/>
  <c r="F57"/>
  <c r="G57"/>
  <c r="H57"/>
  <c r="I57"/>
  <c r="K57"/>
  <c r="L57"/>
  <c r="J56"/>
  <c r="E56"/>
  <c r="F56"/>
  <c r="G56"/>
  <c r="H56"/>
  <c r="I56"/>
  <c r="K56"/>
  <c r="L56"/>
  <c r="C55"/>
  <c r="M55"/>
  <c r="J55"/>
  <c r="E55"/>
  <c r="F55"/>
  <c r="G55"/>
  <c r="H55"/>
  <c r="I55"/>
  <c r="K55"/>
  <c r="L55"/>
  <c r="C54"/>
  <c r="M54"/>
  <c r="J54"/>
  <c r="E54"/>
  <c r="F54"/>
  <c r="G54"/>
  <c r="H54"/>
  <c r="I54"/>
  <c r="K54"/>
  <c r="L54"/>
  <c r="C53"/>
  <c r="M53"/>
  <c r="J53"/>
  <c r="E53"/>
  <c r="F53"/>
  <c r="G53"/>
  <c r="H53"/>
  <c r="I53"/>
  <c r="K53"/>
  <c r="L53"/>
  <c r="C52"/>
  <c r="M52"/>
  <c r="J52"/>
  <c r="E52"/>
  <c r="F52"/>
  <c r="G52"/>
  <c r="H52"/>
  <c r="I52"/>
  <c r="K52"/>
  <c r="L52"/>
  <c r="E51"/>
  <c r="F51"/>
  <c r="G51"/>
  <c r="H51"/>
  <c r="I51"/>
  <c r="J51"/>
  <c r="K51"/>
  <c r="H49"/>
  <c r="H48"/>
  <c r="H47"/>
  <c r="H46"/>
  <c r="H45"/>
  <c r="H44"/>
  <c r="L42"/>
  <c r="L41"/>
  <c r="D40"/>
  <c r="D39"/>
  <c r="C29"/>
  <c r="C28"/>
  <c r="C27"/>
  <c r="C20"/>
  <c r="I6"/>
  <c r="E20"/>
  <c r="F20"/>
  <c r="G20"/>
  <c r="H20"/>
  <c r="I20"/>
  <c r="J20"/>
  <c r="K20"/>
  <c r="L20"/>
  <c r="E19"/>
  <c r="F19"/>
  <c r="G19"/>
  <c r="H19"/>
  <c r="I19"/>
  <c r="J19"/>
  <c r="K19"/>
  <c r="L19"/>
  <c r="C18"/>
  <c r="E18"/>
  <c r="F18"/>
  <c r="G18"/>
  <c r="H18"/>
  <c r="I18"/>
  <c r="J18"/>
  <c r="K18"/>
  <c r="L18"/>
  <c r="C17"/>
  <c r="E17"/>
  <c r="F17"/>
  <c r="G17"/>
  <c r="H17"/>
  <c r="I17"/>
  <c r="J17"/>
  <c r="K17"/>
  <c r="L17"/>
  <c r="C16"/>
  <c r="E16"/>
  <c r="F16"/>
  <c r="G16"/>
  <c r="H16"/>
  <c r="I16"/>
  <c r="J16"/>
  <c r="K16"/>
  <c r="L16"/>
  <c r="C15"/>
  <c r="E15"/>
  <c r="F15"/>
  <c r="G15"/>
  <c r="H15"/>
  <c r="I15"/>
  <c r="J15"/>
  <c r="K15"/>
  <c r="L15"/>
  <c r="DF10" i="5"/>
  <c r="DF11"/>
  <c r="DF12"/>
  <c r="DF13"/>
  <c r="DF14"/>
  <c r="DF15"/>
  <c r="DF16"/>
  <c r="DF17"/>
  <c r="DF18"/>
  <c r="DF19"/>
  <c r="DF20"/>
  <c r="DF21"/>
  <c r="DF22"/>
  <c r="DF23"/>
  <c r="DF24"/>
  <c r="DF25"/>
  <c r="DF26"/>
  <c r="DF27"/>
  <c r="DF28"/>
  <c r="DF29"/>
  <c r="DF30"/>
  <c r="DF31"/>
  <c r="DF32"/>
  <c r="DF33"/>
  <c r="DF34"/>
  <c r="DF35"/>
  <c r="DF36"/>
  <c r="DF37"/>
  <c r="DF38"/>
  <c r="DF39"/>
  <c r="DF40"/>
  <c r="DF41"/>
  <c r="DF42"/>
  <c r="DF43"/>
  <c r="DF44"/>
  <c r="DF45"/>
  <c r="DF46"/>
  <c r="DF47"/>
  <c r="DF48"/>
  <c r="DF49"/>
  <c r="DF50"/>
  <c r="DF51"/>
  <c r="DF52"/>
  <c r="DF53"/>
  <c r="DF54"/>
  <c r="DF55"/>
  <c r="DF56"/>
  <c r="DF57"/>
  <c r="DF58"/>
  <c r="DF59"/>
  <c r="DF60"/>
  <c r="DF61"/>
  <c r="DF62"/>
  <c r="DF63"/>
  <c r="DF64"/>
  <c r="DF65"/>
  <c r="DF66"/>
  <c r="DF67"/>
  <c r="DF68"/>
  <c r="DF69"/>
  <c r="DF70"/>
  <c r="DF71"/>
  <c r="DF72"/>
  <c r="DF73"/>
  <c r="DF74"/>
  <c r="DF75"/>
  <c r="DF76"/>
  <c r="DF77"/>
  <c r="DF78"/>
  <c r="DF79"/>
  <c r="DF80"/>
  <c r="DF81"/>
  <c r="DF82"/>
  <c r="DF83"/>
  <c r="DF84"/>
  <c r="DF85"/>
  <c r="DF86"/>
  <c r="DF87"/>
  <c r="DF88"/>
  <c r="DF89"/>
  <c r="DF90"/>
  <c r="DF91"/>
  <c r="DF92"/>
  <c r="DF93"/>
  <c r="DF94"/>
  <c r="DF95"/>
  <c r="DF96"/>
  <c r="DF97"/>
  <c r="DF98"/>
  <c r="DF99"/>
  <c r="DF100"/>
  <c r="DF101"/>
  <c r="DF102"/>
  <c r="DF103"/>
  <c r="DF104"/>
  <c r="DF105"/>
  <c r="DF106"/>
  <c r="DF107"/>
  <c r="DF108"/>
  <c r="DF109"/>
  <c r="DF9"/>
  <c r="DG10"/>
  <c r="DG11"/>
  <c r="DG12"/>
  <c r="DG13"/>
  <c r="DG14"/>
  <c r="DG109"/>
  <c r="DG9"/>
  <c r="CZ10"/>
  <c r="CZ11"/>
  <c r="CZ12"/>
  <c r="CZ13"/>
  <c r="CZ14"/>
  <c r="CZ109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49"/>
  <c r="CY50"/>
  <c r="CY51"/>
  <c r="CY52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80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99"/>
  <c r="CY100"/>
  <c r="CY101"/>
  <c r="CY102"/>
  <c r="CY103"/>
  <c r="CY104"/>
  <c r="CY105"/>
  <c r="CY106"/>
  <c r="CY107"/>
  <c r="CY108"/>
  <c r="CY109"/>
  <c r="CY9"/>
  <c r="CZ9"/>
  <c r="CR10"/>
  <c r="CR11"/>
  <c r="CR12"/>
  <c r="CR13"/>
  <c r="CR14"/>
  <c r="CR109"/>
  <c r="CQ10"/>
  <c r="CQ11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Q96"/>
  <c r="CQ97"/>
  <c r="CQ98"/>
  <c r="CQ99"/>
  <c r="CQ100"/>
  <c r="CQ101"/>
  <c r="CQ102"/>
  <c r="CQ103"/>
  <c r="CQ104"/>
  <c r="CQ105"/>
  <c r="CQ106"/>
  <c r="CQ107"/>
  <c r="CQ108"/>
  <c r="CQ109"/>
  <c r="CQ9"/>
  <c r="CR9"/>
  <c r="CJ10"/>
  <c r="CJ11"/>
  <c r="CJ12"/>
  <c r="CJ13"/>
  <c r="CJ14"/>
  <c r="CJ10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107"/>
  <c r="CI108"/>
  <c r="CI109"/>
  <c r="CI9"/>
  <c r="CJ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CA107"/>
  <c r="CA108"/>
  <c r="CA109"/>
  <c r="CA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M107"/>
  <c r="BM108"/>
  <c r="BM109"/>
  <c r="BM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9"/>
  <c r="H11" i="25"/>
  <c r="M10" i="5"/>
  <c r="Q10"/>
  <c r="U10"/>
  <c r="V10"/>
  <c r="M7"/>
  <c r="Q7"/>
  <c r="U7"/>
  <c r="V7"/>
  <c r="AA10"/>
  <c r="AE10"/>
  <c r="AI10"/>
  <c r="AJ10"/>
  <c r="AA7"/>
  <c r="AE7"/>
  <c r="AI7"/>
  <c r="AJ7"/>
  <c r="AO10"/>
  <c r="AS10"/>
  <c r="AW10"/>
  <c r="AX10"/>
  <c r="AO7"/>
  <c r="AS7"/>
  <c r="AW7"/>
  <c r="AX7"/>
  <c r="BC10"/>
  <c r="BG10"/>
  <c r="BK10"/>
  <c r="BL10"/>
  <c r="BC7"/>
  <c r="BG7"/>
  <c r="BK7"/>
  <c r="BL7"/>
  <c r="BQ10"/>
  <c r="BU10"/>
  <c r="BY10"/>
  <c r="BZ10"/>
  <c r="DE10"/>
  <c r="BQ7"/>
  <c r="BU7"/>
  <c r="BY7"/>
  <c r="BZ7"/>
  <c r="DD10"/>
  <c r="M11"/>
  <c r="Q11"/>
  <c r="U11"/>
  <c r="V11"/>
  <c r="AA11"/>
  <c r="AE11"/>
  <c r="AI11"/>
  <c r="AJ11"/>
  <c r="AO11"/>
  <c r="AS11"/>
  <c r="AW11"/>
  <c r="AX11"/>
  <c r="BC11"/>
  <c r="BG11"/>
  <c r="BK11"/>
  <c r="BL11"/>
  <c r="BQ11"/>
  <c r="BU11"/>
  <c r="BY11"/>
  <c r="BZ11"/>
  <c r="DE11"/>
  <c r="DD11"/>
  <c r="M12"/>
  <c r="Q12"/>
  <c r="U12"/>
  <c r="V12"/>
  <c r="AA12"/>
  <c r="AE12"/>
  <c r="AI12"/>
  <c r="AJ12"/>
  <c r="AO12"/>
  <c r="AS12"/>
  <c r="AW12"/>
  <c r="AX12"/>
  <c r="BC12"/>
  <c r="BG12"/>
  <c r="BK12"/>
  <c r="BL12"/>
  <c r="BQ12"/>
  <c r="BU12"/>
  <c r="BY12"/>
  <c r="BZ12"/>
  <c r="DE12"/>
  <c r="DD12"/>
  <c r="M13"/>
  <c r="Q13"/>
  <c r="U13"/>
  <c r="V13"/>
  <c r="AA13"/>
  <c r="AE13"/>
  <c r="AI13"/>
  <c r="AJ13"/>
  <c r="AO13"/>
  <c r="AS13"/>
  <c r="AW13"/>
  <c r="AX13"/>
  <c r="BC13"/>
  <c r="BG13"/>
  <c r="BK13"/>
  <c r="BL13"/>
  <c r="BQ13"/>
  <c r="BU13"/>
  <c r="BY13"/>
  <c r="BZ13"/>
  <c r="DE13"/>
  <c r="DD13"/>
  <c r="M14"/>
  <c r="Q14"/>
  <c r="U14"/>
  <c r="V14"/>
  <c r="AA14"/>
  <c r="AE14"/>
  <c r="AI14"/>
  <c r="AJ14"/>
  <c r="AO14"/>
  <c r="AS14"/>
  <c r="AW14"/>
  <c r="AX14"/>
  <c r="BC14"/>
  <c r="BG14"/>
  <c r="BK14"/>
  <c r="BL14"/>
  <c r="BQ14"/>
  <c r="BU14"/>
  <c r="BY14"/>
  <c r="BZ14"/>
  <c r="DE14"/>
  <c r="DD14"/>
  <c r="M15"/>
  <c r="Q15"/>
  <c r="U15"/>
  <c r="V15"/>
  <c r="AA15"/>
  <c r="AE15"/>
  <c r="AI15"/>
  <c r="AJ15"/>
  <c r="AO15"/>
  <c r="AS15"/>
  <c r="AW15"/>
  <c r="AX15"/>
  <c r="BC15"/>
  <c r="BG15"/>
  <c r="BK15"/>
  <c r="BL15"/>
  <c r="M16"/>
  <c r="Q16"/>
  <c r="U16"/>
  <c r="V16"/>
  <c r="AA16"/>
  <c r="AE16"/>
  <c r="AI16"/>
  <c r="AJ16"/>
  <c r="AO16"/>
  <c r="AS16"/>
  <c r="AW16"/>
  <c r="AX16"/>
  <c r="BC16"/>
  <c r="BG16"/>
  <c r="BK16"/>
  <c r="BL16"/>
  <c r="M17"/>
  <c r="Q17"/>
  <c r="U17"/>
  <c r="V17"/>
  <c r="AA17"/>
  <c r="AE17"/>
  <c r="AI17"/>
  <c r="AJ17"/>
  <c r="AO17"/>
  <c r="AS17"/>
  <c r="AW17"/>
  <c r="AX17"/>
  <c r="BC17"/>
  <c r="BG17"/>
  <c r="BK17"/>
  <c r="BL17"/>
  <c r="M18"/>
  <c r="Q18"/>
  <c r="U18"/>
  <c r="V18"/>
  <c r="AA18"/>
  <c r="AE18"/>
  <c r="AI18"/>
  <c r="AJ18"/>
  <c r="AO18"/>
  <c r="AS18"/>
  <c r="AW18"/>
  <c r="AX18"/>
  <c r="BC18"/>
  <c r="BG18"/>
  <c r="BK18"/>
  <c r="BL18"/>
  <c r="M19"/>
  <c r="Q19"/>
  <c r="U19"/>
  <c r="V19"/>
  <c r="AA19"/>
  <c r="AE19"/>
  <c r="AI19"/>
  <c r="AJ19"/>
  <c r="AO19"/>
  <c r="AS19"/>
  <c r="AW19"/>
  <c r="AX19"/>
  <c r="BC19"/>
  <c r="BG19"/>
  <c r="BK19"/>
  <c r="BL19"/>
  <c r="M20"/>
  <c r="Q20"/>
  <c r="U20"/>
  <c r="V20"/>
  <c r="AA20"/>
  <c r="AE20"/>
  <c r="AI20"/>
  <c r="AJ20"/>
  <c r="AO20"/>
  <c r="AS20"/>
  <c r="AW20"/>
  <c r="AX20"/>
  <c r="BC20"/>
  <c r="BG20"/>
  <c r="BK20"/>
  <c r="BL20"/>
  <c r="M21"/>
  <c r="Q21"/>
  <c r="U21"/>
  <c r="V21"/>
  <c r="AA21"/>
  <c r="AE21"/>
  <c r="AI21"/>
  <c r="AJ21"/>
  <c r="AO21"/>
  <c r="AS21"/>
  <c r="AW21"/>
  <c r="AX21"/>
  <c r="BC21"/>
  <c r="BG21"/>
  <c r="BK21"/>
  <c r="BL21"/>
  <c r="M22"/>
  <c r="Q22"/>
  <c r="U22"/>
  <c r="V22"/>
  <c r="AA22"/>
  <c r="AE22"/>
  <c r="AI22"/>
  <c r="AJ22"/>
  <c r="AO22"/>
  <c r="AS22"/>
  <c r="AW22"/>
  <c r="AX22"/>
  <c r="BC22"/>
  <c r="BG22"/>
  <c r="BK22"/>
  <c r="BL22"/>
  <c r="M23"/>
  <c r="Q23"/>
  <c r="U23"/>
  <c r="V23"/>
  <c r="AA23"/>
  <c r="AE23"/>
  <c r="AI23"/>
  <c r="AJ23"/>
  <c r="AO23"/>
  <c r="AS23"/>
  <c r="AW23"/>
  <c r="AX23"/>
  <c r="BC23"/>
  <c r="BG23"/>
  <c r="BK23"/>
  <c r="BL23"/>
  <c r="M24"/>
  <c r="Q24"/>
  <c r="U24"/>
  <c r="V24"/>
  <c r="AA24"/>
  <c r="AE24"/>
  <c r="AI24"/>
  <c r="AJ24"/>
  <c r="AO24"/>
  <c r="AS24"/>
  <c r="AW24"/>
  <c r="AX24"/>
  <c r="BC24"/>
  <c r="BG24"/>
  <c r="BK24"/>
  <c r="BL24"/>
  <c r="M25"/>
  <c r="Q25"/>
  <c r="U25"/>
  <c r="V25"/>
  <c r="AA25"/>
  <c r="AE25"/>
  <c r="AI25"/>
  <c r="AJ25"/>
  <c r="AO25"/>
  <c r="AS25"/>
  <c r="AW25"/>
  <c r="AX25"/>
  <c r="BC25"/>
  <c r="BG25"/>
  <c r="BK25"/>
  <c r="BL25"/>
  <c r="M26"/>
  <c r="Q26"/>
  <c r="U26"/>
  <c r="V26"/>
  <c r="AA26"/>
  <c r="AE26"/>
  <c r="AI26"/>
  <c r="AJ26"/>
  <c r="AO26"/>
  <c r="AS26"/>
  <c r="AW26"/>
  <c r="AX26"/>
  <c r="BC26"/>
  <c r="BG26"/>
  <c r="BK26"/>
  <c r="BL26"/>
  <c r="M27"/>
  <c r="Q27"/>
  <c r="U27"/>
  <c r="V27"/>
  <c r="AA27"/>
  <c r="AE27"/>
  <c r="AI27"/>
  <c r="AJ27"/>
  <c r="AO27"/>
  <c r="AS27"/>
  <c r="AW27"/>
  <c r="AX27"/>
  <c r="BC27"/>
  <c r="BG27"/>
  <c r="BK27"/>
  <c r="BL27"/>
  <c r="M28"/>
  <c r="Q28"/>
  <c r="U28"/>
  <c r="V28"/>
  <c r="AA28"/>
  <c r="AE28"/>
  <c r="AI28"/>
  <c r="AJ28"/>
  <c r="AO28"/>
  <c r="AS28"/>
  <c r="AW28"/>
  <c r="AX28"/>
  <c r="BC28"/>
  <c r="BG28"/>
  <c r="BK28"/>
  <c r="BL28"/>
  <c r="M29"/>
  <c r="Q29"/>
  <c r="U29"/>
  <c r="V29"/>
  <c r="AA29"/>
  <c r="AE29"/>
  <c r="AI29"/>
  <c r="AJ29"/>
  <c r="AO29"/>
  <c r="AS29"/>
  <c r="AW29"/>
  <c r="AX29"/>
  <c r="BC29"/>
  <c r="BG29"/>
  <c r="BK29"/>
  <c r="BL29"/>
  <c r="M30"/>
  <c r="Q30"/>
  <c r="U30"/>
  <c r="V30"/>
  <c r="AA30"/>
  <c r="AE30"/>
  <c r="AI30"/>
  <c r="AJ30"/>
  <c r="AO30"/>
  <c r="AS30"/>
  <c r="AW30"/>
  <c r="AX30"/>
  <c r="BC30"/>
  <c r="BG30"/>
  <c r="BK30"/>
  <c r="BL30"/>
  <c r="M31"/>
  <c r="Q31"/>
  <c r="U31"/>
  <c r="V31"/>
  <c r="AA31"/>
  <c r="AE31"/>
  <c r="AI31"/>
  <c r="AJ31"/>
  <c r="AO31"/>
  <c r="AS31"/>
  <c r="AW31"/>
  <c r="AX31"/>
  <c r="BC31"/>
  <c r="BG31"/>
  <c r="BK31"/>
  <c r="BL31"/>
  <c r="M32"/>
  <c r="Q32"/>
  <c r="U32"/>
  <c r="V32"/>
  <c r="AA32"/>
  <c r="AE32"/>
  <c r="AI32"/>
  <c r="AJ32"/>
  <c r="AO32"/>
  <c r="AS32"/>
  <c r="AW32"/>
  <c r="AX32"/>
  <c r="BC32"/>
  <c r="BG32"/>
  <c r="BK32"/>
  <c r="BL32"/>
  <c r="M33"/>
  <c r="Q33"/>
  <c r="U33"/>
  <c r="V33"/>
  <c r="AA33"/>
  <c r="AE33"/>
  <c r="AI33"/>
  <c r="AJ33"/>
  <c r="AO33"/>
  <c r="AS33"/>
  <c r="AW33"/>
  <c r="AX33"/>
  <c r="BC33"/>
  <c r="BG33"/>
  <c r="BK33"/>
  <c r="BL33"/>
  <c r="M34"/>
  <c r="Q34"/>
  <c r="U34"/>
  <c r="V34"/>
  <c r="AA34"/>
  <c r="AE34"/>
  <c r="AI34"/>
  <c r="AJ34"/>
  <c r="AO34"/>
  <c r="AS34"/>
  <c r="AW34"/>
  <c r="AX34"/>
  <c r="BC34"/>
  <c r="BG34"/>
  <c r="BK34"/>
  <c r="BL34"/>
  <c r="M35"/>
  <c r="Q35"/>
  <c r="U35"/>
  <c r="V35"/>
  <c r="AA35"/>
  <c r="AE35"/>
  <c r="AI35"/>
  <c r="AJ35"/>
  <c r="AO35"/>
  <c r="AS35"/>
  <c r="AW35"/>
  <c r="AX35"/>
  <c r="BC35"/>
  <c r="BG35"/>
  <c r="BK35"/>
  <c r="BL35"/>
  <c r="M36"/>
  <c r="Q36"/>
  <c r="U36"/>
  <c r="V36"/>
  <c r="AA36"/>
  <c r="AE36"/>
  <c r="AI36"/>
  <c r="AJ36"/>
  <c r="AO36"/>
  <c r="AS36"/>
  <c r="AW36"/>
  <c r="AX36"/>
  <c r="BC36"/>
  <c r="BG36"/>
  <c r="BK36"/>
  <c r="BL36"/>
  <c r="M37"/>
  <c r="Q37"/>
  <c r="U37"/>
  <c r="V37"/>
  <c r="AA37"/>
  <c r="AE37"/>
  <c r="AI37"/>
  <c r="AJ37"/>
  <c r="AO37"/>
  <c r="AS37"/>
  <c r="AW37"/>
  <c r="AX37"/>
  <c r="BC37"/>
  <c r="BG37"/>
  <c r="BK37"/>
  <c r="BL37"/>
  <c r="M38"/>
  <c r="Q38"/>
  <c r="U38"/>
  <c r="V38"/>
  <c r="AA38"/>
  <c r="AE38"/>
  <c r="AI38"/>
  <c r="AJ38"/>
  <c r="AO38"/>
  <c r="AS38"/>
  <c r="AW38"/>
  <c r="AX38"/>
  <c r="BC38"/>
  <c r="BG38"/>
  <c r="BK38"/>
  <c r="BL38"/>
  <c r="M39"/>
  <c r="Q39"/>
  <c r="U39"/>
  <c r="V39"/>
  <c r="AA39"/>
  <c r="AE39"/>
  <c r="AI39"/>
  <c r="AJ39"/>
  <c r="AO39"/>
  <c r="AS39"/>
  <c r="AW39"/>
  <c r="AX39"/>
  <c r="BC39"/>
  <c r="BG39"/>
  <c r="BK39"/>
  <c r="BL39"/>
  <c r="M40"/>
  <c r="Q40"/>
  <c r="U40"/>
  <c r="V40"/>
  <c r="AA40"/>
  <c r="AE40"/>
  <c r="AI40"/>
  <c r="AJ40"/>
  <c r="AO40"/>
  <c r="AS40"/>
  <c r="AW40"/>
  <c r="AX40"/>
  <c r="BC40"/>
  <c r="BG40"/>
  <c r="BK40"/>
  <c r="BL40"/>
  <c r="M41"/>
  <c r="Q41"/>
  <c r="U41"/>
  <c r="V41"/>
  <c r="AA41"/>
  <c r="AE41"/>
  <c r="AI41"/>
  <c r="AJ41"/>
  <c r="AO41"/>
  <c r="AS41"/>
  <c r="AW41"/>
  <c r="AX41"/>
  <c r="BC41"/>
  <c r="BG41"/>
  <c r="BK41"/>
  <c r="BL41"/>
  <c r="M42"/>
  <c r="Q42"/>
  <c r="U42"/>
  <c r="V42"/>
  <c r="AA42"/>
  <c r="AE42"/>
  <c r="AI42"/>
  <c r="AJ42"/>
  <c r="AO42"/>
  <c r="AS42"/>
  <c r="AW42"/>
  <c r="AX42"/>
  <c r="BC42"/>
  <c r="BG42"/>
  <c r="BK42"/>
  <c r="BL42"/>
  <c r="M43"/>
  <c r="Q43"/>
  <c r="U43"/>
  <c r="V43"/>
  <c r="AA43"/>
  <c r="AE43"/>
  <c r="AI43"/>
  <c r="AJ43"/>
  <c r="AO43"/>
  <c r="AS43"/>
  <c r="AW43"/>
  <c r="AX43"/>
  <c r="BC43"/>
  <c r="BG43"/>
  <c r="BK43"/>
  <c r="BL43"/>
  <c r="M44"/>
  <c r="Q44"/>
  <c r="U44"/>
  <c r="V44"/>
  <c r="AA44"/>
  <c r="AE44"/>
  <c r="AI44"/>
  <c r="AJ44"/>
  <c r="AO44"/>
  <c r="AS44"/>
  <c r="AW44"/>
  <c r="AX44"/>
  <c r="BC44"/>
  <c r="BG44"/>
  <c r="BK44"/>
  <c r="BL44"/>
  <c r="M45"/>
  <c r="Q45"/>
  <c r="U45"/>
  <c r="V45"/>
  <c r="AA45"/>
  <c r="AE45"/>
  <c r="AI45"/>
  <c r="AJ45"/>
  <c r="AO45"/>
  <c r="AS45"/>
  <c r="AW45"/>
  <c r="AX45"/>
  <c r="BC45"/>
  <c r="BG45"/>
  <c r="BK45"/>
  <c r="BL45"/>
  <c r="M46"/>
  <c r="Q46"/>
  <c r="U46"/>
  <c r="V46"/>
  <c r="AA46"/>
  <c r="AE46"/>
  <c r="AI46"/>
  <c r="AJ46"/>
  <c r="AO46"/>
  <c r="AS46"/>
  <c r="AW46"/>
  <c r="AX46"/>
  <c r="BC46"/>
  <c r="BG46"/>
  <c r="BK46"/>
  <c r="BL46"/>
  <c r="M47"/>
  <c r="Q47"/>
  <c r="U47"/>
  <c r="V47"/>
  <c r="AA47"/>
  <c r="AE47"/>
  <c r="AI47"/>
  <c r="AJ47"/>
  <c r="AO47"/>
  <c r="AS47"/>
  <c r="AW47"/>
  <c r="AX47"/>
  <c r="BC47"/>
  <c r="BG47"/>
  <c r="BK47"/>
  <c r="BL47"/>
  <c r="M48"/>
  <c r="Q48"/>
  <c r="U48"/>
  <c r="V48"/>
  <c r="AA48"/>
  <c r="AE48"/>
  <c r="AI48"/>
  <c r="AJ48"/>
  <c r="AO48"/>
  <c r="AS48"/>
  <c r="AW48"/>
  <c r="AX48"/>
  <c r="BC48"/>
  <c r="BG48"/>
  <c r="BK48"/>
  <c r="BL48"/>
  <c r="M49"/>
  <c r="Q49"/>
  <c r="U49"/>
  <c r="V49"/>
  <c r="AA49"/>
  <c r="AE49"/>
  <c r="AI49"/>
  <c r="AJ49"/>
  <c r="AO49"/>
  <c r="AS49"/>
  <c r="AW49"/>
  <c r="AX49"/>
  <c r="BC49"/>
  <c r="BG49"/>
  <c r="BK49"/>
  <c r="BL49"/>
  <c r="M50"/>
  <c r="Q50"/>
  <c r="U50"/>
  <c r="V50"/>
  <c r="AA50"/>
  <c r="AE50"/>
  <c r="AI50"/>
  <c r="AJ50"/>
  <c r="AO50"/>
  <c r="AS50"/>
  <c r="AW50"/>
  <c r="AX50"/>
  <c r="BC50"/>
  <c r="BG50"/>
  <c r="BK50"/>
  <c r="BL50"/>
  <c r="M51"/>
  <c r="Q51"/>
  <c r="U51"/>
  <c r="V51"/>
  <c r="AA51"/>
  <c r="AE51"/>
  <c r="AI51"/>
  <c r="AJ51"/>
  <c r="AO51"/>
  <c r="AS51"/>
  <c r="AW51"/>
  <c r="AX51"/>
  <c r="BC51"/>
  <c r="BG51"/>
  <c r="BK51"/>
  <c r="BL51"/>
  <c r="M52"/>
  <c r="Q52"/>
  <c r="U52"/>
  <c r="V52"/>
  <c r="AA52"/>
  <c r="AE52"/>
  <c r="AI52"/>
  <c r="AJ52"/>
  <c r="AO52"/>
  <c r="AS52"/>
  <c r="AW52"/>
  <c r="AX52"/>
  <c r="BC52"/>
  <c r="BG52"/>
  <c r="BK52"/>
  <c r="BL52"/>
  <c r="M53"/>
  <c r="Q53"/>
  <c r="U53"/>
  <c r="V53"/>
  <c r="AA53"/>
  <c r="AE53"/>
  <c r="AI53"/>
  <c r="AJ53"/>
  <c r="AO53"/>
  <c r="AS53"/>
  <c r="AW53"/>
  <c r="AX53"/>
  <c r="BC53"/>
  <c r="BG53"/>
  <c r="BK53"/>
  <c r="BL53"/>
  <c r="M54"/>
  <c r="Q54"/>
  <c r="U54"/>
  <c r="V54"/>
  <c r="AA54"/>
  <c r="AE54"/>
  <c r="AI54"/>
  <c r="AJ54"/>
  <c r="AO54"/>
  <c r="AS54"/>
  <c r="AW54"/>
  <c r="AX54"/>
  <c r="BC54"/>
  <c r="BG54"/>
  <c r="BK54"/>
  <c r="BL54"/>
  <c r="M55"/>
  <c r="Q55"/>
  <c r="U55"/>
  <c r="V55"/>
  <c r="AA55"/>
  <c r="AE55"/>
  <c r="AI55"/>
  <c r="AJ55"/>
  <c r="AO55"/>
  <c r="AS55"/>
  <c r="AW55"/>
  <c r="AX55"/>
  <c r="BC55"/>
  <c r="BG55"/>
  <c r="BK55"/>
  <c r="BL55"/>
  <c r="M56"/>
  <c r="Q56"/>
  <c r="U56"/>
  <c r="V56"/>
  <c r="AA56"/>
  <c r="AE56"/>
  <c r="AI56"/>
  <c r="AJ56"/>
  <c r="AO56"/>
  <c r="AS56"/>
  <c r="AW56"/>
  <c r="AX56"/>
  <c r="BC56"/>
  <c r="BG56"/>
  <c r="BK56"/>
  <c r="BL56"/>
  <c r="M57"/>
  <c r="Q57"/>
  <c r="U57"/>
  <c r="V57"/>
  <c r="AA57"/>
  <c r="AE57"/>
  <c r="AI57"/>
  <c r="AJ57"/>
  <c r="AO57"/>
  <c r="AS57"/>
  <c r="AW57"/>
  <c r="AX57"/>
  <c r="BC57"/>
  <c r="BG57"/>
  <c r="BK57"/>
  <c r="BL57"/>
  <c r="M58"/>
  <c r="Q58"/>
  <c r="U58"/>
  <c r="V58"/>
  <c r="AA58"/>
  <c r="AE58"/>
  <c r="AI58"/>
  <c r="AJ58"/>
  <c r="AO58"/>
  <c r="AS58"/>
  <c r="AW58"/>
  <c r="AX58"/>
  <c r="BC58"/>
  <c r="BG58"/>
  <c r="BK58"/>
  <c r="BL58"/>
  <c r="M59"/>
  <c r="Q59"/>
  <c r="U59"/>
  <c r="V59"/>
  <c r="AA59"/>
  <c r="AE59"/>
  <c r="AI59"/>
  <c r="AJ59"/>
  <c r="AO59"/>
  <c r="AS59"/>
  <c r="AW59"/>
  <c r="AX59"/>
  <c r="BC59"/>
  <c r="BG59"/>
  <c r="BK59"/>
  <c r="BL59"/>
  <c r="M60"/>
  <c r="Q60"/>
  <c r="U60"/>
  <c r="V60"/>
  <c r="AA60"/>
  <c r="AE60"/>
  <c r="AI60"/>
  <c r="AJ60"/>
  <c r="AO60"/>
  <c r="AS60"/>
  <c r="AW60"/>
  <c r="AX60"/>
  <c r="BC60"/>
  <c r="BG60"/>
  <c r="BK60"/>
  <c r="BL60"/>
  <c r="M61"/>
  <c r="Q61"/>
  <c r="U61"/>
  <c r="V61"/>
  <c r="AA61"/>
  <c r="AE61"/>
  <c r="AI61"/>
  <c r="AJ61"/>
  <c r="AO61"/>
  <c r="AS61"/>
  <c r="AW61"/>
  <c r="AX61"/>
  <c r="BC61"/>
  <c r="BG61"/>
  <c r="BK61"/>
  <c r="BL61"/>
  <c r="M62"/>
  <c r="Q62"/>
  <c r="U62"/>
  <c r="V62"/>
  <c r="AA62"/>
  <c r="AE62"/>
  <c r="AI62"/>
  <c r="AJ62"/>
  <c r="AO62"/>
  <c r="AS62"/>
  <c r="AW62"/>
  <c r="AX62"/>
  <c r="BC62"/>
  <c r="BG62"/>
  <c r="BK62"/>
  <c r="BL62"/>
  <c r="M63"/>
  <c r="Q63"/>
  <c r="U63"/>
  <c r="V63"/>
  <c r="AA63"/>
  <c r="AE63"/>
  <c r="AI63"/>
  <c r="AJ63"/>
  <c r="AO63"/>
  <c r="AS63"/>
  <c r="AW63"/>
  <c r="AX63"/>
  <c r="BC63"/>
  <c r="BG63"/>
  <c r="BK63"/>
  <c r="BL63"/>
  <c r="M64"/>
  <c r="Q64"/>
  <c r="U64"/>
  <c r="V64"/>
  <c r="AA64"/>
  <c r="AE64"/>
  <c r="AI64"/>
  <c r="AJ64"/>
  <c r="AO64"/>
  <c r="AS64"/>
  <c r="AW64"/>
  <c r="AX64"/>
  <c r="BC64"/>
  <c r="BG64"/>
  <c r="BK64"/>
  <c r="BL64"/>
  <c r="M65"/>
  <c r="Q65"/>
  <c r="U65"/>
  <c r="V65"/>
  <c r="AA65"/>
  <c r="AE65"/>
  <c r="AI65"/>
  <c r="AJ65"/>
  <c r="AO65"/>
  <c r="AS65"/>
  <c r="AW65"/>
  <c r="AX65"/>
  <c r="BC65"/>
  <c r="BG65"/>
  <c r="BK65"/>
  <c r="BL65"/>
  <c r="M66"/>
  <c r="Q66"/>
  <c r="U66"/>
  <c r="V66"/>
  <c r="AA66"/>
  <c r="AE66"/>
  <c r="AI66"/>
  <c r="AJ66"/>
  <c r="AO66"/>
  <c r="AS66"/>
  <c r="AW66"/>
  <c r="AX66"/>
  <c r="BC66"/>
  <c r="BG66"/>
  <c r="BK66"/>
  <c r="BL66"/>
  <c r="M67"/>
  <c r="Q67"/>
  <c r="U67"/>
  <c r="V67"/>
  <c r="AA67"/>
  <c r="AE67"/>
  <c r="AI67"/>
  <c r="AJ67"/>
  <c r="AO67"/>
  <c r="AS67"/>
  <c r="AW67"/>
  <c r="AX67"/>
  <c r="BC67"/>
  <c r="BG67"/>
  <c r="BK67"/>
  <c r="BL67"/>
  <c r="M68"/>
  <c r="Q68"/>
  <c r="U68"/>
  <c r="V68"/>
  <c r="AA68"/>
  <c r="AE68"/>
  <c r="AI68"/>
  <c r="AJ68"/>
  <c r="AO68"/>
  <c r="AS68"/>
  <c r="AW68"/>
  <c r="AX68"/>
  <c r="BC68"/>
  <c r="BG68"/>
  <c r="BK68"/>
  <c r="BL68"/>
  <c r="M69"/>
  <c r="Q69"/>
  <c r="U69"/>
  <c r="V69"/>
  <c r="AA69"/>
  <c r="AE69"/>
  <c r="AI69"/>
  <c r="AJ69"/>
  <c r="AO69"/>
  <c r="AS69"/>
  <c r="AW69"/>
  <c r="AX69"/>
  <c r="BC69"/>
  <c r="BG69"/>
  <c r="BK69"/>
  <c r="BL69"/>
  <c r="M70"/>
  <c r="Q70"/>
  <c r="U70"/>
  <c r="V70"/>
  <c r="AA70"/>
  <c r="AE70"/>
  <c r="AI70"/>
  <c r="AJ70"/>
  <c r="AO70"/>
  <c r="AS70"/>
  <c r="AW70"/>
  <c r="AX70"/>
  <c r="BC70"/>
  <c r="BG70"/>
  <c r="BK70"/>
  <c r="BL70"/>
  <c r="M71"/>
  <c r="Q71"/>
  <c r="U71"/>
  <c r="V71"/>
  <c r="AA71"/>
  <c r="AE71"/>
  <c r="AI71"/>
  <c r="AJ71"/>
  <c r="AO71"/>
  <c r="AS71"/>
  <c r="AW71"/>
  <c r="AX71"/>
  <c r="BC71"/>
  <c r="BG71"/>
  <c r="BK71"/>
  <c r="BL71"/>
  <c r="M72"/>
  <c r="Q72"/>
  <c r="U72"/>
  <c r="V72"/>
  <c r="AA72"/>
  <c r="AE72"/>
  <c r="AI72"/>
  <c r="AJ72"/>
  <c r="AO72"/>
  <c r="AS72"/>
  <c r="AW72"/>
  <c r="AX72"/>
  <c r="BC72"/>
  <c r="BG72"/>
  <c r="BK72"/>
  <c r="BL72"/>
  <c r="M73"/>
  <c r="Q73"/>
  <c r="U73"/>
  <c r="V73"/>
  <c r="AA73"/>
  <c r="AE73"/>
  <c r="AI73"/>
  <c r="AJ73"/>
  <c r="AO73"/>
  <c r="AS73"/>
  <c r="AW73"/>
  <c r="AX73"/>
  <c r="BC73"/>
  <c r="BG73"/>
  <c r="BK73"/>
  <c r="BL73"/>
  <c r="M74"/>
  <c r="Q74"/>
  <c r="U74"/>
  <c r="V74"/>
  <c r="AA74"/>
  <c r="AE74"/>
  <c r="AI74"/>
  <c r="AJ74"/>
  <c r="AO74"/>
  <c r="AS74"/>
  <c r="AW74"/>
  <c r="AX74"/>
  <c r="BC74"/>
  <c r="BG74"/>
  <c r="BK74"/>
  <c r="BL74"/>
  <c r="M75"/>
  <c r="Q75"/>
  <c r="U75"/>
  <c r="V75"/>
  <c r="AA75"/>
  <c r="AE75"/>
  <c r="AI75"/>
  <c r="AJ75"/>
  <c r="AO75"/>
  <c r="AS75"/>
  <c r="AW75"/>
  <c r="AX75"/>
  <c r="BC75"/>
  <c r="BG75"/>
  <c r="BK75"/>
  <c r="BL75"/>
  <c r="M76"/>
  <c r="Q76"/>
  <c r="U76"/>
  <c r="V76"/>
  <c r="AA76"/>
  <c r="AE76"/>
  <c r="AI76"/>
  <c r="AJ76"/>
  <c r="AO76"/>
  <c r="AS76"/>
  <c r="AW76"/>
  <c r="AX76"/>
  <c r="BC76"/>
  <c r="BG76"/>
  <c r="BK76"/>
  <c r="BL76"/>
  <c r="M77"/>
  <c r="Q77"/>
  <c r="U77"/>
  <c r="V77"/>
  <c r="AA77"/>
  <c r="AE77"/>
  <c r="AI77"/>
  <c r="AJ77"/>
  <c r="AO77"/>
  <c r="AS77"/>
  <c r="AW77"/>
  <c r="AX77"/>
  <c r="BC77"/>
  <c r="BG77"/>
  <c r="BK77"/>
  <c r="BL77"/>
  <c r="M78"/>
  <c r="Q78"/>
  <c r="U78"/>
  <c r="V78"/>
  <c r="AA78"/>
  <c r="AE78"/>
  <c r="AI78"/>
  <c r="AJ78"/>
  <c r="AO78"/>
  <c r="AS78"/>
  <c r="AW78"/>
  <c r="AX78"/>
  <c r="BC78"/>
  <c r="BG78"/>
  <c r="BK78"/>
  <c r="BL78"/>
  <c r="M79"/>
  <c r="Q79"/>
  <c r="U79"/>
  <c r="V79"/>
  <c r="AA79"/>
  <c r="AE79"/>
  <c r="AI79"/>
  <c r="AJ79"/>
  <c r="AO79"/>
  <c r="AS79"/>
  <c r="AW79"/>
  <c r="AX79"/>
  <c r="BC79"/>
  <c r="BG79"/>
  <c r="BK79"/>
  <c r="BL79"/>
  <c r="M80"/>
  <c r="Q80"/>
  <c r="U80"/>
  <c r="V80"/>
  <c r="AA80"/>
  <c r="AE80"/>
  <c r="AI80"/>
  <c r="AJ80"/>
  <c r="AO80"/>
  <c r="AS80"/>
  <c r="AW80"/>
  <c r="AX80"/>
  <c r="BC80"/>
  <c r="BG80"/>
  <c r="BK80"/>
  <c r="BL80"/>
  <c r="M81"/>
  <c r="Q81"/>
  <c r="U81"/>
  <c r="V81"/>
  <c r="AA81"/>
  <c r="AE81"/>
  <c r="AI81"/>
  <c r="AJ81"/>
  <c r="AO81"/>
  <c r="AS81"/>
  <c r="AW81"/>
  <c r="AX81"/>
  <c r="BC81"/>
  <c r="BG81"/>
  <c r="BK81"/>
  <c r="BL81"/>
  <c r="M82"/>
  <c r="Q82"/>
  <c r="U82"/>
  <c r="V82"/>
  <c r="AA82"/>
  <c r="AE82"/>
  <c r="AI82"/>
  <c r="AJ82"/>
  <c r="AO82"/>
  <c r="AS82"/>
  <c r="AW82"/>
  <c r="AX82"/>
  <c r="BC82"/>
  <c r="BG82"/>
  <c r="BK82"/>
  <c r="BL82"/>
  <c r="M83"/>
  <c r="Q83"/>
  <c r="U83"/>
  <c r="V83"/>
  <c r="AA83"/>
  <c r="AE83"/>
  <c r="AI83"/>
  <c r="AJ83"/>
  <c r="AO83"/>
  <c r="AS83"/>
  <c r="AW83"/>
  <c r="AX83"/>
  <c r="BC83"/>
  <c r="BG83"/>
  <c r="BK83"/>
  <c r="BL83"/>
  <c r="M84"/>
  <c r="Q84"/>
  <c r="U84"/>
  <c r="V84"/>
  <c r="AA84"/>
  <c r="AE84"/>
  <c r="AI84"/>
  <c r="AJ84"/>
  <c r="AO84"/>
  <c r="AS84"/>
  <c r="AW84"/>
  <c r="AX84"/>
  <c r="BC84"/>
  <c r="BG84"/>
  <c r="BK84"/>
  <c r="BL84"/>
  <c r="M85"/>
  <c r="Q85"/>
  <c r="U85"/>
  <c r="V85"/>
  <c r="AA85"/>
  <c r="AE85"/>
  <c r="AI85"/>
  <c r="AJ85"/>
  <c r="AO85"/>
  <c r="AS85"/>
  <c r="AW85"/>
  <c r="AX85"/>
  <c r="BC85"/>
  <c r="BG85"/>
  <c r="BK85"/>
  <c r="BL85"/>
  <c r="M86"/>
  <c r="Q86"/>
  <c r="U86"/>
  <c r="V86"/>
  <c r="AA86"/>
  <c r="AE86"/>
  <c r="AI86"/>
  <c r="AJ86"/>
  <c r="AO86"/>
  <c r="AS86"/>
  <c r="AW86"/>
  <c r="AX86"/>
  <c r="BC86"/>
  <c r="BG86"/>
  <c r="BK86"/>
  <c r="BL86"/>
  <c r="M87"/>
  <c r="Q87"/>
  <c r="U87"/>
  <c r="V87"/>
  <c r="AA87"/>
  <c r="AE87"/>
  <c r="AI87"/>
  <c r="AJ87"/>
  <c r="AO87"/>
  <c r="AS87"/>
  <c r="AW87"/>
  <c r="AX87"/>
  <c r="BC87"/>
  <c r="BG87"/>
  <c r="BK87"/>
  <c r="BL87"/>
  <c r="M88"/>
  <c r="Q88"/>
  <c r="U88"/>
  <c r="V88"/>
  <c r="AA88"/>
  <c r="AE88"/>
  <c r="AI88"/>
  <c r="AJ88"/>
  <c r="AO88"/>
  <c r="AS88"/>
  <c r="AW88"/>
  <c r="AX88"/>
  <c r="BC88"/>
  <c r="BG88"/>
  <c r="BK88"/>
  <c r="BL88"/>
  <c r="M89"/>
  <c r="Q89"/>
  <c r="U89"/>
  <c r="V89"/>
  <c r="AA89"/>
  <c r="AE89"/>
  <c r="AI89"/>
  <c r="AJ89"/>
  <c r="AO89"/>
  <c r="AS89"/>
  <c r="AW89"/>
  <c r="AX89"/>
  <c r="BC89"/>
  <c r="BG89"/>
  <c r="BK89"/>
  <c r="BL89"/>
  <c r="M90"/>
  <c r="Q90"/>
  <c r="U90"/>
  <c r="V90"/>
  <c r="AA90"/>
  <c r="AE90"/>
  <c r="AI90"/>
  <c r="AJ90"/>
  <c r="AO90"/>
  <c r="AS90"/>
  <c r="AW90"/>
  <c r="AX90"/>
  <c r="BC90"/>
  <c r="BG90"/>
  <c r="BK90"/>
  <c r="BL90"/>
  <c r="M91"/>
  <c r="Q91"/>
  <c r="U91"/>
  <c r="V91"/>
  <c r="AA91"/>
  <c r="AE91"/>
  <c r="AI91"/>
  <c r="AJ91"/>
  <c r="AO91"/>
  <c r="AS91"/>
  <c r="AW91"/>
  <c r="AX91"/>
  <c r="BC91"/>
  <c r="BG91"/>
  <c r="BK91"/>
  <c r="BL91"/>
  <c r="M92"/>
  <c r="Q92"/>
  <c r="U92"/>
  <c r="V92"/>
  <c r="AA92"/>
  <c r="AE92"/>
  <c r="AI92"/>
  <c r="AJ92"/>
  <c r="AO92"/>
  <c r="AS92"/>
  <c r="AW92"/>
  <c r="AX92"/>
  <c r="BC92"/>
  <c r="BG92"/>
  <c r="BK92"/>
  <c r="BL92"/>
  <c r="M93"/>
  <c r="Q93"/>
  <c r="U93"/>
  <c r="V93"/>
  <c r="AA93"/>
  <c r="AE93"/>
  <c r="AI93"/>
  <c r="AJ93"/>
  <c r="AO93"/>
  <c r="AS93"/>
  <c r="AW93"/>
  <c r="AX93"/>
  <c r="BC93"/>
  <c r="BG93"/>
  <c r="BK93"/>
  <c r="BL93"/>
  <c r="M94"/>
  <c r="Q94"/>
  <c r="U94"/>
  <c r="V94"/>
  <c r="AA94"/>
  <c r="AE94"/>
  <c r="AI94"/>
  <c r="AJ94"/>
  <c r="AO94"/>
  <c r="AS94"/>
  <c r="AW94"/>
  <c r="AX94"/>
  <c r="BC94"/>
  <c r="BG94"/>
  <c r="BK94"/>
  <c r="BL94"/>
  <c r="M95"/>
  <c r="Q95"/>
  <c r="U95"/>
  <c r="V95"/>
  <c r="AA95"/>
  <c r="AE95"/>
  <c r="AI95"/>
  <c r="AJ95"/>
  <c r="AO95"/>
  <c r="AS95"/>
  <c r="AW95"/>
  <c r="AX95"/>
  <c r="BC95"/>
  <c r="BG95"/>
  <c r="BK95"/>
  <c r="BL95"/>
  <c r="M96"/>
  <c r="Q96"/>
  <c r="U96"/>
  <c r="V96"/>
  <c r="AA96"/>
  <c r="AE96"/>
  <c r="AI96"/>
  <c r="AJ96"/>
  <c r="AO96"/>
  <c r="AS96"/>
  <c r="AW96"/>
  <c r="AX96"/>
  <c r="BC96"/>
  <c r="BG96"/>
  <c r="BK96"/>
  <c r="BL96"/>
  <c r="M97"/>
  <c r="Q97"/>
  <c r="U97"/>
  <c r="V97"/>
  <c r="AA97"/>
  <c r="AE97"/>
  <c r="AI97"/>
  <c r="AJ97"/>
  <c r="AO97"/>
  <c r="AS97"/>
  <c r="AW97"/>
  <c r="AX97"/>
  <c r="BC97"/>
  <c r="BG97"/>
  <c r="BK97"/>
  <c r="BL97"/>
  <c r="M98"/>
  <c r="Q98"/>
  <c r="U98"/>
  <c r="V98"/>
  <c r="AA98"/>
  <c r="AE98"/>
  <c r="AI98"/>
  <c r="AJ98"/>
  <c r="AO98"/>
  <c r="AS98"/>
  <c r="AW98"/>
  <c r="AX98"/>
  <c r="BC98"/>
  <c r="BG98"/>
  <c r="BK98"/>
  <c r="BL98"/>
  <c r="M99"/>
  <c r="Q99"/>
  <c r="U99"/>
  <c r="V99"/>
  <c r="AA99"/>
  <c r="AE99"/>
  <c r="AI99"/>
  <c r="AJ99"/>
  <c r="AO99"/>
  <c r="AS99"/>
  <c r="AW99"/>
  <c r="AX99"/>
  <c r="BC99"/>
  <c r="BG99"/>
  <c r="BK99"/>
  <c r="BL99"/>
  <c r="M100"/>
  <c r="Q100"/>
  <c r="U100"/>
  <c r="V100"/>
  <c r="AA100"/>
  <c r="AE100"/>
  <c r="AI100"/>
  <c r="AJ100"/>
  <c r="AO100"/>
  <c r="AS100"/>
  <c r="AW100"/>
  <c r="AX100"/>
  <c r="BC100"/>
  <c r="BG100"/>
  <c r="BK100"/>
  <c r="BL100"/>
  <c r="M101"/>
  <c r="Q101"/>
  <c r="U101"/>
  <c r="V101"/>
  <c r="AA101"/>
  <c r="AE101"/>
  <c r="AI101"/>
  <c r="AJ101"/>
  <c r="AO101"/>
  <c r="AS101"/>
  <c r="AW101"/>
  <c r="AX101"/>
  <c r="BC101"/>
  <c r="BG101"/>
  <c r="BK101"/>
  <c r="BL101"/>
  <c r="M102"/>
  <c r="Q102"/>
  <c r="U102"/>
  <c r="V102"/>
  <c r="AA102"/>
  <c r="AE102"/>
  <c r="AI102"/>
  <c r="AJ102"/>
  <c r="AO102"/>
  <c r="AS102"/>
  <c r="AW102"/>
  <c r="AX102"/>
  <c r="BC102"/>
  <c r="BG102"/>
  <c r="BK102"/>
  <c r="BL102"/>
  <c r="M103"/>
  <c r="Q103"/>
  <c r="U103"/>
  <c r="V103"/>
  <c r="AA103"/>
  <c r="AE103"/>
  <c r="AI103"/>
  <c r="AJ103"/>
  <c r="AO103"/>
  <c r="AS103"/>
  <c r="AW103"/>
  <c r="AX103"/>
  <c r="BC103"/>
  <c r="BG103"/>
  <c r="BK103"/>
  <c r="BL103"/>
  <c r="M104"/>
  <c r="Q104"/>
  <c r="U104"/>
  <c r="V104"/>
  <c r="AA104"/>
  <c r="AE104"/>
  <c r="AI104"/>
  <c r="AJ104"/>
  <c r="AO104"/>
  <c r="AS104"/>
  <c r="AW104"/>
  <c r="AX104"/>
  <c r="BC104"/>
  <c r="BG104"/>
  <c r="BK104"/>
  <c r="BL104"/>
  <c r="M105"/>
  <c r="Q105"/>
  <c r="U105"/>
  <c r="V105"/>
  <c r="AA105"/>
  <c r="AE105"/>
  <c r="AI105"/>
  <c r="AJ105"/>
  <c r="AO105"/>
  <c r="AS105"/>
  <c r="AW105"/>
  <c r="AX105"/>
  <c r="BC105"/>
  <c r="BG105"/>
  <c r="BK105"/>
  <c r="BL105"/>
  <c r="M106"/>
  <c r="Q106"/>
  <c r="U106"/>
  <c r="V106"/>
  <c r="AA106"/>
  <c r="AE106"/>
  <c r="AI106"/>
  <c r="AJ106"/>
  <c r="AO106"/>
  <c r="AS106"/>
  <c r="AW106"/>
  <c r="AX106"/>
  <c r="BC106"/>
  <c r="BG106"/>
  <c r="BK106"/>
  <c r="BL106"/>
  <c r="M107"/>
  <c r="Q107"/>
  <c r="U107"/>
  <c r="V107"/>
  <c r="AA107"/>
  <c r="AE107"/>
  <c r="AI107"/>
  <c r="AJ107"/>
  <c r="AO107"/>
  <c r="AS107"/>
  <c r="AW107"/>
  <c r="AX107"/>
  <c r="BC107"/>
  <c r="BG107"/>
  <c r="BK107"/>
  <c r="BL107"/>
  <c r="M108"/>
  <c r="Q108"/>
  <c r="U108"/>
  <c r="V108"/>
  <c r="AA108"/>
  <c r="AE108"/>
  <c r="AI108"/>
  <c r="AJ108"/>
  <c r="AO108"/>
  <c r="AS108"/>
  <c r="AW108"/>
  <c r="AX108"/>
  <c r="BC108"/>
  <c r="BG108"/>
  <c r="BK108"/>
  <c r="BL108"/>
  <c r="DH109"/>
  <c r="M9"/>
  <c r="Q9"/>
  <c r="U9"/>
  <c r="V9"/>
  <c r="AA9"/>
  <c r="AE9"/>
  <c r="AI9"/>
  <c r="AJ9"/>
  <c r="AO9"/>
  <c r="AS9"/>
  <c r="AW9"/>
  <c r="AX9"/>
  <c r="BC9"/>
  <c r="BG9"/>
  <c r="BK9"/>
  <c r="BL9"/>
  <c r="BQ9"/>
  <c r="BU9"/>
  <c r="BY9"/>
  <c r="BZ9"/>
  <c r="DE9"/>
  <c r="DD9"/>
  <c r="DH9"/>
  <c r="CX108"/>
  <c r="CX7"/>
  <c r="CX107"/>
  <c r="CX106"/>
  <c r="CX105"/>
  <c r="CX104"/>
  <c r="CX103"/>
  <c r="CX102"/>
  <c r="CX101"/>
  <c r="CX100"/>
  <c r="CX99"/>
  <c r="CX98"/>
  <c r="CX97"/>
  <c r="CX96"/>
  <c r="CX95"/>
  <c r="CX94"/>
  <c r="CX93"/>
  <c r="CX92"/>
  <c r="CX91"/>
  <c r="CX90"/>
  <c r="CX89"/>
  <c r="CX88"/>
  <c r="CX87"/>
  <c r="CX86"/>
  <c r="CX85"/>
  <c r="CX84"/>
  <c r="CX83"/>
  <c r="CX82"/>
  <c r="CX81"/>
  <c r="CX80"/>
  <c r="CX79"/>
  <c r="CX78"/>
  <c r="CX77"/>
  <c r="CX76"/>
  <c r="CX75"/>
  <c r="CX74"/>
  <c r="CX73"/>
  <c r="CX72"/>
  <c r="CX71"/>
  <c r="CX70"/>
  <c r="CX69"/>
  <c r="CX68"/>
  <c r="CX67"/>
  <c r="CX66"/>
  <c r="CX65"/>
  <c r="CX64"/>
  <c r="CX63"/>
  <c r="CX62"/>
  <c r="CX61"/>
  <c r="CX60"/>
  <c r="CX59"/>
  <c r="CX58"/>
  <c r="CX57"/>
  <c r="CX56"/>
  <c r="CX55"/>
  <c r="CX54"/>
  <c r="CX53"/>
  <c r="CX52"/>
  <c r="CX51"/>
  <c r="CX50"/>
  <c r="CX49"/>
  <c r="CX48"/>
  <c r="CX47"/>
  <c r="CX46"/>
  <c r="CX45"/>
  <c r="CX44"/>
  <c r="CX43"/>
  <c r="CX42"/>
  <c r="CX41"/>
  <c r="CX40"/>
  <c r="CX39"/>
  <c r="CX38"/>
  <c r="CX37"/>
  <c r="CX36"/>
  <c r="CX35"/>
  <c r="CX34"/>
  <c r="CX33"/>
  <c r="CX32"/>
  <c r="CX31"/>
  <c r="CX30"/>
  <c r="CX29"/>
  <c r="CX28"/>
  <c r="CX27"/>
  <c r="CX26"/>
  <c r="CX25"/>
  <c r="CX24"/>
  <c r="CX23"/>
  <c r="CX22"/>
  <c r="CX21"/>
  <c r="CX20"/>
  <c r="CX19"/>
  <c r="CX18"/>
  <c r="CX17"/>
  <c r="CX16"/>
  <c r="CX15"/>
  <c r="CX14"/>
  <c r="CX13"/>
  <c r="CX12"/>
  <c r="CX11"/>
  <c r="CX10"/>
  <c r="CX9"/>
  <c r="CP108"/>
  <c r="CP7"/>
  <c r="CP107"/>
  <c r="CP106"/>
  <c r="CP105"/>
  <c r="CP104"/>
  <c r="CP103"/>
  <c r="CP102"/>
  <c r="CP101"/>
  <c r="CP100"/>
  <c r="CP99"/>
  <c r="CP98"/>
  <c r="CP97"/>
  <c r="CP96"/>
  <c r="CP95"/>
  <c r="CP94"/>
  <c r="CP93"/>
  <c r="CP92"/>
  <c r="CP91"/>
  <c r="CP90"/>
  <c r="CP89"/>
  <c r="CP88"/>
  <c r="CP87"/>
  <c r="CP86"/>
  <c r="CP85"/>
  <c r="CP84"/>
  <c r="CP83"/>
  <c r="CP82"/>
  <c r="CP81"/>
  <c r="CP80"/>
  <c r="CP79"/>
  <c r="CP78"/>
  <c r="CP77"/>
  <c r="CP76"/>
  <c r="CP75"/>
  <c r="CP74"/>
  <c r="CP73"/>
  <c r="CP72"/>
  <c r="CP71"/>
  <c r="CP70"/>
  <c r="CP69"/>
  <c r="CP68"/>
  <c r="CP67"/>
  <c r="CP66"/>
  <c r="CP65"/>
  <c r="CP64"/>
  <c r="CP63"/>
  <c r="CP62"/>
  <c r="CP61"/>
  <c r="CP60"/>
  <c r="CP59"/>
  <c r="CP58"/>
  <c r="CP57"/>
  <c r="CP56"/>
  <c r="CP55"/>
  <c r="CP54"/>
  <c r="CP53"/>
  <c r="CP52"/>
  <c r="CP51"/>
  <c r="CP50"/>
  <c r="CP49"/>
  <c r="CP48"/>
  <c r="CP47"/>
  <c r="CP46"/>
  <c r="CP45"/>
  <c r="CP44"/>
  <c r="CP43"/>
  <c r="CP42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9"/>
  <c r="CH10"/>
  <c r="CH7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9"/>
  <c r="BQ108"/>
  <c r="BU108"/>
  <c r="BY108"/>
  <c r="BZ108"/>
  <c r="BQ107"/>
  <c r="BU107"/>
  <c r="BY107"/>
  <c r="BZ107"/>
  <c r="BQ106"/>
  <c r="BU106"/>
  <c r="BY106"/>
  <c r="BZ106"/>
  <c r="BQ105"/>
  <c r="BU105"/>
  <c r="BY105"/>
  <c r="BZ105"/>
  <c r="BQ104"/>
  <c r="BU104"/>
  <c r="BY104"/>
  <c r="BZ104"/>
  <c r="BQ103"/>
  <c r="BU103"/>
  <c r="BY103"/>
  <c r="BZ103"/>
  <c r="BQ102"/>
  <c r="BU102"/>
  <c r="BY102"/>
  <c r="BZ102"/>
  <c r="BQ101"/>
  <c r="BU101"/>
  <c r="BY101"/>
  <c r="BZ101"/>
  <c r="BQ100"/>
  <c r="BU100"/>
  <c r="BY100"/>
  <c r="BZ100"/>
  <c r="BQ99"/>
  <c r="BU99"/>
  <c r="BY99"/>
  <c r="BZ99"/>
  <c r="BQ98"/>
  <c r="BU98"/>
  <c r="BY98"/>
  <c r="BZ98"/>
  <c r="BQ97"/>
  <c r="BU97"/>
  <c r="BY97"/>
  <c r="BZ97"/>
  <c r="BQ96"/>
  <c r="BU96"/>
  <c r="BY96"/>
  <c r="BZ96"/>
  <c r="BQ95"/>
  <c r="BU95"/>
  <c r="BY95"/>
  <c r="BZ95"/>
  <c r="BQ94"/>
  <c r="BU94"/>
  <c r="BY94"/>
  <c r="BZ94"/>
  <c r="BQ93"/>
  <c r="BU93"/>
  <c r="BY93"/>
  <c r="BZ93"/>
  <c r="BQ92"/>
  <c r="BU92"/>
  <c r="BY92"/>
  <c r="BZ92"/>
  <c r="BQ91"/>
  <c r="BU91"/>
  <c r="BY91"/>
  <c r="BZ91"/>
  <c r="BQ90"/>
  <c r="BU90"/>
  <c r="BY90"/>
  <c r="BZ90"/>
  <c r="BQ89"/>
  <c r="BU89"/>
  <c r="BY89"/>
  <c r="BZ89"/>
  <c r="BQ88"/>
  <c r="BU88"/>
  <c r="BY88"/>
  <c r="BZ88"/>
  <c r="BQ87"/>
  <c r="BU87"/>
  <c r="BY87"/>
  <c r="BZ87"/>
  <c r="BQ86"/>
  <c r="BU86"/>
  <c r="BY86"/>
  <c r="BZ86"/>
  <c r="BQ85"/>
  <c r="BU85"/>
  <c r="BY85"/>
  <c r="BZ85"/>
  <c r="BQ84"/>
  <c r="BU84"/>
  <c r="BY84"/>
  <c r="BZ84"/>
  <c r="BQ83"/>
  <c r="BU83"/>
  <c r="BY83"/>
  <c r="BZ83"/>
  <c r="BQ82"/>
  <c r="BU82"/>
  <c r="BY82"/>
  <c r="BZ82"/>
  <c r="BQ81"/>
  <c r="BU81"/>
  <c r="BY81"/>
  <c r="BZ81"/>
  <c r="BQ80"/>
  <c r="BU80"/>
  <c r="BY80"/>
  <c r="BZ80"/>
  <c r="BQ79"/>
  <c r="BU79"/>
  <c r="BY79"/>
  <c r="BZ79"/>
  <c r="BQ78"/>
  <c r="BU78"/>
  <c r="BY78"/>
  <c r="BZ78"/>
  <c r="BQ77"/>
  <c r="BU77"/>
  <c r="BY77"/>
  <c r="BZ77"/>
  <c r="BQ76"/>
  <c r="BU76"/>
  <c r="BY76"/>
  <c r="BZ76"/>
  <c r="BQ75"/>
  <c r="BU75"/>
  <c r="BY75"/>
  <c r="BZ75"/>
  <c r="BQ74"/>
  <c r="BU74"/>
  <c r="BY74"/>
  <c r="BZ74"/>
  <c r="BQ73"/>
  <c r="BU73"/>
  <c r="BY73"/>
  <c r="BZ73"/>
  <c r="BQ72"/>
  <c r="BU72"/>
  <c r="BY72"/>
  <c r="BZ72"/>
  <c r="BQ71"/>
  <c r="BU71"/>
  <c r="BY71"/>
  <c r="BZ71"/>
  <c r="BQ70"/>
  <c r="BU70"/>
  <c r="BY70"/>
  <c r="BZ70"/>
  <c r="BQ69"/>
  <c r="BU69"/>
  <c r="BY69"/>
  <c r="BZ69"/>
  <c r="BQ68"/>
  <c r="BU68"/>
  <c r="BY68"/>
  <c r="BZ68"/>
  <c r="BQ67"/>
  <c r="BU67"/>
  <c r="BY67"/>
  <c r="BZ67"/>
  <c r="BQ66"/>
  <c r="BU66"/>
  <c r="BY66"/>
  <c r="BZ66"/>
  <c r="BQ65"/>
  <c r="BU65"/>
  <c r="BY65"/>
  <c r="BZ65"/>
  <c r="BQ64"/>
  <c r="BU64"/>
  <c r="BY64"/>
  <c r="BZ64"/>
  <c r="BQ63"/>
  <c r="BU63"/>
  <c r="BY63"/>
  <c r="BZ63"/>
  <c r="BQ62"/>
  <c r="BU62"/>
  <c r="BY62"/>
  <c r="BZ62"/>
  <c r="BQ61"/>
  <c r="BU61"/>
  <c r="BY61"/>
  <c r="BZ61"/>
  <c r="BQ60"/>
  <c r="BU60"/>
  <c r="BY60"/>
  <c r="BZ60"/>
  <c r="BQ59"/>
  <c r="BU59"/>
  <c r="BY59"/>
  <c r="BZ59"/>
  <c r="BQ58"/>
  <c r="BU58"/>
  <c r="BY58"/>
  <c r="BZ58"/>
  <c r="BQ57"/>
  <c r="BU57"/>
  <c r="BY57"/>
  <c r="BZ57"/>
  <c r="BQ56"/>
  <c r="BU56"/>
  <c r="BY56"/>
  <c r="BZ56"/>
  <c r="BQ55"/>
  <c r="BU55"/>
  <c r="BY55"/>
  <c r="BZ55"/>
  <c r="BQ54"/>
  <c r="BU54"/>
  <c r="BY54"/>
  <c r="BZ54"/>
  <c r="BQ53"/>
  <c r="BU53"/>
  <c r="BY53"/>
  <c r="BZ53"/>
  <c r="BQ52"/>
  <c r="BU52"/>
  <c r="BY52"/>
  <c r="BZ52"/>
  <c r="BQ51"/>
  <c r="BU51"/>
  <c r="BY51"/>
  <c r="BZ51"/>
  <c r="BQ50"/>
  <c r="BU50"/>
  <c r="BY50"/>
  <c r="BZ50"/>
  <c r="BQ49"/>
  <c r="BU49"/>
  <c r="BY49"/>
  <c r="BZ49"/>
  <c r="BQ48"/>
  <c r="BU48"/>
  <c r="BY48"/>
  <c r="BZ48"/>
  <c r="BQ47"/>
  <c r="BU47"/>
  <c r="BY47"/>
  <c r="BZ47"/>
  <c r="BQ46"/>
  <c r="BU46"/>
  <c r="BY46"/>
  <c r="BZ46"/>
  <c r="BQ45"/>
  <c r="BU45"/>
  <c r="BY45"/>
  <c r="BZ45"/>
  <c r="BQ44"/>
  <c r="BU44"/>
  <c r="BY44"/>
  <c r="BZ44"/>
  <c r="BQ43"/>
  <c r="BU43"/>
  <c r="BY43"/>
  <c r="BZ43"/>
  <c r="BQ42"/>
  <c r="BU42"/>
  <c r="BY42"/>
  <c r="BZ42"/>
  <c r="BQ41"/>
  <c r="BU41"/>
  <c r="BY41"/>
  <c r="BZ41"/>
  <c r="BQ40"/>
  <c r="BU40"/>
  <c r="BY40"/>
  <c r="BZ40"/>
  <c r="BQ39"/>
  <c r="BU39"/>
  <c r="BY39"/>
  <c r="BZ39"/>
  <c r="BQ38"/>
  <c r="BU38"/>
  <c r="BY38"/>
  <c r="BZ38"/>
  <c r="BQ37"/>
  <c r="BU37"/>
  <c r="BY37"/>
  <c r="BZ37"/>
  <c r="BQ36"/>
  <c r="BU36"/>
  <c r="BY36"/>
  <c r="BZ36"/>
  <c r="BQ35"/>
  <c r="BU35"/>
  <c r="BY35"/>
  <c r="BZ35"/>
  <c r="BQ34"/>
  <c r="BU34"/>
  <c r="BY34"/>
  <c r="BZ34"/>
  <c r="BQ33"/>
  <c r="BU33"/>
  <c r="BY33"/>
  <c r="BZ33"/>
  <c r="BQ32"/>
  <c r="BU32"/>
  <c r="BY32"/>
  <c r="BZ32"/>
  <c r="BQ31"/>
  <c r="BU31"/>
  <c r="BY31"/>
  <c r="BZ31"/>
  <c r="BQ30"/>
  <c r="BU30"/>
  <c r="BY30"/>
  <c r="BZ30"/>
  <c r="BQ29"/>
  <c r="BU29"/>
  <c r="BY29"/>
  <c r="BZ29"/>
  <c r="BQ28"/>
  <c r="BU28"/>
  <c r="BY28"/>
  <c r="BZ28"/>
  <c r="BQ27"/>
  <c r="BU27"/>
  <c r="BY27"/>
  <c r="BZ27"/>
  <c r="BQ26"/>
  <c r="BU26"/>
  <c r="BY26"/>
  <c r="BZ26"/>
  <c r="BQ25"/>
  <c r="BU25"/>
  <c r="BY25"/>
  <c r="BZ25"/>
  <c r="BQ24"/>
  <c r="BU24"/>
  <c r="BY24"/>
  <c r="BZ24"/>
  <c r="BQ23"/>
  <c r="BU23"/>
  <c r="BY23"/>
  <c r="BZ23"/>
  <c r="BQ22"/>
  <c r="BU22"/>
  <c r="BY22"/>
  <c r="BZ22"/>
  <c r="BQ21"/>
  <c r="BU21"/>
  <c r="BY21"/>
  <c r="BZ21"/>
  <c r="BQ20"/>
  <c r="BU20"/>
  <c r="BY20"/>
  <c r="BZ20"/>
  <c r="BQ19"/>
  <c r="BU19"/>
  <c r="BY19"/>
  <c r="BZ19"/>
  <c r="BQ18"/>
  <c r="BU18"/>
  <c r="BY18"/>
  <c r="BZ18"/>
  <c r="BQ17"/>
  <c r="BU17"/>
  <c r="BY17"/>
  <c r="BZ17"/>
  <c r="BQ16"/>
  <c r="BU16"/>
  <c r="BY16"/>
  <c r="BZ16"/>
  <c r="BQ15"/>
  <c r="BU15"/>
  <c r="BY15"/>
  <c r="BZ15"/>
  <c r="CA7" i="24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BY110"/>
  <c r="DF8"/>
  <c r="DF9"/>
  <c r="DF10"/>
  <c r="DF11"/>
  <c r="DF12"/>
  <c r="DF13"/>
  <c r="DF14"/>
  <c r="DF15"/>
  <c r="DF16"/>
  <c r="DF17"/>
  <c r="DF18"/>
  <c r="DF19"/>
  <c r="DF20"/>
  <c r="DF21"/>
  <c r="DF22"/>
  <c r="DF23"/>
  <c r="DF24"/>
  <c r="DF25"/>
  <c r="DF26"/>
  <c r="DF27"/>
  <c r="DF28"/>
  <c r="DF29"/>
  <c r="DF30"/>
  <c r="DF31"/>
  <c r="DF32"/>
  <c r="DF33"/>
  <c r="DF34"/>
  <c r="DF35"/>
  <c r="DF36"/>
  <c r="DF37"/>
  <c r="DF38"/>
  <c r="DF39"/>
  <c r="DF40"/>
  <c r="DF41"/>
  <c r="DF42"/>
  <c r="DF43"/>
  <c r="DF44"/>
  <c r="DF45"/>
  <c r="DF46"/>
  <c r="DF47"/>
  <c r="DF48"/>
  <c r="DF49"/>
  <c r="DF50"/>
  <c r="DF51"/>
  <c r="DF52"/>
  <c r="DF53"/>
  <c r="DF54"/>
  <c r="DF55"/>
  <c r="DF56"/>
  <c r="DF57"/>
  <c r="DF58"/>
  <c r="DF59"/>
  <c r="DF60"/>
  <c r="DF61"/>
  <c r="DF62"/>
  <c r="DF63"/>
  <c r="DF64"/>
  <c r="DF65"/>
  <c r="DF66"/>
  <c r="DF67"/>
  <c r="DF68"/>
  <c r="DF69"/>
  <c r="DF70"/>
  <c r="DF71"/>
  <c r="DF72"/>
  <c r="DF73"/>
  <c r="DF74"/>
  <c r="DF75"/>
  <c r="DF76"/>
  <c r="DF77"/>
  <c r="DF78"/>
  <c r="DF79"/>
  <c r="DF80"/>
  <c r="DF81"/>
  <c r="DF82"/>
  <c r="DF83"/>
  <c r="DF84"/>
  <c r="DF85"/>
  <c r="DF86"/>
  <c r="DF87"/>
  <c r="DF88"/>
  <c r="DF89"/>
  <c r="DF90"/>
  <c r="DF91"/>
  <c r="DF92"/>
  <c r="DF93"/>
  <c r="DF94"/>
  <c r="DF95"/>
  <c r="DF96"/>
  <c r="DF97"/>
  <c r="DF98"/>
  <c r="DF99"/>
  <c r="DF100"/>
  <c r="DF101"/>
  <c r="DF102"/>
  <c r="DF103"/>
  <c r="DF104"/>
  <c r="DF105"/>
  <c r="DF106"/>
  <c r="CU109"/>
  <c r="CY109"/>
  <c r="DB109"/>
  <c r="DE109"/>
  <c r="DG109"/>
  <c r="DI109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DK10" i="5"/>
  <c r="DK11"/>
  <c r="DK12"/>
  <c r="DK13"/>
  <c r="DK14"/>
  <c r="DK109"/>
  <c r="DK9"/>
  <c r="DW108"/>
  <c r="DY108"/>
  <c r="DZ108"/>
  <c r="DS108"/>
  <c r="DU108"/>
  <c r="DV108"/>
  <c r="T2"/>
  <c r="DO108"/>
  <c r="DQ108"/>
  <c r="DR108"/>
  <c r="DC108"/>
  <c r="DE108"/>
  <c r="DD108"/>
  <c r="DW107"/>
  <c r="DY107"/>
  <c r="DZ107"/>
  <c r="DS107"/>
  <c r="DU107"/>
  <c r="DV107"/>
  <c r="DO107"/>
  <c r="DQ107"/>
  <c r="DR107"/>
  <c r="DC107"/>
  <c r="DE107"/>
  <c r="DD107"/>
  <c r="DW106"/>
  <c r="DY106"/>
  <c r="DZ106"/>
  <c r="DS106"/>
  <c r="DU106"/>
  <c r="DV106"/>
  <c r="DO106"/>
  <c r="DQ106"/>
  <c r="DR106"/>
  <c r="DC106"/>
  <c r="DE106"/>
  <c r="DD106"/>
  <c r="DW105"/>
  <c r="DY105"/>
  <c r="DZ105"/>
  <c r="DS105"/>
  <c r="DU105"/>
  <c r="DV105"/>
  <c r="DO105"/>
  <c r="DQ105"/>
  <c r="DR105"/>
  <c r="DC105"/>
  <c r="DE105"/>
  <c r="DD105"/>
  <c r="DW104"/>
  <c r="DY104"/>
  <c r="DZ104"/>
  <c r="DS104"/>
  <c r="DU104"/>
  <c r="DV104"/>
  <c r="DO104"/>
  <c r="DQ104"/>
  <c r="DR104"/>
  <c r="DC104"/>
  <c r="DE104"/>
  <c r="DD104"/>
  <c r="DW103"/>
  <c r="DY103"/>
  <c r="DZ103"/>
  <c r="DS103"/>
  <c r="DU103"/>
  <c r="DV103"/>
  <c r="DO103"/>
  <c r="DQ103"/>
  <c r="DR103"/>
  <c r="DC103"/>
  <c r="DE103"/>
  <c r="DD103"/>
  <c r="DW102"/>
  <c r="DY102"/>
  <c r="DZ102"/>
  <c r="DS102"/>
  <c r="DU102"/>
  <c r="DV102"/>
  <c r="DO102"/>
  <c r="DQ102"/>
  <c r="DR102"/>
  <c r="DC102"/>
  <c r="DE102"/>
  <c r="DD102"/>
  <c r="DW101"/>
  <c r="DY101"/>
  <c r="DZ101"/>
  <c r="DS101"/>
  <c r="DU101"/>
  <c r="DV101"/>
  <c r="DO101"/>
  <c r="DQ101"/>
  <c r="DR101"/>
  <c r="DC101"/>
  <c r="DE101"/>
  <c r="DD101"/>
  <c r="DW100"/>
  <c r="DY100"/>
  <c r="DZ100"/>
  <c r="DS100"/>
  <c r="DU100"/>
  <c r="DV100"/>
  <c r="DO100"/>
  <c r="DQ100"/>
  <c r="DR100"/>
  <c r="DC100"/>
  <c r="DE100"/>
  <c r="DD100"/>
  <c r="DW99"/>
  <c r="DY99"/>
  <c r="DZ99"/>
  <c r="DS99"/>
  <c r="DU99"/>
  <c r="DV99"/>
  <c r="DO99"/>
  <c r="DQ99"/>
  <c r="DR99"/>
  <c r="DC99"/>
  <c r="DE99"/>
  <c r="DD99"/>
  <c r="DW98"/>
  <c r="DY98"/>
  <c r="DZ98"/>
  <c r="DS98"/>
  <c r="DU98"/>
  <c r="DV98"/>
  <c r="DO98"/>
  <c r="DQ98"/>
  <c r="DR98"/>
  <c r="DC98"/>
  <c r="DE98"/>
  <c r="DD98"/>
  <c r="DW97"/>
  <c r="DY97"/>
  <c r="DZ97"/>
  <c r="DS97"/>
  <c r="DU97"/>
  <c r="DV97"/>
  <c r="DO97"/>
  <c r="DQ97"/>
  <c r="DR97"/>
  <c r="DC97"/>
  <c r="DE97"/>
  <c r="DD97"/>
  <c r="DW96"/>
  <c r="DY96"/>
  <c r="DZ96"/>
  <c r="DS96"/>
  <c r="DU96"/>
  <c r="DV96"/>
  <c r="DO96"/>
  <c r="DQ96"/>
  <c r="DR96"/>
  <c r="DC96"/>
  <c r="DE96"/>
  <c r="DD96"/>
  <c r="DW95"/>
  <c r="DY95"/>
  <c r="DZ95"/>
  <c r="DS95"/>
  <c r="DU95"/>
  <c r="DV95"/>
  <c r="DO95"/>
  <c r="DQ95"/>
  <c r="DR95"/>
  <c r="DC95"/>
  <c r="DE95"/>
  <c r="DD95"/>
  <c r="DW94"/>
  <c r="DY94"/>
  <c r="DZ94"/>
  <c r="DS94"/>
  <c r="DU94"/>
  <c r="DV94"/>
  <c r="DO94"/>
  <c r="DQ94"/>
  <c r="DR94"/>
  <c r="DC94"/>
  <c r="DE94"/>
  <c r="DD94"/>
  <c r="DW93"/>
  <c r="DY93"/>
  <c r="DZ93"/>
  <c r="DS93"/>
  <c r="DU93"/>
  <c r="DV93"/>
  <c r="DO93"/>
  <c r="DQ93"/>
  <c r="DR93"/>
  <c r="DC93"/>
  <c r="DE93"/>
  <c r="DD93"/>
  <c r="DW92"/>
  <c r="DY92"/>
  <c r="DZ92"/>
  <c r="DS92"/>
  <c r="DU92"/>
  <c r="DV92"/>
  <c r="DO92"/>
  <c r="DQ92"/>
  <c r="DR92"/>
  <c r="DC92"/>
  <c r="DE92"/>
  <c r="DD92"/>
  <c r="DW91"/>
  <c r="DY91"/>
  <c r="DZ91"/>
  <c r="DS91"/>
  <c r="DU91"/>
  <c r="DV91"/>
  <c r="DO91"/>
  <c r="DQ91"/>
  <c r="DR91"/>
  <c r="DC91"/>
  <c r="DE91"/>
  <c r="DD91"/>
  <c r="DW90"/>
  <c r="DY90"/>
  <c r="DZ90"/>
  <c r="DS90"/>
  <c r="DU90"/>
  <c r="DV90"/>
  <c r="DO90"/>
  <c r="DQ90"/>
  <c r="DR90"/>
  <c r="DC90"/>
  <c r="DE90"/>
  <c r="DD90"/>
  <c r="DW89"/>
  <c r="DY89"/>
  <c r="DZ89"/>
  <c r="DS89"/>
  <c r="DU89"/>
  <c r="DV89"/>
  <c r="DO89"/>
  <c r="DQ89"/>
  <c r="DR89"/>
  <c r="DC89"/>
  <c r="DE89"/>
  <c r="DD89"/>
  <c r="DW88"/>
  <c r="DY88"/>
  <c r="DZ88"/>
  <c r="DS88"/>
  <c r="DU88"/>
  <c r="DV88"/>
  <c r="DO88"/>
  <c r="DQ88"/>
  <c r="DR88"/>
  <c r="DC88"/>
  <c r="DE88"/>
  <c r="DD88"/>
  <c r="DW87"/>
  <c r="DY87"/>
  <c r="DZ87"/>
  <c r="DS87"/>
  <c r="DU87"/>
  <c r="DV87"/>
  <c r="DO87"/>
  <c r="DQ87"/>
  <c r="DR87"/>
  <c r="DC87"/>
  <c r="DE87"/>
  <c r="DD87"/>
  <c r="DW86"/>
  <c r="DY86"/>
  <c r="DZ86"/>
  <c r="DS86"/>
  <c r="DU86"/>
  <c r="DV86"/>
  <c r="DO86"/>
  <c r="DQ86"/>
  <c r="DR86"/>
  <c r="DC86"/>
  <c r="DE86"/>
  <c r="DD86"/>
  <c r="DW85"/>
  <c r="DY85"/>
  <c r="DZ85"/>
  <c r="DS85"/>
  <c r="DU85"/>
  <c r="DV85"/>
  <c r="DO85"/>
  <c r="DQ85"/>
  <c r="DR85"/>
  <c r="DC85"/>
  <c r="DE85"/>
  <c r="DD85"/>
  <c r="DW84"/>
  <c r="DY84"/>
  <c r="DZ84"/>
  <c r="DS84"/>
  <c r="DU84"/>
  <c r="DV84"/>
  <c r="DO84"/>
  <c r="DQ84"/>
  <c r="DR84"/>
  <c r="DC84"/>
  <c r="DE84"/>
  <c r="DD84"/>
  <c r="DW83"/>
  <c r="DY83"/>
  <c r="DZ83"/>
  <c r="DS83"/>
  <c r="DU83"/>
  <c r="DV83"/>
  <c r="DO83"/>
  <c r="DQ83"/>
  <c r="DR83"/>
  <c r="DC83"/>
  <c r="DE83"/>
  <c r="DD83"/>
  <c r="DW82"/>
  <c r="DY82"/>
  <c r="DZ82"/>
  <c r="DS82"/>
  <c r="DU82"/>
  <c r="DV82"/>
  <c r="DO82"/>
  <c r="DQ82"/>
  <c r="DR82"/>
  <c r="DC82"/>
  <c r="DE82"/>
  <c r="DD82"/>
  <c r="DW81"/>
  <c r="DY81"/>
  <c r="DZ81"/>
  <c r="DS81"/>
  <c r="DU81"/>
  <c r="DV81"/>
  <c r="DO81"/>
  <c r="DQ81"/>
  <c r="DR81"/>
  <c r="DC81"/>
  <c r="DE81"/>
  <c r="DD81"/>
  <c r="DW80"/>
  <c r="DY80"/>
  <c r="DZ80"/>
  <c r="DS80"/>
  <c r="DU80"/>
  <c r="DV80"/>
  <c r="DO80"/>
  <c r="DQ80"/>
  <c r="DR80"/>
  <c r="DC80"/>
  <c r="DE80"/>
  <c r="DD80"/>
  <c r="DW79"/>
  <c r="DY79"/>
  <c r="DZ79"/>
  <c r="DS79"/>
  <c r="DU79"/>
  <c r="DV79"/>
  <c r="DO79"/>
  <c r="DQ79"/>
  <c r="DR79"/>
  <c r="DC79"/>
  <c r="DE79"/>
  <c r="DD79"/>
  <c r="DW78"/>
  <c r="DY78"/>
  <c r="DZ78"/>
  <c r="DS78"/>
  <c r="DU78"/>
  <c r="DV78"/>
  <c r="DO78"/>
  <c r="DQ78"/>
  <c r="DR78"/>
  <c r="DC78"/>
  <c r="DE78"/>
  <c r="DD78"/>
  <c r="DW77"/>
  <c r="DY77"/>
  <c r="DZ77"/>
  <c r="DS77"/>
  <c r="DU77"/>
  <c r="DV77"/>
  <c r="DO77"/>
  <c r="DQ77"/>
  <c r="DR77"/>
  <c r="DC77"/>
  <c r="DE77"/>
  <c r="DD77"/>
  <c r="DW76"/>
  <c r="DY76"/>
  <c r="DZ76"/>
  <c r="DS76"/>
  <c r="DU76"/>
  <c r="DV76"/>
  <c r="DO76"/>
  <c r="DQ76"/>
  <c r="DR76"/>
  <c r="DC76"/>
  <c r="DE76"/>
  <c r="DD76"/>
  <c r="DW75"/>
  <c r="DY75"/>
  <c r="DZ75"/>
  <c r="DS75"/>
  <c r="DU75"/>
  <c r="DV75"/>
  <c r="DO75"/>
  <c r="DQ75"/>
  <c r="DR75"/>
  <c r="DC75"/>
  <c r="DE75"/>
  <c r="DD75"/>
  <c r="DW74"/>
  <c r="DY74"/>
  <c r="DZ74"/>
  <c r="DS74"/>
  <c r="DU74"/>
  <c r="DV74"/>
  <c r="DO74"/>
  <c r="DQ74"/>
  <c r="DR74"/>
  <c r="DC74"/>
  <c r="DE74"/>
  <c r="DD74"/>
  <c r="DW73"/>
  <c r="DY73"/>
  <c r="DZ73"/>
  <c r="DS73"/>
  <c r="DU73"/>
  <c r="DV73"/>
  <c r="DO73"/>
  <c r="DQ73"/>
  <c r="DR73"/>
  <c r="DC73"/>
  <c r="DE73"/>
  <c r="DD73"/>
  <c r="DW72"/>
  <c r="DY72"/>
  <c r="DZ72"/>
  <c r="DS72"/>
  <c r="DU72"/>
  <c r="DV72"/>
  <c r="DO72"/>
  <c r="DQ72"/>
  <c r="DR72"/>
  <c r="DC72"/>
  <c r="DE72"/>
  <c r="DD72"/>
  <c r="DW71"/>
  <c r="DY71"/>
  <c r="DZ71"/>
  <c r="DS71"/>
  <c r="DU71"/>
  <c r="DV71"/>
  <c r="DO71"/>
  <c r="DQ71"/>
  <c r="DR71"/>
  <c r="DC71"/>
  <c r="DE71"/>
  <c r="DD71"/>
  <c r="DW70"/>
  <c r="DY70"/>
  <c r="DZ70"/>
  <c r="DS70"/>
  <c r="DU70"/>
  <c r="DV70"/>
  <c r="DO70"/>
  <c r="DQ70"/>
  <c r="DR70"/>
  <c r="DC70"/>
  <c r="DE70"/>
  <c r="DD70"/>
  <c r="DW69"/>
  <c r="DY69"/>
  <c r="DZ69"/>
  <c r="DS69"/>
  <c r="DU69"/>
  <c r="DV69"/>
  <c r="DO69"/>
  <c r="DQ69"/>
  <c r="DR69"/>
  <c r="DC69"/>
  <c r="DE69"/>
  <c r="DD69"/>
  <c r="DW68"/>
  <c r="DY68"/>
  <c r="DZ68"/>
  <c r="DS68"/>
  <c r="DU68"/>
  <c r="DV68"/>
  <c r="DO68"/>
  <c r="DQ68"/>
  <c r="DR68"/>
  <c r="DC68"/>
  <c r="DE68"/>
  <c r="DD68"/>
  <c r="DW67"/>
  <c r="DY67"/>
  <c r="DZ67"/>
  <c r="DS67"/>
  <c r="DU67"/>
  <c r="DV67"/>
  <c r="DO67"/>
  <c r="DQ67"/>
  <c r="DR67"/>
  <c r="DC67"/>
  <c r="DE67"/>
  <c r="DD67"/>
  <c r="DW66"/>
  <c r="DY66"/>
  <c r="DZ66"/>
  <c r="DS66"/>
  <c r="DU66"/>
  <c r="DV66"/>
  <c r="DO66"/>
  <c r="DQ66"/>
  <c r="DR66"/>
  <c r="DC66"/>
  <c r="DE66"/>
  <c r="DD66"/>
  <c r="DW65"/>
  <c r="DY65"/>
  <c r="DZ65"/>
  <c r="DS65"/>
  <c r="DU65"/>
  <c r="DV65"/>
  <c r="DO65"/>
  <c r="DQ65"/>
  <c r="DR65"/>
  <c r="DC65"/>
  <c r="DE65"/>
  <c r="DD65"/>
  <c r="DW64"/>
  <c r="DY64"/>
  <c r="DZ64"/>
  <c r="DS64"/>
  <c r="DU64"/>
  <c r="DV64"/>
  <c r="DO64"/>
  <c r="DQ64"/>
  <c r="DR64"/>
  <c r="DC64"/>
  <c r="DE64"/>
  <c r="DD64"/>
  <c r="DW63"/>
  <c r="DY63"/>
  <c r="DZ63"/>
  <c r="DS63"/>
  <c r="DU63"/>
  <c r="DV63"/>
  <c r="DO63"/>
  <c r="DQ63"/>
  <c r="DR63"/>
  <c r="DC63"/>
  <c r="DE63"/>
  <c r="DD63"/>
  <c r="DW62"/>
  <c r="DY62"/>
  <c r="DZ62"/>
  <c r="DS62"/>
  <c r="DU62"/>
  <c r="DV62"/>
  <c r="DO62"/>
  <c r="DQ62"/>
  <c r="DR62"/>
  <c r="DC62"/>
  <c r="DE62"/>
  <c r="DD62"/>
  <c r="DW61"/>
  <c r="DY61"/>
  <c r="DZ61"/>
  <c r="DS61"/>
  <c r="DU61"/>
  <c r="DV61"/>
  <c r="DO61"/>
  <c r="DQ61"/>
  <c r="DR61"/>
  <c r="DC61"/>
  <c r="DE61"/>
  <c r="DD61"/>
  <c r="DW60"/>
  <c r="DY60"/>
  <c r="DZ60"/>
  <c r="DS60"/>
  <c r="DU60"/>
  <c r="DV60"/>
  <c r="DO60"/>
  <c r="DQ60"/>
  <c r="DR60"/>
  <c r="DC60"/>
  <c r="DE60"/>
  <c r="DD60"/>
  <c r="DW59"/>
  <c r="DY59"/>
  <c r="DZ59"/>
  <c r="DS59"/>
  <c r="DU59"/>
  <c r="DV59"/>
  <c r="DO59"/>
  <c r="DQ59"/>
  <c r="DR59"/>
  <c r="DC59"/>
  <c r="DE59"/>
  <c r="DD59"/>
  <c r="DW58"/>
  <c r="DY58"/>
  <c r="DZ58"/>
  <c r="DS58"/>
  <c r="DU58"/>
  <c r="DV58"/>
  <c r="DO58"/>
  <c r="DQ58"/>
  <c r="DR58"/>
  <c r="DC58"/>
  <c r="DE58"/>
  <c r="DD58"/>
  <c r="DW57"/>
  <c r="DY57"/>
  <c r="DZ57"/>
  <c r="DS57"/>
  <c r="DU57"/>
  <c r="DV57"/>
  <c r="DO57"/>
  <c r="DQ57"/>
  <c r="DR57"/>
  <c r="DC57"/>
  <c r="DE57"/>
  <c r="DD57"/>
  <c r="DW56"/>
  <c r="DY56"/>
  <c r="DZ56"/>
  <c r="DS56"/>
  <c r="DU56"/>
  <c r="DV56"/>
  <c r="DO56"/>
  <c r="DQ56"/>
  <c r="DR56"/>
  <c r="DC56"/>
  <c r="DE56"/>
  <c r="DD56"/>
  <c r="DW55"/>
  <c r="DY55"/>
  <c r="DZ55"/>
  <c r="DS55"/>
  <c r="DU55"/>
  <c r="DV55"/>
  <c r="DO55"/>
  <c r="DQ55"/>
  <c r="DR55"/>
  <c r="DC55"/>
  <c r="DE55"/>
  <c r="DD55"/>
  <c r="DW54"/>
  <c r="DY54"/>
  <c r="DZ54"/>
  <c r="DS54"/>
  <c r="DU54"/>
  <c r="DV54"/>
  <c r="DO54"/>
  <c r="DQ54"/>
  <c r="DR54"/>
  <c r="DC54"/>
  <c r="DE54"/>
  <c r="DD54"/>
  <c r="DW53"/>
  <c r="DY53"/>
  <c r="DZ53"/>
  <c r="DS53"/>
  <c r="DU53"/>
  <c r="DV53"/>
  <c r="DO53"/>
  <c r="DQ53"/>
  <c r="DR53"/>
  <c r="DC53"/>
  <c r="DE53"/>
  <c r="DD53"/>
  <c r="DW52"/>
  <c r="DY52"/>
  <c r="DZ52"/>
  <c r="DS52"/>
  <c r="DU52"/>
  <c r="DV52"/>
  <c r="DO52"/>
  <c r="DQ52"/>
  <c r="DR52"/>
  <c r="DC52"/>
  <c r="DE52"/>
  <c r="DD52"/>
  <c r="DW51"/>
  <c r="DY51"/>
  <c r="DZ51"/>
  <c r="DS51"/>
  <c r="DU51"/>
  <c r="DV51"/>
  <c r="DO51"/>
  <c r="DQ51"/>
  <c r="DR51"/>
  <c r="DC51"/>
  <c r="DE51"/>
  <c r="DD51"/>
  <c r="DW50"/>
  <c r="DY50"/>
  <c r="DZ50"/>
  <c r="DS50"/>
  <c r="DU50"/>
  <c r="DV50"/>
  <c r="DO50"/>
  <c r="DQ50"/>
  <c r="DR50"/>
  <c r="DC50"/>
  <c r="DE50"/>
  <c r="DD50"/>
  <c r="DW49"/>
  <c r="DY49"/>
  <c r="DZ49"/>
  <c r="DS49"/>
  <c r="DU49"/>
  <c r="DV49"/>
  <c r="DO49"/>
  <c r="DQ49"/>
  <c r="DR49"/>
  <c r="DC49"/>
  <c r="DE49"/>
  <c r="DD49"/>
  <c r="DW48"/>
  <c r="DY48"/>
  <c r="DZ48"/>
  <c r="DS48"/>
  <c r="DU48"/>
  <c r="DV48"/>
  <c r="DO48"/>
  <c r="DQ48"/>
  <c r="DR48"/>
  <c r="DC48"/>
  <c r="DE48"/>
  <c r="DD48"/>
  <c r="DW47"/>
  <c r="DY47"/>
  <c r="DZ47"/>
  <c r="DS47"/>
  <c r="DU47"/>
  <c r="DV47"/>
  <c r="DO47"/>
  <c r="DQ47"/>
  <c r="DR47"/>
  <c r="DC47"/>
  <c r="DE47"/>
  <c r="DD47"/>
  <c r="DW46"/>
  <c r="DY46"/>
  <c r="DZ46"/>
  <c r="DS46"/>
  <c r="DU46"/>
  <c r="DV46"/>
  <c r="DO46"/>
  <c r="DQ46"/>
  <c r="DR46"/>
  <c r="DC46"/>
  <c r="DE46"/>
  <c r="DD46"/>
  <c r="DW45"/>
  <c r="DY45"/>
  <c r="DZ45"/>
  <c r="DS45"/>
  <c r="DU45"/>
  <c r="DV45"/>
  <c r="DO45"/>
  <c r="DQ45"/>
  <c r="DR45"/>
  <c r="DC45"/>
  <c r="DE45"/>
  <c r="DD45"/>
  <c r="DW44"/>
  <c r="DY44"/>
  <c r="DZ44"/>
  <c r="DS44"/>
  <c r="DU44"/>
  <c r="DV44"/>
  <c r="DO44"/>
  <c r="DQ44"/>
  <c r="DR44"/>
  <c r="DC44"/>
  <c r="DE44"/>
  <c r="DD44"/>
  <c r="DW43"/>
  <c r="DY43"/>
  <c r="DZ43"/>
  <c r="DS43"/>
  <c r="DU43"/>
  <c r="DV43"/>
  <c r="DO43"/>
  <c r="DQ43"/>
  <c r="DR43"/>
  <c r="DC43"/>
  <c r="DE43"/>
  <c r="DD43"/>
  <c r="DW42"/>
  <c r="DY42"/>
  <c r="DZ42"/>
  <c r="DS42"/>
  <c r="DU42"/>
  <c r="DV42"/>
  <c r="DO42"/>
  <c r="DQ42"/>
  <c r="DR42"/>
  <c r="DC42"/>
  <c r="DE42"/>
  <c r="DD42"/>
  <c r="DW41"/>
  <c r="DY41"/>
  <c r="DZ41"/>
  <c r="DS41"/>
  <c r="DU41"/>
  <c r="DV41"/>
  <c r="DO41"/>
  <c r="DQ41"/>
  <c r="DR41"/>
  <c r="DC41"/>
  <c r="DE41"/>
  <c r="DD41"/>
  <c r="DW40"/>
  <c r="DY40"/>
  <c r="DZ40"/>
  <c r="DS40"/>
  <c r="DU40"/>
  <c r="DV40"/>
  <c r="DO40"/>
  <c r="DQ40"/>
  <c r="DR40"/>
  <c r="DC40"/>
  <c r="DE40"/>
  <c r="DD40"/>
  <c r="DW39"/>
  <c r="DY39"/>
  <c r="DZ39"/>
  <c r="DS39"/>
  <c r="DU39"/>
  <c r="DV39"/>
  <c r="DO39"/>
  <c r="DQ39"/>
  <c r="DR39"/>
  <c r="DC39"/>
  <c r="DE39"/>
  <c r="DD39"/>
  <c r="DW38"/>
  <c r="DY38"/>
  <c r="DZ38"/>
  <c r="DS38"/>
  <c r="DU38"/>
  <c r="DV38"/>
  <c r="DO38"/>
  <c r="DQ38"/>
  <c r="DR38"/>
  <c r="DC38"/>
  <c r="DE38"/>
  <c r="DD38"/>
  <c r="DW37"/>
  <c r="DY37"/>
  <c r="DZ37"/>
  <c r="DS37"/>
  <c r="DU37"/>
  <c r="DV37"/>
  <c r="DO37"/>
  <c r="DQ37"/>
  <c r="DR37"/>
  <c r="DC37"/>
  <c r="DE37"/>
  <c r="DD37"/>
  <c r="DW36"/>
  <c r="DY36"/>
  <c r="DZ36"/>
  <c r="DS36"/>
  <c r="DU36"/>
  <c r="DV36"/>
  <c r="DO36"/>
  <c r="DQ36"/>
  <c r="DR36"/>
  <c r="DC36"/>
  <c r="DE36"/>
  <c r="DD36"/>
  <c r="DW35"/>
  <c r="DY35"/>
  <c r="DZ35"/>
  <c r="DS35"/>
  <c r="DU35"/>
  <c r="DV35"/>
  <c r="DO35"/>
  <c r="DQ35"/>
  <c r="DR35"/>
  <c r="DC35"/>
  <c r="DE35"/>
  <c r="DD35"/>
  <c r="DW34"/>
  <c r="DY34"/>
  <c r="DZ34"/>
  <c r="DS34"/>
  <c r="DU34"/>
  <c r="DV34"/>
  <c r="DO34"/>
  <c r="DQ34"/>
  <c r="DR34"/>
  <c r="DC34"/>
  <c r="DE34"/>
  <c r="DD34"/>
  <c r="DW33"/>
  <c r="DY33"/>
  <c r="DZ33"/>
  <c r="DS33"/>
  <c r="DU33"/>
  <c r="DV33"/>
  <c r="DO33"/>
  <c r="DQ33"/>
  <c r="DR33"/>
  <c r="DC33"/>
  <c r="DE33"/>
  <c r="DD33"/>
  <c r="DW32"/>
  <c r="DY32"/>
  <c r="DZ32"/>
  <c r="DS32"/>
  <c r="DU32"/>
  <c r="DV32"/>
  <c r="DO32"/>
  <c r="DQ32"/>
  <c r="DR32"/>
  <c r="DC32"/>
  <c r="DE32"/>
  <c r="DD32"/>
  <c r="DW31"/>
  <c r="DY31"/>
  <c r="DZ31"/>
  <c r="DS31"/>
  <c r="DU31"/>
  <c r="DV31"/>
  <c r="DO31"/>
  <c r="DQ31"/>
  <c r="DR31"/>
  <c r="DC31"/>
  <c r="DE31"/>
  <c r="DD31"/>
  <c r="DW30"/>
  <c r="DY30"/>
  <c r="DZ30"/>
  <c r="DS30"/>
  <c r="DU30"/>
  <c r="DV30"/>
  <c r="DO30"/>
  <c r="DQ30"/>
  <c r="DR30"/>
  <c r="DC30"/>
  <c r="DE30"/>
  <c r="DD30"/>
  <c r="DW29"/>
  <c r="DY29"/>
  <c r="DZ29"/>
  <c r="DS29"/>
  <c r="DU29"/>
  <c r="DV29"/>
  <c r="DO29"/>
  <c r="DQ29"/>
  <c r="DR29"/>
  <c r="DC29"/>
  <c r="DE29"/>
  <c r="DD29"/>
  <c r="DW28"/>
  <c r="DY28"/>
  <c r="DZ28"/>
  <c r="DS28"/>
  <c r="DU28"/>
  <c r="DV28"/>
  <c r="DO28"/>
  <c r="DQ28"/>
  <c r="DR28"/>
  <c r="DC28"/>
  <c r="DE28"/>
  <c r="DD28"/>
  <c r="DW27"/>
  <c r="DY27"/>
  <c r="DZ27"/>
  <c r="DS27"/>
  <c r="DU27"/>
  <c r="DV27"/>
  <c r="DO27"/>
  <c r="DQ27"/>
  <c r="DR27"/>
  <c r="DC27"/>
  <c r="DE27"/>
  <c r="DD27"/>
  <c r="DW26"/>
  <c r="DY26"/>
  <c r="DZ26"/>
  <c r="DS26"/>
  <c r="DU26"/>
  <c r="DV26"/>
  <c r="DO26"/>
  <c r="DQ26"/>
  <c r="DR26"/>
  <c r="DC26"/>
  <c r="DE26"/>
  <c r="DD26"/>
  <c r="DW25"/>
  <c r="DY25"/>
  <c r="DZ25"/>
  <c r="DS25"/>
  <c r="DU25"/>
  <c r="DV25"/>
  <c r="DO25"/>
  <c r="DQ25"/>
  <c r="DR25"/>
  <c r="DC25"/>
  <c r="DE25"/>
  <c r="DD25"/>
  <c r="DW24"/>
  <c r="DY24"/>
  <c r="DZ24"/>
  <c r="DS24"/>
  <c r="DU24"/>
  <c r="DV24"/>
  <c r="DO24"/>
  <c r="DQ24"/>
  <c r="DR24"/>
  <c r="DC24"/>
  <c r="DE24"/>
  <c r="DD24"/>
  <c r="DW23"/>
  <c r="DY23"/>
  <c r="DZ23"/>
  <c r="DS23"/>
  <c r="DU23"/>
  <c r="DV23"/>
  <c r="DO23"/>
  <c r="DQ23"/>
  <c r="DR23"/>
  <c r="DC23"/>
  <c r="DE23"/>
  <c r="DD23"/>
  <c r="DW22"/>
  <c r="DY22"/>
  <c r="DZ22"/>
  <c r="DS22"/>
  <c r="DU22"/>
  <c r="DV22"/>
  <c r="DO22"/>
  <c r="DQ22"/>
  <c r="DR22"/>
  <c r="DC22"/>
  <c r="DE22"/>
  <c r="DD22"/>
  <c r="DW21"/>
  <c r="DY21"/>
  <c r="DZ21"/>
  <c r="DS21"/>
  <c r="DU21"/>
  <c r="DV21"/>
  <c r="DO21"/>
  <c r="DQ21"/>
  <c r="DR21"/>
  <c r="DC21"/>
  <c r="DE21"/>
  <c r="DD21"/>
  <c r="DW20"/>
  <c r="DY20"/>
  <c r="DZ20"/>
  <c r="DS20"/>
  <c r="DU20"/>
  <c r="DV20"/>
  <c r="DO20"/>
  <c r="DQ20"/>
  <c r="DR20"/>
  <c r="DC20"/>
  <c r="DE20"/>
  <c r="DD20"/>
  <c r="DW19"/>
  <c r="DY19"/>
  <c r="DZ19"/>
  <c r="DS19"/>
  <c r="DU19"/>
  <c r="DV19"/>
  <c r="DO19"/>
  <c r="DQ19"/>
  <c r="DR19"/>
  <c r="DC19"/>
  <c r="DE19"/>
  <c r="DD19"/>
  <c r="DW18"/>
  <c r="DY18"/>
  <c r="DZ18"/>
  <c r="DS18"/>
  <c r="DU18"/>
  <c r="DV18"/>
  <c r="DO18"/>
  <c r="DQ18"/>
  <c r="DR18"/>
  <c r="DC18"/>
  <c r="DE18"/>
  <c r="DD18"/>
  <c r="DW17"/>
  <c r="DY17"/>
  <c r="DZ17"/>
  <c r="DS17"/>
  <c r="DU17"/>
  <c r="DV17"/>
  <c r="DO17"/>
  <c r="DQ17"/>
  <c r="DR17"/>
  <c r="DC17"/>
  <c r="DE17"/>
  <c r="DD17"/>
  <c r="DW16"/>
  <c r="DY16"/>
  <c r="DZ16"/>
  <c r="DS16"/>
  <c r="DU16"/>
  <c r="DV16"/>
  <c r="DO16"/>
  <c r="DQ16"/>
  <c r="DR16"/>
  <c r="DC16"/>
  <c r="DE16"/>
  <c r="DD16"/>
  <c r="DW15"/>
  <c r="DY15"/>
  <c r="DZ15"/>
  <c r="DS15"/>
  <c r="DU15"/>
  <c r="DV15"/>
  <c r="DO15"/>
  <c r="DQ15"/>
  <c r="DR15"/>
  <c r="DC15"/>
  <c r="DE15"/>
  <c r="DD15"/>
  <c r="DW14"/>
  <c r="DY14"/>
  <c r="DZ14"/>
  <c r="DS14"/>
  <c r="DU14"/>
  <c r="DV14"/>
  <c r="DO14"/>
  <c r="DQ14"/>
  <c r="DR14"/>
  <c r="DC14"/>
  <c r="DW13"/>
  <c r="DY13"/>
  <c r="DZ13"/>
  <c r="DS13"/>
  <c r="DU13"/>
  <c r="DV13"/>
  <c r="DO13"/>
  <c r="DQ13"/>
  <c r="DR13"/>
  <c r="DC13"/>
  <c r="DW12"/>
  <c r="DY12"/>
  <c r="DZ12"/>
  <c r="DS12"/>
  <c r="DU12"/>
  <c r="DV12"/>
  <c r="DO12"/>
  <c r="DQ12"/>
  <c r="DR12"/>
  <c r="DC12"/>
  <c r="I114"/>
  <c r="DW11"/>
  <c r="DY11"/>
  <c r="DZ11"/>
  <c r="DS11"/>
  <c r="DU11"/>
  <c r="DV11"/>
  <c r="DO11"/>
  <c r="DQ11"/>
  <c r="DR11"/>
  <c r="DC11"/>
  <c r="DW10"/>
  <c r="DY10"/>
  <c r="DZ10"/>
  <c r="DS10"/>
  <c r="DU10"/>
  <c r="DV10"/>
  <c r="DO10"/>
  <c r="DQ10"/>
  <c r="DR10"/>
  <c r="DC10"/>
  <c r="DI9"/>
  <c r="DI10"/>
  <c r="H29" i="25"/>
  <c r="DW9" i="5"/>
  <c r="DY9"/>
  <c r="DZ9"/>
  <c r="F29" i="25"/>
  <c r="H28"/>
  <c r="DS9" i="5"/>
  <c r="DU9"/>
  <c r="DV9"/>
  <c r="F28" i="25"/>
  <c r="K27"/>
  <c r="H27"/>
  <c r="DO9" i="5"/>
  <c r="DQ9"/>
  <c r="DR9"/>
  <c r="F27" i="25"/>
  <c r="K26"/>
  <c r="DC9" i="5"/>
  <c r="L25" i="25"/>
  <c r="K25"/>
  <c r="K24"/>
  <c r="L23"/>
  <c r="K23"/>
  <c r="J23"/>
  <c r="H23"/>
  <c r="F23"/>
  <c r="M20"/>
  <c r="M18"/>
  <c r="M17"/>
  <c r="M16"/>
  <c r="M15"/>
  <c r="E14"/>
  <c r="F14"/>
  <c r="G14"/>
  <c r="H14"/>
  <c r="I14"/>
  <c r="J14"/>
  <c r="K14"/>
  <c r="H12"/>
  <c r="H10"/>
  <c r="H9"/>
  <c r="H8"/>
  <c r="H7"/>
  <c r="L5"/>
  <c r="L4"/>
  <c r="D3"/>
  <c r="D2"/>
  <c r="BK110" i="24"/>
  <c r="AE6" i="21"/>
  <c r="AF6"/>
  <c r="BN2" i="24"/>
  <c r="C7"/>
  <c r="B7"/>
  <c r="C8"/>
  <c r="B8"/>
  <c r="C9"/>
  <c r="B9"/>
  <c r="C10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  <c r="C42"/>
  <c r="B42"/>
  <c r="C43"/>
  <c r="B43"/>
  <c r="C44"/>
  <c r="B44"/>
  <c r="C45"/>
  <c r="B45"/>
  <c r="C46"/>
  <c r="B46"/>
  <c r="C47"/>
  <c r="B47"/>
  <c r="C48"/>
  <c r="B48"/>
  <c r="C49"/>
  <c r="B49"/>
  <c r="C50"/>
  <c r="B50"/>
  <c r="C51"/>
  <c r="B51"/>
  <c r="C52"/>
  <c r="B52"/>
  <c r="C53"/>
  <c r="B53"/>
  <c r="C54"/>
  <c r="B54"/>
  <c r="C55"/>
  <c r="B55"/>
  <c r="C56"/>
  <c r="B56"/>
  <c r="C57"/>
  <c r="B57"/>
  <c r="C58"/>
  <c r="B58"/>
  <c r="C59"/>
  <c r="B59"/>
  <c r="C60"/>
  <c r="B60"/>
  <c r="C61"/>
  <c r="B61"/>
  <c r="C62"/>
  <c r="B62"/>
  <c r="C63"/>
  <c r="B63"/>
  <c r="C64"/>
  <c r="B64"/>
  <c r="C65"/>
  <c r="B65"/>
  <c r="C66"/>
  <c r="B66"/>
  <c r="C67"/>
  <c r="B67"/>
  <c r="C68"/>
  <c r="B68"/>
  <c r="C69"/>
  <c r="B69"/>
  <c r="C70"/>
  <c r="B70"/>
  <c r="C71"/>
  <c r="B71"/>
  <c r="C72"/>
  <c r="B72"/>
  <c r="C73"/>
  <c r="B73"/>
  <c r="C74"/>
  <c r="B74"/>
  <c r="C75"/>
  <c r="B75"/>
  <c r="C76"/>
  <c r="B76"/>
  <c r="C77"/>
  <c r="B77"/>
  <c r="C78"/>
  <c r="B78"/>
  <c r="C79"/>
  <c r="B79"/>
  <c r="C80"/>
  <c r="B80"/>
  <c r="C81"/>
  <c r="B81"/>
  <c r="C82"/>
  <c r="B82"/>
  <c r="C83"/>
  <c r="B83"/>
  <c r="C84"/>
  <c r="B84"/>
  <c r="C85"/>
  <c r="B85"/>
  <c r="C86"/>
  <c r="B86"/>
  <c r="C87"/>
  <c r="B87"/>
  <c r="C88"/>
  <c r="B88"/>
  <c r="C89"/>
  <c r="B89"/>
  <c r="C90"/>
  <c r="B90"/>
  <c r="C91"/>
  <c r="B91"/>
  <c r="C92"/>
  <c r="B92"/>
  <c r="C93"/>
  <c r="B93"/>
  <c r="C94"/>
  <c r="B94"/>
  <c r="C95"/>
  <c r="B95"/>
  <c r="C96"/>
  <c r="B96"/>
  <c r="C97"/>
  <c r="B97"/>
  <c r="C98"/>
  <c r="B98"/>
  <c r="C99"/>
  <c r="B99"/>
  <c r="C100"/>
  <c r="B100"/>
  <c r="C101"/>
  <c r="B101"/>
  <c r="C102"/>
  <c r="B102"/>
  <c r="C103"/>
  <c r="B103"/>
  <c r="C104"/>
  <c r="B104"/>
  <c r="C105"/>
  <c r="B105"/>
  <c r="C106"/>
  <c r="B106"/>
  <c r="BN110"/>
  <c r="AG6" i="21"/>
  <c r="AH6"/>
  <c r="AI6"/>
  <c r="E7" i="2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BQ110"/>
  <c r="AJ6" i="21"/>
  <c r="AK6"/>
  <c r="AZ2" i="24"/>
  <c r="AZ110"/>
  <c r="BC100"/>
  <c r="BD110"/>
  <c r="X6" i="21"/>
  <c r="Y6"/>
  <c r="Z6"/>
  <c r="AA6"/>
  <c r="AB6"/>
  <c r="AC6"/>
  <c r="AD6"/>
  <c r="AL2" i="24"/>
  <c r="AL110"/>
  <c r="AO100"/>
  <c r="AP110"/>
  <c r="Q6" i="21"/>
  <c r="R6"/>
  <c r="S6"/>
  <c r="T6"/>
  <c r="U6"/>
  <c r="V6"/>
  <c r="W6"/>
  <c r="K6"/>
  <c r="L6"/>
  <c r="M6"/>
  <c r="N6"/>
  <c r="O6"/>
  <c r="P6"/>
  <c r="X2" i="24"/>
  <c r="X110"/>
  <c r="AA100"/>
  <c r="AB110"/>
  <c r="J6" i="21"/>
  <c r="D6"/>
  <c r="E6"/>
  <c r="F6"/>
  <c r="G6"/>
  <c r="H6"/>
  <c r="I6"/>
  <c r="J2" i="24"/>
  <c r="J110"/>
  <c r="M100"/>
  <c r="N110"/>
  <c r="C6" i="21"/>
  <c r="L3"/>
  <c r="B6"/>
  <c r="BN107" i="24"/>
  <c r="AE4" i="21"/>
  <c r="AZ107" i="24"/>
  <c r="X4" i="21"/>
  <c r="AL107" i="24"/>
  <c r="Q4" i="21"/>
  <c r="X107" i="24"/>
  <c r="J4" i="21"/>
  <c r="J107" i="24"/>
  <c r="C4" i="21"/>
  <c r="Q3"/>
  <c r="A2"/>
  <c r="A1"/>
  <c r="BQ100" i="24"/>
  <c r="BR110"/>
  <c r="BC110"/>
  <c r="AW110"/>
  <c r="AO110"/>
  <c r="AI110"/>
  <c r="AA110"/>
  <c r="U110"/>
  <c r="M110"/>
  <c r="CB109"/>
  <c r="CJ109"/>
  <c r="CO109"/>
  <c r="BN3"/>
  <c r="BN108"/>
  <c r="AZ3"/>
  <c r="AZ108"/>
  <c r="AL3"/>
  <c r="AL108"/>
  <c r="X3"/>
  <c r="X108"/>
  <c r="J3"/>
  <c r="J108"/>
  <c r="DI106"/>
  <c r="DH106"/>
  <c r="DG106"/>
  <c r="DE106"/>
  <c r="DD106"/>
  <c r="DC106"/>
  <c r="DB106"/>
  <c r="DA106"/>
  <c r="CZ106"/>
  <c r="CY106"/>
  <c r="CX106"/>
  <c r="CW106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BZ106"/>
  <c r="BY106"/>
  <c r="BX106"/>
  <c r="BW106"/>
  <c r="BV106"/>
  <c r="BU106"/>
  <c r="BT106"/>
  <c r="BS106"/>
  <c r="BR106"/>
  <c r="BQ106"/>
  <c r="BP106"/>
  <c r="BO106"/>
  <c r="BN106"/>
  <c r="BL106"/>
  <c r="BK106"/>
  <c r="BJ106"/>
  <c r="BI106"/>
  <c r="BH106"/>
  <c r="BG106"/>
  <c r="BF106"/>
  <c r="BE106"/>
  <c r="BD106"/>
  <c r="BC106"/>
  <c r="BB106"/>
  <c r="BA106"/>
  <c r="AZ106"/>
  <c r="AX106"/>
  <c r="AW106"/>
  <c r="AV106"/>
  <c r="AU106"/>
  <c r="AT106"/>
  <c r="AS106"/>
  <c r="AR106"/>
  <c r="AQ106"/>
  <c r="AP106"/>
  <c r="AO106"/>
  <c r="AN106"/>
  <c r="AM106"/>
  <c r="AL106"/>
  <c r="AJ106"/>
  <c r="AI106"/>
  <c r="AH106"/>
  <c r="AG106"/>
  <c r="AF106"/>
  <c r="AE106"/>
  <c r="AD106"/>
  <c r="AC106"/>
  <c r="AB106"/>
  <c r="AA106"/>
  <c r="Z106"/>
  <c r="Y106"/>
  <c r="X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D106"/>
  <c r="DI105"/>
  <c r="DH105"/>
  <c r="DG105"/>
  <c r="DE105"/>
  <c r="DD105"/>
  <c r="DC105"/>
  <c r="DB105"/>
  <c r="DA105"/>
  <c r="CZ105"/>
  <c r="CY105"/>
  <c r="CX105"/>
  <c r="CW105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BZ105"/>
  <c r="BY105"/>
  <c r="BX105"/>
  <c r="BW105"/>
  <c r="BV105"/>
  <c r="BU105"/>
  <c r="BT105"/>
  <c r="BS105"/>
  <c r="BR105"/>
  <c r="BQ105"/>
  <c r="BP105"/>
  <c r="BO105"/>
  <c r="BN105"/>
  <c r="BL105"/>
  <c r="BK105"/>
  <c r="BJ105"/>
  <c r="BI105"/>
  <c r="BH105"/>
  <c r="BG105"/>
  <c r="BF105"/>
  <c r="BE105"/>
  <c r="BD105"/>
  <c r="BC105"/>
  <c r="BB105"/>
  <c r="BA105"/>
  <c r="AZ105"/>
  <c r="AX105"/>
  <c r="AW105"/>
  <c r="AV105"/>
  <c r="AU105"/>
  <c r="AT105"/>
  <c r="AS105"/>
  <c r="AR105"/>
  <c r="AQ105"/>
  <c r="AP105"/>
  <c r="AO105"/>
  <c r="AN105"/>
  <c r="AM105"/>
  <c r="AL105"/>
  <c r="AJ105"/>
  <c r="AI105"/>
  <c r="AH105"/>
  <c r="AG105"/>
  <c r="AF105"/>
  <c r="AE105"/>
  <c r="AD105"/>
  <c r="AC105"/>
  <c r="AB105"/>
  <c r="AA105"/>
  <c r="Z105"/>
  <c r="Y105"/>
  <c r="X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D105"/>
  <c r="DI104"/>
  <c r="DH104"/>
  <c r="DG104"/>
  <c r="DE104"/>
  <c r="DD104"/>
  <c r="DC104"/>
  <c r="DB104"/>
  <c r="DA104"/>
  <c r="CZ104"/>
  <c r="CY104"/>
  <c r="CX104"/>
  <c r="CW104"/>
  <c r="CV104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BZ104"/>
  <c r="BY104"/>
  <c r="BX104"/>
  <c r="BW104"/>
  <c r="BV104"/>
  <c r="BU104"/>
  <c r="BT104"/>
  <c r="BS104"/>
  <c r="BR104"/>
  <c r="BQ104"/>
  <c r="BP104"/>
  <c r="BO104"/>
  <c r="BN104"/>
  <c r="BL104"/>
  <c r="BK104"/>
  <c r="BJ104"/>
  <c r="BI104"/>
  <c r="BH104"/>
  <c r="BG104"/>
  <c r="BF104"/>
  <c r="BE104"/>
  <c r="BD104"/>
  <c r="BC104"/>
  <c r="BB104"/>
  <c r="BA104"/>
  <c r="AZ104"/>
  <c r="AX104"/>
  <c r="AW104"/>
  <c r="AV104"/>
  <c r="AU104"/>
  <c r="AT104"/>
  <c r="AS104"/>
  <c r="AR104"/>
  <c r="AQ104"/>
  <c r="AP104"/>
  <c r="AO104"/>
  <c r="AN104"/>
  <c r="AM104"/>
  <c r="AL104"/>
  <c r="AJ104"/>
  <c r="AI104"/>
  <c r="AH104"/>
  <c r="AG104"/>
  <c r="AF104"/>
  <c r="AE104"/>
  <c r="AD104"/>
  <c r="AC104"/>
  <c r="AB104"/>
  <c r="AA104"/>
  <c r="Z104"/>
  <c r="Y104"/>
  <c r="X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D104"/>
  <c r="DI103"/>
  <c r="DH103"/>
  <c r="DG103"/>
  <c r="DE103"/>
  <c r="DD103"/>
  <c r="DC103"/>
  <c r="DB103"/>
  <c r="DA103"/>
  <c r="CZ103"/>
  <c r="CY103"/>
  <c r="CX103"/>
  <c r="CW103"/>
  <c r="CV103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BZ103"/>
  <c r="BY103"/>
  <c r="BX103"/>
  <c r="BW103"/>
  <c r="BV103"/>
  <c r="BU103"/>
  <c r="BT103"/>
  <c r="BS103"/>
  <c r="BR103"/>
  <c r="BQ103"/>
  <c r="BP103"/>
  <c r="BO103"/>
  <c r="BN103"/>
  <c r="BL103"/>
  <c r="BK103"/>
  <c r="BJ103"/>
  <c r="BI103"/>
  <c r="BH103"/>
  <c r="BG103"/>
  <c r="BF103"/>
  <c r="BE103"/>
  <c r="BD103"/>
  <c r="BC103"/>
  <c r="BB103"/>
  <c r="BA103"/>
  <c r="AZ103"/>
  <c r="AX103"/>
  <c r="AW103"/>
  <c r="AV103"/>
  <c r="AU103"/>
  <c r="AT103"/>
  <c r="AS103"/>
  <c r="AR103"/>
  <c r="AQ103"/>
  <c r="AP103"/>
  <c r="AO103"/>
  <c r="AN103"/>
  <c r="AM103"/>
  <c r="AL103"/>
  <c r="AJ103"/>
  <c r="AI103"/>
  <c r="AH103"/>
  <c r="AG103"/>
  <c r="AF103"/>
  <c r="AE103"/>
  <c r="AD103"/>
  <c r="AC103"/>
  <c r="AB103"/>
  <c r="AA103"/>
  <c r="Z103"/>
  <c r="Y103"/>
  <c r="X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D103"/>
  <c r="DI102"/>
  <c r="DH102"/>
  <c r="DG102"/>
  <c r="DE102"/>
  <c r="DD102"/>
  <c r="DC102"/>
  <c r="DB102"/>
  <c r="DA102"/>
  <c r="CZ102"/>
  <c r="CY102"/>
  <c r="CX102"/>
  <c r="CW102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BZ102"/>
  <c r="BY102"/>
  <c r="BX102"/>
  <c r="BW102"/>
  <c r="BV102"/>
  <c r="BU102"/>
  <c r="BT102"/>
  <c r="BS102"/>
  <c r="BR102"/>
  <c r="BQ102"/>
  <c r="BP102"/>
  <c r="BO102"/>
  <c r="BN102"/>
  <c r="BL102"/>
  <c r="BK102"/>
  <c r="BJ102"/>
  <c r="BI102"/>
  <c r="BH102"/>
  <c r="BG102"/>
  <c r="BF102"/>
  <c r="BE102"/>
  <c r="BD102"/>
  <c r="BC102"/>
  <c r="BB102"/>
  <c r="BA102"/>
  <c r="AZ102"/>
  <c r="AX102"/>
  <c r="AW102"/>
  <c r="AV102"/>
  <c r="AU102"/>
  <c r="AT102"/>
  <c r="AS102"/>
  <c r="AR102"/>
  <c r="AQ102"/>
  <c r="AP102"/>
  <c r="AO102"/>
  <c r="AN102"/>
  <c r="AM102"/>
  <c r="AL102"/>
  <c r="AJ102"/>
  <c r="AI102"/>
  <c r="AH102"/>
  <c r="AG102"/>
  <c r="AF102"/>
  <c r="AE102"/>
  <c r="AD102"/>
  <c r="AC102"/>
  <c r="AB102"/>
  <c r="AA102"/>
  <c r="Z102"/>
  <c r="Y102"/>
  <c r="X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D102"/>
  <c r="DI101"/>
  <c r="DH101"/>
  <c r="DG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BZ101"/>
  <c r="BY101"/>
  <c r="BX101"/>
  <c r="BW101"/>
  <c r="BV101"/>
  <c r="BU101"/>
  <c r="BT101"/>
  <c r="BS101"/>
  <c r="BR101"/>
  <c r="BQ101"/>
  <c r="BP101"/>
  <c r="BO101"/>
  <c r="BN101"/>
  <c r="BL101"/>
  <c r="BK101"/>
  <c r="BJ101"/>
  <c r="BI101"/>
  <c r="BH101"/>
  <c r="BG101"/>
  <c r="BF101"/>
  <c r="BE101"/>
  <c r="BD101"/>
  <c r="BC101"/>
  <c r="BB101"/>
  <c r="BA101"/>
  <c r="AZ101"/>
  <c r="AX101"/>
  <c r="AW101"/>
  <c r="AV101"/>
  <c r="AU101"/>
  <c r="AT101"/>
  <c r="AS101"/>
  <c r="AR101"/>
  <c r="AQ101"/>
  <c r="AP101"/>
  <c r="AO101"/>
  <c r="AN101"/>
  <c r="AM101"/>
  <c r="AL101"/>
  <c r="AJ101"/>
  <c r="AI101"/>
  <c r="AH101"/>
  <c r="AG101"/>
  <c r="AF101"/>
  <c r="AE101"/>
  <c r="AD101"/>
  <c r="AC101"/>
  <c r="AB101"/>
  <c r="AA101"/>
  <c r="Z101"/>
  <c r="Y101"/>
  <c r="X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D101"/>
  <c r="DI100"/>
  <c r="DH100"/>
  <c r="DG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BZ100"/>
  <c r="BY100"/>
  <c r="BX100"/>
  <c r="BW100"/>
  <c r="BV100"/>
  <c r="BU100"/>
  <c r="BT100"/>
  <c r="BS100"/>
  <c r="BR100"/>
  <c r="BP100"/>
  <c r="BO100"/>
  <c r="BN100"/>
  <c r="BL100"/>
  <c r="BK100"/>
  <c r="BJ100"/>
  <c r="BI100"/>
  <c r="BH100"/>
  <c r="BG100"/>
  <c r="BF100"/>
  <c r="BE100"/>
  <c r="BD100"/>
  <c r="BB100"/>
  <c r="BA100"/>
  <c r="AZ100"/>
  <c r="AX100"/>
  <c r="AW100"/>
  <c r="AV100"/>
  <c r="AU100"/>
  <c r="AT100"/>
  <c r="AS100"/>
  <c r="AR100"/>
  <c r="AQ100"/>
  <c r="AP100"/>
  <c r="AN100"/>
  <c r="AM100"/>
  <c r="AL100"/>
  <c r="AJ100"/>
  <c r="AI100"/>
  <c r="AH100"/>
  <c r="AG100"/>
  <c r="AF100"/>
  <c r="AE100"/>
  <c r="AD100"/>
  <c r="AC100"/>
  <c r="AB100"/>
  <c r="Z100"/>
  <c r="Y100"/>
  <c r="X100"/>
  <c r="V100"/>
  <c r="U100"/>
  <c r="T100"/>
  <c r="S100"/>
  <c r="R100"/>
  <c r="Q100"/>
  <c r="P100"/>
  <c r="O100"/>
  <c r="N100"/>
  <c r="L100"/>
  <c r="K100"/>
  <c r="J100"/>
  <c r="I100"/>
  <c r="H100"/>
  <c r="G100"/>
  <c r="F100"/>
  <c r="D100"/>
  <c r="DI99"/>
  <c r="DH99"/>
  <c r="DG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BZ99"/>
  <c r="BY99"/>
  <c r="BX99"/>
  <c r="BW99"/>
  <c r="BV99"/>
  <c r="BU99"/>
  <c r="BT99"/>
  <c r="BS99"/>
  <c r="BR99"/>
  <c r="BQ99"/>
  <c r="BP99"/>
  <c r="BO99"/>
  <c r="BN99"/>
  <c r="BL99"/>
  <c r="BK99"/>
  <c r="BJ99"/>
  <c r="BI99"/>
  <c r="BH99"/>
  <c r="BG99"/>
  <c r="BF99"/>
  <c r="BE99"/>
  <c r="BD99"/>
  <c r="BC99"/>
  <c r="BB99"/>
  <c r="BA99"/>
  <c r="AZ99"/>
  <c r="AX99"/>
  <c r="AW99"/>
  <c r="AV99"/>
  <c r="AU99"/>
  <c r="AT99"/>
  <c r="AS99"/>
  <c r="AR99"/>
  <c r="AQ99"/>
  <c r="AP99"/>
  <c r="AO99"/>
  <c r="AN99"/>
  <c r="AM99"/>
  <c r="AL99"/>
  <c r="AJ99"/>
  <c r="AI99"/>
  <c r="AH99"/>
  <c r="AG99"/>
  <c r="AF99"/>
  <c r="AE99"/>
  <c r="AD99"/>
  <c r="AC99"/>
  <c r="AB99"/>
  <c r="AA99"/>
  <c r="Z99"/>
  <c r="Y99"/>
  <c r="X99"/>
  <c r="V99"/>
  <c r="U99"/>
  <c r="T99"/>
  <c r="S99"/>
  <c r="R99"/>
  <c r="Q99"/>
  <c r="P99"/>
  <c r="O99"/>
  <c r="N99"/>
  <c r="M99"/>
  <c r="L99"/>
  <c r="K99"/>
  <c r="J99"/>
  <c r="I99"/>
  <c r="H99"/>
  <c r="G99"/>
  <c r="F99"/>
  <c r="D99"/>
  <c r="DI98"/>
  <c r="DH98"/>
  <c r="DG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BZ98"/>
  <c r="BY98"/>
  <c r="BX98"/>
  <c r="BW98"/>
  <c r="BV98"/>
  <c r="BU98"/>
  <c r="BT98"/>
  <c r="BS98"/>
  <c r="BR98"/>
  <c r="BQ98"/>
  <c r="BP98"/>
  <c r="BO98"/>
  <c r="BN98"/>
  <c r="BL98"/>
  <c r="BK98"/>
  <c r="BJ98"/>
  <c r="BI98"/>
  <c r="BH98"/>
  <c r="BG98"/>
  <c r="BF98"/>
  <c r="BE98"/>
  <c r="BD98"/>
  <c r="BC98"/>
  <c r="BB98"/>
  <c r="BA98"/>
  <c r="AZ98"/>
  <c r="AX98"/>
  <c r="AW98"/>
  <c r="AV98"/>
  <c r="AU98"/>
  <c r="AT98"/>
  <c r="AS98"/>
  <c r="AR98"/>
  <c r="AQ98"/>
  <c r="AP98"/>
  <c r="AO98"/>
  <c r="AN98"/>
  <c r="AM98"/>
  <c r="AL98"/>
  <c r="AJ98"/>
  <c r="AI98"/>
  <c r="AH98"/>
  <c r="AG98"/>
  <c r="AF98"/>
  <c r="AE98"/>
  <c r="AD98"/>
  <c r="AC98"/>
  <c r="AB98"/>
  <c r="AA98"/>
  <c r="Z98"/>
  <c r="Y98"/>
  <c r="X98"/>
  <c r="V98"/>
  <c r="U98"/>
  <c r="T98"/>
  <c r="S98"/>
  <c r="R98"/>
  <c r="Q98"/>
  <c r="P98"/>
  <c r="O98"/>
  <c r="N98"/>
  <c r="M98"/>
  <c r="L98"/>
  <c r="K98"/>
  <c r="J98"/>
  <c r="I98"/>
  <c r="H98"/>
  <c r="G98"/>
  <c r="F98"/>
  <c r="D98"/>
  <c r="DI97"/>
  <c r="DH97"/>
  <c r="DG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BZ97"/>
  <c r="BY97"/>
  <c r="BX97"/>
  <c r="BW97"/>
  <c r="BV97"/>
  <c r="BU97"/>
  <c r="BT97"/>
  <c r="BS97"/>
  <c r="BR97"/>
  <c r="BQ97"/>
  <c r="BP97"/>
  <c r="BO97"/>
  <c r="BN97"/>
  <c r="BL97"/>
  <c r="BK97"/>
  <c r="BJ97"/>
  <c r="BI97"/>
  <c r="BH97"/>
  <c r="BG97"/>
  <c r="BF97"/>
  <c r="BE97"/>
  <c r="BD97"/>
  <c r="BC97"/>
  <c r="BB97"/>
  <c r="BA97"/>
  <c r="AZ97"/>
  <c r="AX97"/>
  <c r="AW97"/>
  <c r="AV97"/>
  <c r="AU97"/>
  <c r="AT97"/>
  <c r="AS97"/>
  <c r="AR97"/>
  <c r="AQ97"/>
  <c r="AP97"/>
  <c r="AO97"/>
  <c r="AN97"/>
  <c r="AM97"/>
  <c r="AL97"/>
  <c r="AJ97"/>
  <c r="AI97"/>
  <c r="AH97"/>
  <c r="AG97"/>
  <c r="AF97"/>
  <c r="AE97"/>
  <c r="AD97"/>
  <c r="AC97"/>
  <c r="AB97"/>
  <c r="AA97"/>
  <c r="Z97"/>
  <c r="Y97"/>
  <c r="X97"/>
  <c r="V97"/>
  <c r="U97"/>
  <c r="T97"/>
  <c r="S97"/>
  <c r="R97"/>
  <c r="Q97"/>
  <c r="P97"/>
  <c r="O97"/>
  <c r="N97"/>
  <c r="M97"/>
  <c r="L97"/>
  <c r="K97"/>
  <c r="J97"/>
  <c r="I97"/>
  <c r="H97"/>
  <c r="G97"/>
  <c r="F97"/>
  <c r="D97"/>
  <c r="DI96"/>
  <c r="DH96"/>
  <c r="DG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BZ96"/>
  <c r="BY96"/>
  <c r="BX96"/>
  <c r="BW96"/>
  <c r="BV96"/>
  <c r="BU96"/>
  <c r="BT96"/>
  <c r="BS96"/>
  <c r="BR96"/>
  <c r="BQ96"/>
  <c r="BP96"/>
  <c r="BO96"/>
  <c r="BN96"/>
  <c r="BL96"/>
  <c r="BK96"/>
  <c r="BJ96"/>
  <c r="BI96"/>
  <c r="BH96"/>
  <c r="BG96"/>
  <c r="BF96"/>
  <c r="BE96"/>
  <c r="BD96"/>
  <c r="BC96"/>
  <c r="BB96"/>
  <c r="BA96"/>
  <c r="AZ96"/>
  <c r="AX96"/>
  <c r="AW96"/>
  <c r="AV96"/>
  <c r="AU96"/>
  <c r="AT96"/>
  <c r="AS96"/>
  <c r="AR96"/>
  <c r="AQ96"/>
  <c r="AP96"/>
  <c r="AO96"/>
  <c r="AN96"/>
  <c r="AM96"/>
  <c r="AL96"/>
  <c r="AJ96"/>
  <c r="AI96"/>
  <c r="AH96"/>
  <c r="AG96"/>
  <c r="AF96"/>
  <c r="AE96"/>
  <c r="AD96"/>
  <c r="AC96"/>
  <c r="AB96"/>
  <c r="AA96"/>
  <c r="Z96"/>
  <c r="Y96"/>
  <c r="X96"/>
  <c r="V96"/>
  <c r="U96"/>
  <c r="T96"/>
  <c r="S96"/>
  <c r="R96"/>
  <c r="Q96"/>
  <c r="P96"/>
  <c r="O96"/>
  <c r="N96"/>
  <c r="M96"/>
  <c r="L96"/>
  <c r="K96"/>
  <c r="J96"/>
  <c r="I96"/>
  <c r="H96"/>
  <c r="G96"/>
  <c r="F96"/>
  <c r="D96"/>
  <c r="DI95"/>
  <c r="DH95"/>
  <c r="DG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BZ95"/>
  <c r="BY95"/>
  <c r="BX95"/>
  <c r="BW95"/>
  <c r="BV95"/>
  <c r="BU95"/>
  <c r="BT95"/>
  <c r="BS95"/>
  <c r="BR95"/>
  <c r="BQ95"/>
  <c r="BP95"/>
  <c r="BO95"/>
  <c r="BN95"/>
  <c r="BL95"/>
  <c r="BK95"/>
  <c r="BJ95"/>
  <c r="BI95"/>
  <c r="BH95"/>
  <c r="BG95"/>
  <c r="BF95"/>
  <c r="BE95"/>
  <c r="BD95"/>
  <c r="BC95"/>
  <c r="BB95"/>
  <c r="BA95"/>
  <c r="AZ95"/>
  <c r="AX95"/>
  <c r="AW95"/>
  <c r="AV95"/>
  <c r="AU95"/>
  <c r="AT95"/>
  <c r="AS95"/>
  <c r="AR95"/>
  <c r="AQ95"/>
  <c r="AP95"/>
  <c r="AO95"/>
  <c r="AN95"/>
  <c r="AM95"/>
  <c r="AL95"/>
  <c r="AJ95"/>
  <c r="AI95"/>
  <c r="AH95"/>
  <c r="AG95"/>
  <c r="AF95"/>
  <c r="AE95"/>
  <c r="AD95"/>
  <c r="AC95"/>
  <c r="AB95"/>
  <c r="AA95"/>
  <c r="Z95"/>
  <c r="Y95"/>
  <c r="X95"/>
  <c r="V95"/>
  <c r="U95"/>
  <c r="T95"/>
  <c r="S95"/>
  <c r="R95"/>
  <c r="Q95"/>
  <c r="P95"/>
  <c r="O95"/>
  <c r="N95"/>
  <c r="M95"/>
  <c r="L95"/>
  <c r="K95"/>
  <c r="J95"/>
  <c r="I95"/>
  <c r="H95"/>
  <c r="G95"/>
  <c r="F95"/>
  <c r="D95"/>
  <c r="DI94"/>
  <c r="DH94"/>
  <c r="DG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BZ94"/>
  <c r="BY94"/>
  <c r="BX94"/>
  <c r="BW94"/>
  <c r="BV94"/>
  <c r="BU94"/>
  <c r="BT94"/>
  <c r="BS94"/>
  <c r="BR94"/>
  <c r="BQ94"/>
  <c r="BP94"/>
  <c r="BO94"/>
  <c r="BN94"/>
  <c r="BL94"/>
  <c r="BK94"/>
  <c r="BJ94"/>
  <c r="BI94"/>
  <c r="BH94"/>
  <c r="BG94"/>
  <c r="BF94"/>
  <c r="BE94"/>
  <c r="BD94"/>
  <c r="BC94"/>
  <c r="BB94"/>
  <c r="BA94"/>
  <c r="AZ94"/>
  <c r="AX94"/>
  <c r="AW94"/>
  <c r="AV94"/>
  <c r="AU94"/>
  <c r="AT94"/>
  <c r="AS94"/>
  <c r="AR94"/>
  <c r="AQ94"/>
  <c r="AP94"/>
  <c r="AO94"/>
  <c r="AN94"/>
  <c r="AM94"/>
  <c r="AL94"/>
  <c r="AJ94"/>
  <c r="AI94"/>
  <c r="AH94"/>
  <c r="AG94"/>
  <c r="AF94"/>
  <c r="AE94"/>
  <c r="AD94"/>
  <c r="AC94"/>
  <c r="AB94"/>
  <c r="AA94"/>
  <c r="Z94"/>
  <c r="Y94"/>
  <c r="X94"/>
  <c r="V94"/>
  <c r="U94"/>
  <c r="T94"/>
  <c r="S94"/>
  <c r="R94"/>
  <c r="Q94"/>
  <c r="P94"/>
  <c r="O94"/>
  <c r="N94"/>
  <c r="M94"/>
  <c r="L94"/>
  <c r="K94"/>
  <c r="J94"/>
  <c r="I94"/>
  <c r="H94"/>
  <c r="G94"/>
  <c r="F94"/>
  <c r="D94"/>
  <c r="DI93"/>
  <c r="DH93"/>
  <c r="DG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BZ93"/>
  <c r="BY93"/>
  <c r="BX93"/>
  <c r="BW93"/>
  <c r="BV93"/>
  <c r="BU93"/>
  <c r="BT93"/>
  <c r="BS93"/>
  <c r="BR93"/>
  <c r="BQ93"/>
  <c r="BP93"/>
  <c r="BO93"/>
  <c r="BN93"/>
  <c r="BL93"/>
  <c r="BK93"/>
  <c r="BJ93"/>
  <c r="BI93"/>
  <c r="BH93"/>
  <c r="BG93"/>
  <c r="BF93"/>
  <c r="BE93"/>
  <c r="BD93"/>
  <c r="BC93"/>
  <c r="BB93"/>
  <c r="BA93"/>
  <c r="AZ93"/>
  <c r="AX93"/>
  <c r="AW93"/>
  <c r="AV93"/>
  <c r="AU93"/>
  <c r="AT93"/>
  <c r="AS93"/>
  <c r="AR93"/>
  <c r="AQ93"/>
  <c r="AP93"/>
  <c r="AO93"/>
  <c r="AN93"/>
  <c r="AM93"/>
  <c r="AL93"/>
  <c r="AJ93"/>
  <c r="AI93"/>
  <c r="AH93"/>
  <c r="AG93"/>
  <c r="AF93"/>
  <c r="AE93"/>
  <c r="AD93"/>
  <c r="AC93"/>
  <c r="AB93"/>
  <c r="AA93"/>
  <c r="Z93"/>
  <c r="Y93"/>
  <c r="X93"/>
  <c r="V93"/>
  <c r="U93"/>
  <c r="T93"/>
  <c r="S93"/>
  <c r="R93"/>
  <c r="Q93"/>
  <c r="P93"/>
  <c r="O93"/>
  <c r="N93"/>
  <c r="M93"/>
  <c r="L93"/>
  <c r="K93"/>
  <c r="J93"/>
  <c r="I93"/>
  <c r="H93"/>
  <c r="G93"/>
  <c r="F93"/>
  <c r="D93"/>
  <c r="DI92"/>
  <c r="DH92"/>
  <c r="DG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BZ92"/>
  <c r="BY92"/>
  <c r="BX92"/>
  <c r="BW92"/>
  <c r="BV92"/>
  <c r="BU92"/>
  <c r="BT92"/>
  <c r="BS92"/>
  <c r="BR92"/>
  <c r="BQ92"/>
  <c r="BP92"/>
  <c r="BO92"/>
  <c r="BN92"/>
  <c r="BL92"/>
  <c r="BK92"/>
  <c r="BJ92"/>
  <c r="BI92"/>
  <c r="BH92"/>
  <c r="BG92"/>
  <c r="BF92"/>
  <c r="BE92"/>
  <c r="BD92"/>
  <c r="BC92"/>
  <c r="BB92"/>
  <c r="BA92"/>
  <c r="AZ92"/>
  <c r="AX92"/>
  <c r="AW92"/>
  <c r="AV92"/>
  <c r="AU92"/>
  <c r="AT92"/>
  <c r="AS92"/>
  <c r="AR92"/>
  <c r="AQ92"/>
  <c r="AP92"/>
  <c r="AO92"/>
  <c r="AN92"/>
  <c r="AM92"/>
  <c r="AL92"/>
  <c r="AJ92"/>
  <c r="AI92"/>
  <c r="AH92"/>
  <c r="AG92"/>
  <c r="AF92"/>
  <c r="AE92"/>
  <c r="AD92"/>
  <c r="AC92"/>
  <c r="AB92"/>
  <c r="AA92"/>
  <c r="Z92"/>
  <c r="Y92"/>
  <c r="X92"/>
  <c r="V92"/>
  <c r="U92"/>
  <c r="T92"/>
  <c r="S92"/>
  <c r="R92"/>
  <c r="Q92"/>
  <c r="P92"/>
  <c r="O92"/>
  <c r="N92"/>
  <c r="M92"/>
  <c r="L92"/>
  <c r="K92"/>
  <c r="J92"/>
  <c r="I92"/>
  <c r="H92"/>
  <c r="G92"/>
  <c r="F92"/>
  <c r="D92"/>
  <c r="DI91"/>
  <c r="DH91"/>
  <c r="DG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BZ91"/>
  <c r="BY91"/>
  <c r="BX91"/>
  <c r="BW91"/>
  <c r="BV91"/>
  <c r="BU91"/>
  <c r="BT91"/>
  <c r="BS91"/>
  <c r="BR91"/>
  <c r="BQ91"/>
  <c r="BP91"/>
  <c r="BO91"/>
  <c r="BN91"/>
  <c r="BL91"/>
  <c r="BK91"/>
  <c r="BJ91"/>
  <c r="BI91"/>
  <c r="BH91"/>
  <c r="BG91"/>
  <c r="BF91"/>
  <c r="BE91"/>
  <c r="BD91"/>
  <c r="BC91"/>
  <c r="BB91"/>
  <c r="BA91"/>
  <c r="AZ91"/>
  <c r="AX91"/>
  <c r="AW91"/>
  <c r="AV91"/>
  <c r="AU91"/>
  <c r="AT91"/>
  <c r="AS91"/>
  <c r="AR91"/>
  <c r="AQ91"/>
  <c r="AP91"/>
  <c r="AO91"/>
  <c r="AN91"/>
  <c r="AM91"/>
  <c r="AL91"/>
  <c r="AJ91"/>
  <c r="AI91"/>
  <c r="AH91"/>
  <c r="AG91"/>
  <c r="AF91"/>
  <c r="AE91"/>
  <c r="AD91"/>
  <c r="AC91"/>
  <c r="AB91"/>
  <c r="AA91"/>
  <c r="Z91"/>
  <c r="Y91"/>
  <c r="X91"/>
  <c r="V91"/>
  <c r="U91"/>
  <c r="T91"/>
  <c r="S91"/>
  <c r="R91"/>
  <c r="Q91"/>
  <c r="P91"/>
  <c r="O91"/>
  <c r="N91"/>
  <c r="M91"/>
  <c r="L91"/>
  <c r="K91"/>
  <c r="J91"/>
  <c r="I91"/>
  <c r="H91"/>
  <c r="G91"/>
  <c r="F91"/>
  <c r="D91"/>
  <c r="DI90"/>
  <c r="DH90"/>
  <c r="DG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BZ90"/>
  <c r="BY90"/>
  <c r="BX90"/>
  <c r="BW90"/>
  <c r="BV90"/>
  <c r="BU90"/>
  <c r="BT90"/>
  <c r="BS90"/>
  <c r="BR90"/>
  <c r="BQ90"/>
  <c r="BP90"/>
  <c r="BO90"/>
  <c r="BN90"/>
  <c r="BL90"/>
  <c r="BK90"/>
  <c r="BJ90"/>
  <c r="BI90"/>
  <c r="BH90"/>
  <c r="BG90"/>
  <c r="BF90"/>
  <c r="BE90"/>
  <c r="BD90"/>
  <c r="BC90"/>
  <c r="BB90"/>
  <c r="BA90"/>
  <c r="AZ90"/>
  <c r="AX90"/>
  <c r="AW90"/>
  <c r="AV90"/>
  <c r="AU90"/>
  <c r="AT90"/>
  <c r="AS90"/>
  <c r="AR90"/>
  <c r="AQ90"/>
  <c r="AP90"/>
  <c r="AO90"/>
  <c r="AN90"/>
  <c r="AM90"/>
  <c r="AL90"/>
  <c r="AJ90"/>
  <c r="AI90"/>
  <c r="AH90"/>
  <c r="AG90"/>
  <c r="AF90"/>
  <c r="AE90"/>
  <c r="AD90"/>
  <c r="AC90"/>
  <c r="AB90"/>
  <c r="AA90"/>
  <c r="Z90"/>
  <c r="Y90"/>
  <c r="X90"/>
  <c r="V90"/>
  <c r="U90"/>
  <c r="T90"/>
  <c r="S90"/>
  <c r="R90"/>
  <c r="Q90"/>
  <c r="P90"/>
  <c r="O90"/>
  <c r="N90"/>
  <c r="M90"/>
  <c r="L90"/>
  <c r="K90"/>
  <c r="J90"/>
  <c r="I90"/>
  <c r="H90"/>
  <c r="G90"/>
  <c r="F90"/>
  <c r="D90"/>
  <c r="DI89"/>
  <c r="DH89"/>
  <c r="DG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BZ89"/>
  <c r="BY89"/>
  <c r="BX89"/>
  <c r="BW89"/>
  <c r="BV89"/>
  <c r="BU89"/>
  <c r="BT89"/>
  <c r="BS89"/>
  <c r="BR89"/>
  <c r="BQ89"/>
  <c r="BP89"/>
  <c r="BO89"/>
  <c r="BN89"/>
  <c r="BL89"/>
  <c r="BK89"/>
  <c r="BJ89"/>
  <c r="BI89"/>
  <c r="BH89"/>
  <c r="BG89"/>
  <c r="BF89"/>
  <c r="BE89"/>
  <c r="BD89"/>
  <c r="BC89"/>
  <c r="BB89"/>
  <c r="BA89"/>
  <c r="AZ89"/>
  <c r="AX89"/>
  <c r="AW89"/>
  <c r="AV89"/>
  <c r="AU89"/>
  <c r="AT89"/>
  <c r="AS89"/>
  <c r="AR89"/>
  <c r="AQ89"/>
  <c r="AP89"/>
  <c r="AO89"/>
  <c r="AN89"/>
  <c r="AM89"/>
  <c r="AL89"/>
  <c r="AJ89"/>
  <c r="AI89"/>
  <c r="AH89"/>
  <c r="AG89"/>
  <c r="AF89"/>
  <c r="AE89"/>
  <c r="AD89"/>
  <c r="AC89"/>
  <c r="AB89"/>
  <c r="AA89"/>
  <c r="Z89"/>
  <c r="Y89"/>
  <c r="X89"/>
  <c r="V89"/>
  <c r="U89"/>
  <c r="T89"/>
  <c r="S89"/>
  <c r="R89"/>
  <c r="Q89"/>
  <c r="P89"/>
  <c r="O89"/>
  <c r="N89"/>
  <c r="M89"/>
  <c r="L89"/>
  <c r="K89"/>
  <c r="J89"/>
  <c r="I89"/>
  <c r="H89"/>
  <c r="G89"/>
  <c r="F89"/>
  <c r="D89"/>
  <c r="DI88"/>
  <c r="DH88"/>
  <c r="DG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BZ88"/>
  <c r="BY88"/>
  <c r="BX88"/>
  <c r="BW88"/>
  <c r="BV88"/>
  <c r="BU88"/>
  <c r="BT88"/>
  <c r="BS88"/>
  <c r="BR88"/>
  <c r="BQ88"/>
  <c r="BP88"/>
  <c r="BO88"/>
  <c r="BN88"/>
  <c r="BL88"/>
  <c r="BK88"/>
  <c r="BJ88"/>
  <c r="BI88"/>
  <c r="BH88"/>
  <c r="BG88"/>
  <c r="BF88"/>
  <c r="BE88"/>
  <c r="BD88"/>
  <c r="BC88"/>
  <c r="BB88"/>
  <c r="BA88"/>
  <c r="AZ88"/>
  <c r="AX88"/>
  <c r="AW88"/>
  <c r="AV88"/>
  <c r="AU88"/>
  <c r="AT88"/>
  <c r="AS88"/>
  <c r="AR88"/>
  <c r="AQ88"/>
  <c r="AP88"/>
  <c r="AO88"/>
  <c r="AN88"/>
  <c r="AM88"/>
  <c r="AL88"/>
  <c r="AJ88"/>
  <c r="AI88"/>
  <c r="AH88"/>
  <c r="AG88"/>
  <c r="AF88"/>
  <c r="AE88"/>
  <c r="AD88"/>
  <c r="AC88"/>
  <c r="AB88"/>
  <c r="AA88"/>
  <c r="Z88"/>
  <c r="Y88"/>
  <c r="X88"/>
  <c r="V88"/>
  <c r="U88"/>
  <c r="T88"/>
  <c r="S88"/>
  <c r="R88"/>
  <c r="Q88"/>
  <c r="P88"/>
  <c r="O88"/>
  <c r="N88"/>
  <c r="M88"/>
  <c r="L88"/>
  <c r="K88"/>
  <c r="J88"/>
  <c r="I88"/>
  <c r="H88"/>
  <c r="G88"/>
  <c r="F88"/>
  <c r="D88"/>
  <c r="DI87"/>
  <c r="DH87"/>
  <c r="DG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BZ87"/>
  <c r="BY87"/>
  <c r="BX87"/>
  <c r="BW87"/>
  <c r="BV87"/>
  <c r="BU87"/>
  <c r="BT87"/>
  <c r="BS87"/>
  <c r="BR87"/>
  <c r="BQ87"/>
  <c r="BP87"/>
  <c r="BO87"/>
  <c r="BN87"/>
  <c r="BL87"/>
  <c r="BK87"/>
  <c r="BJ87"/>
  <c r="BI87"/>
  <c r="BH87"/>
  <c r="BG87"/>
  <c r="BF87"/>
  <c r="BE87"/>
  <c r="BD87"/>
  <c r="BC87"/>
  <c r="BB87"/>
  <c r="BA87"/>
  <c r="AZ87"/>
  <c r="AX87"/>
  <c r="AW87"/>
  <c r="AV87"/>
  <c r="AU87"/>
  <c r="AT87"/>
  <c r="AS87"/>
  <c r="AR87"/>
  <c r="AQ87"/>
  <c r="AP87"/>
  <c r="AO87"/>
  <c r="AN87"/>
  <c r="AM87"/>
  <c r="AL87"/>
  <c r="AJ87"/>
  <c r="AI87"/>
  <c r="AH87"/>
  <c r="AG87"/>
  <c r="AF87"/>
  <c r="AE87"/>
  <c r="AD87"/>
  <c r="AC87"/>
  <c r="AB87"/>
  <c r="AA87"/>
  <c r="Z87"/>
  <c r="Y87"/>
  <c r="X87"/>
  <c r="V87"/>
  <c r="U87"/>
  <c r="T87"/>
  <c r="S87"/>
  <c r="R87"/>
  <c r="Q87"/>
  <c r="P87"/>
  <c r="O87"/>
  <c r="N87"/>
  <c r="M87"/>
  <c r="L87"/>
  <c r="K87"/>
  <c r="J87"/>
  <c r="I87"/>
  <c r="H87"/>
  <c r="G87"/>
  <c r="F87"/>
  <c r="D87"/>
  <c r="DI86"/>
  <c r="DH86"/>
  <c r="DG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BZ86"/>
  <c r="BY86"/>
  <c r="BX86"/>
  <c r="BW86"/>
  <c r="BV86"/>
  <c r="BU86"/>
  <c r="BT86"/>
  <c r="BS86"/>
  <c r="BR86"/>
  <c r="BQ86"/>
  <c r="BP86"/>
  <c r="BO86"/>
  <c r="BN86"/>
  <c r="BL86"/>
  <c r="BK86"/>
  <c r="BJ86"/>
  <c r="BI86"/>
  <c r="BH86"/>
  <c r="BG86"/>
  <c r="BF86"/>
  <c r="BE86"/>
  <c r="BD86"/>
  <c r="BC86"/>
  <c r="BB86"/>
  <c r="BA86"/>
  <c r="AZ86"/>
  <c r="AX86"/>
  <c r="AW86"/>
  <c r="AV86"/>
  <c r="AU86"/>
  <c r="AT86"/>
  <c r="AS86"/>
  <c r="AR86"/>
  <c r="AQ86"/>
  <c r="AP86"/>
  <c r="AO86"/>
  <c r="AN86"/>
  <c r="AM86"/>
  <c r="AL86"/>
  <c r="AJ86"/>
  <c r="AI86"/>
  <c r="AH86"/>
  <c r="AG86"/>
  <c r="AF86"/>
  <c r="AE86"/>
  <c r="AD86"/>
  <c r="AC86"/>
  <c r="AB86"/>
  <c r="AA86"/>
  <c r="Z86"/>
  <c r="Y86"/>
  <c r="X86"/>
  <c r="V86"/>
  <c r="U86"/>
  <c r="T86"/>
  <c r="S86"/>
  <c r="R86"/>
  <c r="Q86"/>
  <c r="P86"/>
  <c r="O86"/>
  <c r="N86"/>
  <c r="M86"/>
  <c r="L86"/>
  <c r="K86"/>
  <c r="J86"/>
  <c r="I86"/>
  <c r="H86"/>
  <c r="G86"/>
  <c r="F86"/>
  <c r="D86"/>
  <c r="DI85"/>
  <c r="DH85"/>
  <c r="DG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BZ85"/>
  <c r="BY85"/>
  <c r="BX85"/>
  <c r="BW85"/>
  <c r="BV85"/>
  <c r="BU85"/>
  <c r="BT85"/>
  <c r="BS85"/>
  <c r="BR85"/>
  <c r="BQ85"/>
  <c r="BP85"/>
  <c r="BO85"/>
  <c r="BN85"/>
  <c r="BL85"/>
  <c r="BK85"/>
  <c r="BJ85"/>
  <c r="BI85"/>
  <c r="BH85"/>
  <c r="BG85"/>
  <c r="BF85"/>
  <c r="BE85"/>
  <c r="BD85"/>
  <c r="BC85"/>
  <c r="BB85"/>
  <c r="BA85"/>
  <c r="AZ85"/>
  <c r="AX85"/>
  <c r="AW85"/>
  <c r="AV85"/>
  <c r="AU85"/>
  <c r="AT85"/>
  <c r="AS85"/>
  <c r="AR85"/>
  <c r="AQ85"/>
  <c r="AP85"/>
  <c r="AO85"/>
  <c r="AN85"/>
  <c r="AM85"/>
  <c r="AL85"/>
  <c r="AJ85"/>
  <c r="AI85"/>
  <c r="AH85"/>
  <c r="AG85"/>
  <c r="AF85"/>
  <c r="AE85"/>
  <c r="AD85"/>
  <c r="AC85"/>
  <c r="AB85"/>
  <c r="AA85"/>
  <c r="Z85"/>
  <c r="Y85"/>
  <c r="X85"/>
  <c r="V85"/>
  <c r="U85"/>
  <c r="T85"/>
  <c r="S85"/>
  <c r="R85"/>
  <c r="Q85"/>
  <c r="P85"/>
  <c r="O85"/>
  <c r="N85"/>
  <c r="M85"/>
  <c r="L85"/>
  <c r="K85"/>
  <c r="J85"/>
  <c r="I85"/>
  <c r="H85"/>
  <c r="G85"/>
  <c r="F85"/>
  <c r="D85"/>
  <c r="DI84"/>
  <c r="DH84"/>
  <c r="DG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BZ84"/>
  <c r="BY84"/>
  <c r="BX84"/>
  <c r="BW84"/>
  <c r="BV84"/>
  <c r="BU84"/>
  <c r="BT84"/>
  <c r="BS84"/>
  <c r="BR84"/>
  <c r="BQ84"/>
  <c r="BP84"/>
  <c r="BO84"/>
  <c r="BN84"/>
  <c r="BL84"/>
  <c r="BK84"/>
  <c r="BJ84"/>
  <c r="BI84"/>
  <c r="BH84"/>
  <c r="BG84"/>
  <c r="BF84"/>
  <c r="BE84"/>
  <c r="BD84"/>
  <c r="BC84"/>
  <c r="BB84"/>
  <c r="BA84"/>
  <c r="AZ84"/>
  <c r="AX84"/>
  <c r="AW84"/>
  <c r="AV84"/>
  <c r="AU84"/>
  <c r="AT84"/>
  <c r="AS84"/>
  <c r="AR84"/>
  <c r="AQ84"/>
  <c r="AP84"/>
  <c r="AO84"/>
  <c r="AN84"/>
  <c r="AM84"/>
  <c r="AL84"/>
  <c r="AJ84"/>
  <c r="AI84"/>
  <c r="AH84"/>
  <c r="AG84"/>
  <c r="AF84"/>
  <c r="AE84"/>
  <c r="AD84"/>
  <c r="AC84"/>
  <c r="AB84"/>
  <c r="AA84"/>
  <c r="Z84"/>
  <c r="Y84"/>
  <c r="X84"/>
  <c r="V84"/>
  <c r="U84"/>
  <c r="T84"/>
  <c r="S84"/>
  <c r="R84"/>
  <c r="Q84"/>
  <c r="P84"/>
  <c r="O84"/>
  <c r="N84"/>
  <c r="M84"/>
  <c r="L84"/>
  <c r="K84"/>
  <c r="J84"/>
  <c r="I84"/>
  <c r="H84"/>
  <c r="G84"/>
  <c r="F84"/>
  <c r="D84"/>
  <c r="DI83"/>
  <c r="DH83"/>
  <c r="DG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BZ83"/>
  <c r="BY83"/>
  <c r="BX83"/>
  <c r="BW83"/>
  <c r="BV83"/>
  <c r="BU83"/>
  <c r="BT83"/>
  <c r="BS83"/>
  <c r="BR83"/>
  <c r="BQ83"/>
  <c r="BP83"/>
  <c r="BO83"/>
  <c r="BN83"/>
  <c r="BL83"/>
  <c r="BK83"/>
  <c r="BJ83"/>
  <c r="BI83"/>
  <c r="BH83"/>
  <c r="BG83"/>
  <c r="BF83"/>
  <c r="BE83"/>
  <c r="BD83"/>
  <c r="BC83"/>
  <c r="BB83"/>
  <c r="BA83"/>
  <c r="AZ83"/>
  <c r="AX83"/>
  <c r="AW83"/>
  <c r="AV83"/>
  <c r="AU83"/>
  <c r="AT83"/>
  <c r="AS83"/>
  <c r="AR83"/>
  <c r="AQ83"/>
  <c r="AP83"/>
  <c r="AO83"/>
  <c r="AN83"/>
  <c r="AM83"/>
  <c r="AL83"/>
  <c r="AJ83"/>
  <c r="AI83"/>
  <c r="AH83"/>
  <c r="AG83"/>
  <c r="AF83"/>
  <c r="AE83"/>
  <c r="AD83"/>
  <c r="AC83"/>
  <c r="AB83"/>
  <c r="AA83"/>
  <c r="Z83"/>
  <c r="Y83"/>
  <c r="X83"/>
  <c r="V83"/>
  <c r="U83"/>
  <c r="T83"/>
  <c r="S83"/>
  <c r="R83"/>
  <c r="Q83"/>
  <c r="P83"/>
  <c r="O83"/>
  <c r="N83"/>
  <c r="M83"/>
  <c r="L83"/>
  <c r="K83"/>
  <c r="J83"/>
  <c r="I83"/>
  <c r="H83"/>
  <c r="G83"/>
  <c r="F83"/>
  <c r="D83"/>
  <c r="DI82"/>
  <c r="DH82"/>
  <c r="DG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BZ82"/>
  <c r="BY82"/>
  <c r="BX82"/>
  <c r="BW82"/>
  <c r="BV82"/>
  <c r="BU82"/>
  <c r="BT82"/>
  <c r="BS82"/>
  <c r="BR82"/>
  <c r="BQ82"/>
  <c r="BP82"/>
  <c r="BO82"/>
  <c r="BN82"/>
  <c r="BL82"/>
  <c r="BK82"/>
  <c r="BJ82"/>
  <c r="BI82"/>
  <c r="BH82"/>
  <c r="BG82"/>
  <c r="BF82"/>
  <c r="BE82"/>
  <c r="BD82"/>
  <c r="BC82"/>
  <c r="BB82"/>
  <c r="BA82"/>
  <c r="AZ82"/>
  <c r="AX82"/>
  <c r="AW82"/>
  <c r="AV82"/>
  <c r="AU82"/>
  <c r="AT82"/>
  <c r="AS82"/>
  <c r="AR82"/>
  <c r="AQ82"/>
  <c r="AP82"/>
  <c r="AO82"/>
  <c r="AN82"/>
  <c r="AM82"/>
  <c r="AL82"/>
  <c r="AJ82"/>
  <c r="AI82"/>
  <c r="AH82"/>
  <c r="AG82"/>
  <c r="AF82"/>
  <c r="AE82"/>
  <c r="AD82"/>
  <c r="AC82"/>
  <c r="AB82"/>
  <c r="AA82"/>
  <c r="Z82"/>
  <c r="Y82"/>
  <c r="X82"/>
  <c r="V82"/>
  <c r="U82"/>
  <c r="T82"/>
  <c r="S82"/>
  <c r="R82"/>
  <c r="Q82"/>
  <c r="P82"/>
  <c r="O82"/>
  <c r="N82"/>
  <c r="M82"/>
  <c r="L82"/>
  <c r="K82"/>
  <c r="J82"/>
  <c r="I82"/>
  <c r="H82"/>
  <c r="G82"/>
  <c r="F82"/>
  <c r="D82"/>
  <c r="DI81"/>
  <c r="DH81"/>
  <c r="DG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BZ81"/>
  <c r="BY81"/>
  <c r="BX81"/>
  <c r="BW81"/>
  <c r="BV81"/>
  <c r="BU81"/>
  <c r="BT81"/>
  <c r="BS81"/>
  <c r="BR81"/>
  <c r="BQ81"/>
  <c r="BP81"/>
  <c r="BO81"/>
  <c r="BN81"/>
  <c r="BL81"/>
  <c r="BK81"/>
  <c r="BJ81"/>
  <c r="BI81"/>
  <c r="BH81"/>
  <c r="BG81"/>
  <c r="BF81"/>
  <c r="BE81"/>
  <c r="BD81"/>
  <c r="BC81"/>
  <c r="BB81"/>
  <c r="BA81"/>
  <c r="AZ81"/>
  <c r="AX81"/>
  <c r="AW81"/>
  <c r="AV81"/>
  <c r="AU81"/>
  <c r="AT81"/>
  <c r="AS81"/>
  <c r="AR81"/>
  <c r="AQ81"/>
  <c r="AP81"/>
  <c r="AO81"/>
  <c r="AN81"/>
  <c r="AM81"/>
  <c r="AL81"/>
  <c r="AJ81"/>
  <c r="AI81"/>
  <c r="AH81"/>
  <c r="AG81"/>
  <c r="AF81"/>
  <c r="AE81"/>
  <c r="AD81"/>
  <c r="AC81"/>
  <c r="AB81"/>
  <c r="AA81"/>
  <c r="Z81"/>
  <c r="Y81"/>
  <c r="X81"/>
  <c r="V81"/>
  <c r="U81"/>
  <c r="T81"/>
  <c r="S81"/>
  <c r="R81"/>
  <c r="Q81"/>
  <c r="P81"/>
  <c r="O81"/>
  <c r="N81"/>
  <c r="M81"/>
  <c r="L81"/>
  <c r="K81"/>
  <c r="J81"/>
  <c r="I81"/>
  <c r="H81"/>
  <c r="G81"/>
  <c r="F81"/>
  <c r="D81"/>
  <c r="DI80"/>
  <c r="DH80"/>
  <c r="DG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BZ80"/>
  <c r="BY80"/>
  <c r="BX80"/>
  <c r="BW80"/>
  <c r="BV80"/>
  <c r="BU80"/>
  <c r="BT80"/>
  <c r="BS80"/>
  <c r="BR80"/>
  <c r="BQ80"/>
  <c r="BP80"/>
  <c r="BO80"/>
  <c r="BN80"/>
  <c r="BL80"/>
  <c r="BK80"/>
  <c r="BJ80"/>
  <c r="BI80"/>
  <c r="BH80"/>
  <c r="BG80"/>
  <c r="BF80"/>
  <c r="BE80"/>
  <c r="BD80"/>
  <c r="BC80"/>
  <c r="BB80"/>
  <c r="BA80"/>
  <c r="AZ80"/>
  <c r="AX80"/>
  <c r="AW80"/>
  <c r="AV80"/>
  <c r="AU80"/>
  <c r="AT80"/>
  <c r="AS80"/>
  <c r="AR80"/>
  <c r="AQ80"/>
  <c r="AP80"/>
  <c r="AO80"/>
  <c r="AN80"/>
  <c r="AM80"/>
  <c r="AL80"/>
  <c r="AJ80"/>
  <c r="AI80"/>
  <c r="AH80"/>
  <c r="AG80"/>
  <c r="AF80"/>
  <c r="AE80"/>
  <c r="AD80"/>
  <c r="AC80"/>
  <c r="AB80"/>
  <c r="AA80"/>
  <c r="Z80"/>
  <c r="Y80"/>
  <c r="X80"/>
  <c r="V80"/>
  <c r="U80"/>
  <c r="T80"/>
  <c r="S80"/>
  <c r="R80"/>
  <c r="Q80"/>
  <c r="P80"/>
  <c r="O80"/>
  <c r="N80"/>
  <c r="M80"/>
  <c r="L80"/>
  <c r="K80"/>
  <c r="J80"/>
  <c r="I80"/>
  <c r="H80"/>
  <c r="G80"/>
  <c r="F80"/>
  <c r="D80"/>
  <c r="DI79"/>
  <c r="DH79"/>
  <c r="DG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BZ79"/>
  <c r="BY79"/>
  <c r="BX79"/>
  <c r="BW79"/>
  <c r="BV79"/>
  <c r="BU79"/>
  <c r="BT79"/>
  <c r="BS79"/>
  <c r="BR79"/>
  <c r="BQ79"/>
  <c r="BP79"/>
  <c r="BO79"/>
  <c r="BN79"/>
  <c r="BL79"/>
  <c r="BK79"/>
  <c r="BJ79"/>
  <c r="BI79"/>
  <c r="BH79"/>
  <c r="BG79"/>
  <c r="BF79"/>
  <c r="BE79"/>
  <c r="BD79"/>
  <c r="BC79"/>
  <c r="BB79"/>
  <c r="BA79"/>
  <c r="AZ79"/>
  <c r="AX79"/>
  <c r="AW79"/>
  <c r="AV79"/>
  <c r="AU79"/>
  <c r="AT79"/>
  <c r="AS79"/>
  <c r="AR79"/>
  <c r="AQ79"/>
  <c r="AP79"/>
  <c r="AO79"/>
  <c r="AN79"/>
  <c r="AM79"/>
  <c r="AL79"/>
  <c r="AJ79"/>
  <c r="AI79"/>
  <c r="AH79"/>
  <c r="AG79"/>
  <c r="AF79"/>
  <c r="AE79"/>
  <c r="AD79"/>
  <c r="AC79"/>
  <c r="AB79"/>
  <c r="AA79"/>
  <c r="Z79"/>
  <c r="Y79"/>
  <c r="X79"/>
  <c r="V79"/>
  <c r="U79"/>
  <c r="T79"/>
  <c r="S79"/>
  <c r="R79"/>
  <c r="Q79"/>
  <c r="P79"/>
  <c r="O79"/>
  <c r="N79"/>
  <c r="M79"/>
  <c r="L79"/>
  <c r="K79"/>
  <c r="J79"/>
  <c r="I79"/>
  <c r="H79"/>
  <c r="G79"/>
  <c r="F79"/>
  <c r="D79"/>
  <c r="DI78"/>
  <c r="DH78"/>
  <c r="DG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BZ78"/>
  <c r="BY78"/>
  <c r="BX78"/>
  <c r="BW78"/>
  <c r="BV78"/>
  <c r="BU78"/>
  <c r="BT78"/>
  <c r="BS78"/>
  <c r="BR78"/>
  <c r="BQ78"/>
  <c r="BP78"/>
  <c r="BO78"/>
  <c r="BN78"/>
  <c r="BL78"/>
  <c r="BK78"/>
  <c r="BJ78"/>
  <c r="BI78"/>
  <c r="BH78"/>
  <c r="BG78"/>
  <c r="BF78"/>
  <c r="BE78"/>
  <c r="BD78"/>
  <c r="BC78"/>
  <c r="BB78"/>
  <c r="BA78"/>
  <c r="AZ78"/>
  <c r="AX78"/>
  <c r="AW78"/>
  <c r="AV78"/>
  <c r="AU78"/>
  <c r="AT78"/>
  <c r="AS78"/>
  <c r="AR78"/>
  <c r="AQ78"/>
  <c r="AP78"/>
  <c r="AO78"/>
  <c r="AN78"/>
  <c r="AM78"/>
  <c r="AL78"/>
  <c r="AJ78"/>
  <c r="AI78"/>
  <c r="AH78"/>
  <c r="AG78"/>
  <c r="AF78"/>
  <c r="AE78"/>
  <c r="AD78"/>
  <c r="AC78"/>
  <c r="AB78"/>
  <c r="AA78"/>
  <c r="Z78"/>
  <c r="Y78"/>
  <c r="X78"/>
  <c r="V78"/>
  <c r="U78"/>
  <c r="T78"/>
  <c r="S78"/>
  <c r="R78"/>
  <c r="Q78"/>
  <c r="P78"/>
  <c r="O78"/>
  <c r="N78"/>
  <c r="M78"/>
  <c r="L78"/>
  <c r="K78"/>
  <c r="J78"/>
  <c r="I78"/>
  <c r="H78"/>
  <c r="G78"/>
  <c r="F78"/>
  <c r="D78"/>
  <c r="DI77"/>
  <c r="DH77"/>
  <c r="DG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BZ77"/>
  <c r="BY77"/>
  <c r="BX77"/>
  <c r="BW77"/>
  <c r="BV77"/>
  <c r="BU77"/>
  <c r="BT77"/>
  <c r="BS77"/>
  <c r="BR77"/>
  <c r="BQ77"/>
  <c r="BP77"/>
  <c r="BO77"/>
  <c r="BN77"/>
  <c r="BL77"/>
  <c r="BK77"/>
  <c r="BJ77"/>
  <c r="BI77"/>
  <c r="BH77"/>
  <c r="BG77"/>
  <c r="BF77"/>
  <c r="BE77"/>
  <c r="BD77"/>
  <c r="BC77"/>
  <c r="BB77"/>
  <c r="BA77"/>
  <c r="AZ77"/>
  <c r="AX77"/>
  <c r="AW77"/>
  <c r="AV77"/>
  <c r="AU77"/>
  <c r="AT77"/>
  <c r="AS77"/>
  <c r="AR77"/>
  <c r="AQ77"/>
  <c r="AP77"/>
  <c r="AO77"/>
  <c r="AN77"/>
  <c r="AM77"/>
  <c r="AL77"/>
  <c r="AJ77"/>
  <c r="AI77"/>
  <c r="AH77"/>
  <c r="AG77"/>
  <c r="AF77"/>
  <c r="AE77"/>
  <c r="AD77"/>
  <c r="AC77"/>
  <c r="AB77"/>
  <c r="AA77"/>
  <c r="Z77"/>
  <c r="Y77"/>
  <c r="X77"/>
  <c r="V77"/>
  <c r="U77"/>
  <c r="T77"/>
  <c r="S77"/>
  <c r="R77"/>
  <c r="Q77"/>
  <c r="P77"/>
  <c r="O77"/>
  <c r="N77"/>
  <c r="M77"/>
  <c r="L77"/>
  <c r="K77"/>
  <c r="J77"/>
  <c r="I77"/>
  <c r="H77"/>
  <c r="G77"/>
  <c r="F77"/>
  <c r="D77"/>
  <c r="DI76"/>
  <c r="DH76"/>
  <c r="DG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BZ76"/>
  <c r="BY76"/>
  <c r="BX76"/>
  <c r="BW76"/>
  <c r="BV76"/>
  <c r="BU76"/>
  <c r="BT76"/>
  <c r="BS76"/>
  <c r="BR76"/>
  <c r="BQ76"/>
  <c r="BP76"/>
  <c r="BO76"/>
  <c r="BN76"/>
  <c r="BL76"/>
  <c r="BK76"/>
  <c r="BJ76"/>
  <c r="BI76"/>
  <c r="BH76"/>
  <c r="BG76"/>
  <c r="BF76"/>
  <c r="BE76"/>
  <c r="BD76"/>
  <c r="BC76"/>
  <c r="BB76"/>
  <c r="BA76"/>
  <c r="AZ76"/>
  <c r="AX76"/>
  <c r="AW76"/>
  <c r="AV76"/>
  <c r="AU76"/>
  <c r="AT76"/>
  <c r="AS76"/>
  <c r="AR76"/>
  <c r="AQ76"/>
  <c r="AP76"/>
  <c r="AO76"/>
  <c r="AN76"/>
  <c r="AM76"/>
  <c r="AL76"/>
  <c r="AJ76"/>
  <c r="AI76"/>
  <c r="AH76"/>
  <c r="AG76"/>
  <c r="AF76"/>
  <c r="AE76"/>
  <c r="AD76"/>
  <c r="AC76"/>
  <c r="AB76"/>
  <c r="AA76"/>
  <c r="Z76"/>
  <c r="Y76"/>
  <c r="X76"/>
  <c r="V76"/>
  <c r="U76"/>
  <c r="T76"/>
  <c r="S76"/>
  <c r="R76"/>
  <c r="Q76"/>
  <c r="P76"/>
  <c r="O76"/>
  <c r="N76"/>
  <c r="M76"/>
  <c r="L76"/>
  <c r="K76"/>
  <c r="J76"/>
  <c r="I76"/>
  <c r="H76"/>
  <c r="G76"/>
  <c r="F76"/>
  <c r="D76"/>
  <c r="DI75"/>
  <c r="DH75"/>
  <c r="DG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BZ75"/>
  <c r="BY75"/>
  <c r="BX75"/>
  <c r="BW75"/>
  <c r="BV75"/>
  <c r="BU75"/>
  <c r="BT75"/>
  <c r="BS75"/>
  <c r="BR75"/>
  <c r="BQ75"/>
  <c r="BP75"/>
  <c r="BO75"/>
  <c r="BN75"/>
  <c r="BL75"/>
  <c r="BK75"/>
  <c r="BJ75"/>
  <c r="BI75"/>
  <c r="BH75"/>
  <c r="BG75"/>
  <c r="BF75"/>
  <c r="BE75"/>
  <c r="BD75"/>
  <c r="BC75"/>
  <c r="BB75"/>
  <c r="BA75"/>
  <c r="AZ75"/>
  <c r="AX75"/>
  <c r="AW75"/>
  <c r="AV75"/>
  <c r="AU75"/>
  <c r="AT75"/>
  <c r="AS75"/>
  <c r="AR75"/>
  <c r="AQ75"/>
  <c r="AP75"/>
  <c r="AO75"/>
  <c r="AN75"/>
  <c r="AM75"/>
  <c r="AL75"/>
  <c r="AJ75"/>
  <c r="AI75"/>
  <c r="AH75"/>
  <c r="AG75"/>
  <c r="AF75"/>
  <c r="AE75"/>
  <c r="AD75"/>
  <c r="AC75"/>
  <c r="AB75"/>
  <c r="AA75"/>
  <c r="Z75"/>
  <c r="Y75"/>
  <c r="X75"/>
  <c r="V75"/>
  <c r="U75"/>
  <c r="T75"/>
  <c r="S75"/>
  <c r="R75"/>
  <c r="Q75"/>
  <c r="P75"/>
  <c r="O75"/>
  <c r="N75"/>
  <c r="M75"/>
  <c r="L75"/>
  <c r="K75"/>
  <c r="J75"/>
  <c r="I75"/>
  <c r="H75"/>
  <c r="G75"/>
  <c r="F75"/>
  <c r="D75"/>
  <c r="DI74"/>
  <c r="DH74"/>
  <c r="DG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BZ74"/>
  <c r="BY74"/>
  <c r="BX74"/>
  <c r="BW74"/>
  <c r="BV74"/>
  <c r="BU74"/>
  <c r="BT74"/>
  <c r="BS74"/>
  <c r="BR74"/>
  <c r="BQ74"/>
  <c r="BP74"/>
  <c r="BO74"/>
  <c r="BN74"/>
  <c r="BL74"/>
  <c r="BK74"/>
  <c r="BJ74"/>
  <c r="BI74"/>
  <c r="BH74"/>
  <c r="BG74"/>
  <c r="BF74"/>
  <c r="BE74"/>
  <c r="BD74"/>
  <c r="BC74"/>
  <c r="BB74"/>
  <c r="BA74"/>
  <c r="AZ74"/>
  <c r="AX74"/>
  <c r="AW74"/>
  <c r="AV74"/>
  <c r="AU74"/>
  <c r="AT74"/>
  <c r="AS74"/>
  <c r="AR74"/>
  <c r="AQ74"/>
  <c r="AP74"/>
  <c r="AO74"/>
  <c r="AN74"/>
  <c r="AM74"/>
  <c r="AL74"/>
  <c r="AJ74"/>
  <c r="AI74"/>
  <c r="AH74"/>
  <c r="AG74"/>
  <c r="AF74"/>
  <c r="AE74"/>
  <c r="AD74"/>
  <c r="AC74"/>
  <c r="AB74"/>
  <c r="AA74"/>
  <c r="Z74"/>
  <c r="Y74"/>
  <c r="X74"/>
  <c r="V74"/>
  <c r="U74"/>
  <c r="T74"/>
  <c r="S74"/>
  <c r="R74"/>
  <c r="Q74"/>
  <c r="P74"/>
  <c r="O74"/>
  <c r="N74"/>
  <c r="M74"/>
  <c r="L74"/>
  <c r="K74"/>
  <c r="J74"/>
  <c r="I74"/>
  <c r="H74"/>
  <c r="G74"/>
  <c r="F74"/>
  <c r="D74"/>
  <c r="DI73"/>
  <c r="DH73"/>
  <c r="DG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BZ73"/>
  <c r="BY73"/>
  <c r="BX73"/>
  <c r="BW73"/>
  <c r="BV73"/>
  <c r="BU73"/>
  <c r="BT73"/>
  <c r="BS73"/>
  <c r="BR73"/>
  <c r="BQ73"/>
  <c r="BP73"/>
  <c r="BO73"/>
  <c r="BN73"/>
  <c r="BL73"/>
  <c r="BK73"/>
  <c r="BJ73"/>
  <c r="BI73"/>
  <c r="BH73"/>
  <c r="BG73"/>
  <c r="BF73"/>
  <c r="BE73"/>
  <c r="BD73"/>
  <c r="BC73"/>
  <c r="BB73"/>
  <c r="BA73"/>
  <c r="AZ73"/>
  <c r="AX73"/>
  <c r="AW73"/>
  <c r="AV73"/>
  <c r="AU73"/>
  <c r="AT73"/>
  <c r="AS73"/>
  <c r="AR73"/>
  <c r="AQ73"/>
  <c r="AP73"/>
  <c r="AO73"/>
  <c r="AN73"/>
  <c r="AM73"/>
  <c r="AL73"/>
  <c r="AJ73"/>
  <c r="AI73"/>
  <c r="AH73"/>
  <c r="AG73"/>
  <c r="AF73"/>
  <c r="AE73"/>
  <c r="AD73"/>
  <c r="AC73"/>
  <c r="AB73"/>
  <c r="AA73"/>
  <c r="Z73"/>
  <c r="Y73"/>
  <c r="X73"/>
  <c r="V73"/>
  <c r="U73"/>
  <c r="T73"/>
  <c r="S73"/>
  <c r="R73"/>
  <c r="Q73"/>
  <c r="P73"/>
  <c r="O73"/>
  <c r="N73"/>
  <c r="M73"/>
  <c r="L73"/>
  <c r="K73"/>
  <c r="J73"/>
  <c r="I73"/>
  <c r="H73"/>
  <c r="G73"/>
  <c r="F73"/>
  <c r="D73"/>
  <c r="DI72"/>
  <c r="DH72"/>
  <c r="DG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BZ72"/>
  <c r="BY72"/>
  <c r="BX72"/>
  <c r="BW72"/>
  <c r="BV72"/>
  <c r="BU72"/>
  <c r="BT72"/>
  <c r="BS72"/>
  <c r="BR72"/>
  <c r="BQ72"/>
  <c r="BP72"/>
  <c r="BO72"/>
  <c r="BN72"/>
  <c r="BL72"/>
  <c r="BK72"/>
  <c r="BJ72"/>
  <c r="BI72"/>
  <c r="BH72"/>
  <c r="BG72"/>
  <c r="BF72"/>
  <c r="BE72"/>
  <c r="BD72"/>
  <c r="BC72"/>
  <c r="BB72"/>
  <c r="BA72"/>
  <c r="AZ72"/>
  <c r="AX72"/>
  <c r="AW72"/>
  <c r="AV72"/>
  <c r="AU72"/>
  <c r="AT72"/>
  <c r="AS72"/>
  <c r="AR72"/>
  <c r="AQ72"/>
  <c r="AP72"/>
  <c r="AO72"/>
  <c r="AN72"/>
  <c r="AM72"/>
  <c r="AL72"/>
  <c r="AJ72"/>
  <c r="AI72"/>
  <c r="AH72"/>
  <c r="AG72"/>
  <c r="AF72"/>
  <c r="AE72"/>
  <c r="AD72"/>
  <c r="AC72"/>
  <c r="AB72"/>
  <c r="AA72"/>
  <c r="Z72"/>
  <c r="Y72"/>
  <c r="X72"/>
  <c r="V72"/>
  <c r="U72"/>
  <c r="T72"/>
  <c r="S72"/>
  <c r="R72"/>
  <c r="Q72"/>
  <c r="P72"/>
  <c r="O72"/>
  <c r="N72"/>
  <c r="M72"/>
  <c r="L72"/>
  <c r="K72"/>
  <c r="J72"/>
  <c r="I72"/>
  <c r="H72"/>
  <c r="G72"/>
  <c r="F72"/>
  <c r="D72"/>
  <c r="DI71"/>
  <c r="DH71"/>
  <c r="DG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BZ71"/>
  <c r="BY71"/>
  <c r="BX71"/>
  <c r="BW71"/>
  <c r="BV71"/>
  <c r="BU71"/>
  <c r="BT71"/>
  <c r="BS71"/>
  <c r="BR71"/>
  <c r="BQ71"/>
  <c r="BP71"/>
  <c r="BO71"/>
  <c r="BN71"/>
  <c r="BL71"/>
  <c r="BK71"/>
  <c r="BJ71"/>
  <c r="BI71"/>
  <c r="BH71"/>
  <c r="BG71"/>
  <c r="BF71"/>
  <c r="BE71"/>
  <c r="BD71"/>
  <c r="BC71"/>
  <c r="BB71"/>
  <c r="BA71"/>
  <c r="AZ71"/>
  <c r="AX71"/>
  <c r="AW71"/>
  <c r="AV71"/>
  <c r="AU71"/>
  <c r="AT71"/>
  <c r="AS71"/>
  <c r="AR71"/>
  <c r="AQ71"/>
  <c r="AP71"/>
  <c r="AO71"/>
  <c r="AN71"/>
  <c r="AM71"/>
  <c r="AL71"/>
  <c r="AJ71"/>
  <c r="AI71"/>
  <c r="AH71"/>
  <c r="AG71"/>
  <c r="AF71"/>
  <c r="AE71"/>
  <c r="AD71"/>
  <c r="AC71"/>
  <c r="AB71"/>
  <c r="AA71"/>
  <c r="Z71"/>
  <c r="Y71"/>
  <c r="X71"/>
  <c r="V71"/>
  <c r="U71"/>
  <c r="T71"/>
  <c r="S71"/>
  <c r="R71"/>
  <c r="Q71"/>
  <c r="P71"/>
  <c r="O71"/>
  <c r="N71"/>
  <c r="M71"/>
  <c r="L71"/>
  <c r="K71"/>
  <c r="J71"/>
  <c r="I71"/>
  <c r="H71"/>
  <c r="G71"/>
  <c r="F71"/>
  <c r="D71"/>
  <c r="DI70"/>
  <c r="DH70"/>
  <c r="DG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BZ70"/>
  <c r="BY70"/>
  <c r="BX70"/>
  <c r="BW70"/>
  <c r="BV70"/>
  <c r="BU70"/>
  <c r="BT70"/>
  <c r="BS70"/>
  <c r="BR70"/>
  <c r="BQ70"/>
  <c r="BP70"/>
  <c r="BO70"/>
  <c r="BN70"/>
  <c r="BL70"/>
  <c r="BK70"/>
  <c r="BJ70"/>
  <c r="BI70"/>
  <c r="BH70"/>
  <c r="BG70"/>
  <c r="BF70"/>
  <c r="BE70"/>
  <c r="BD70"/>
  <c r="BC70"/>
  <c r="BB70"/>
  <c r="BA70"/>
  <c r="AZ70"/>
  <c r="AX70"/>
  <c r="AW70"/>
  <c r="AV70"/>
  <c r="AU70"/>
  <c r="AT70"/>
  <c r="AS70"/>
  <c r="AR70"/>
  <c r="AQ70"/>
  <c r="AP70"/>
  <c r="AO70"/>
  <c r="AN70"/>
  <c r="AM70"/>
  <c r="AL70"/>
  <c r="AJ70"/>
  <c r="AI70"/>
  <c r="AH70"/>
  <c r="AG70"/>
  <c r="AF70"/>
  <c r="AE70"/>
  <c r="AD70"/>
  <c r="AC70"/>
  <c r="AB70"/>
  <c r="AA70"/>
  <c r="Z70"/>
  <c r="Y70"/>
  <c r="X70"/>
  <c r="V70"/>
  <c r="U70"/>
  <c r="T70"/>
  <c r="S70"/>
  <c r="R70"/>
  <c r="Q70"/>
  <c r="P70"/>
  <c r="O70"/>
  <c r="N70"/>
  <c r="M70"/>
  <c r="L70"/>
  <c r="K70"/>
  <c r="J70"/>
  <c r="I70"/>
  <c r="H70"/>
  <c r="G70"/>
  <c r="F70"/>
  <c r="D70"/>
  <c r="DI69"/>
  <c r="DH69"/>
  <c r="DG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BZ69"/>
  <c r="BY69"/>
  <c r="BX69"/>
  <c r="BW69"/>
  <c r="BV69"/>
  <c r="BU69"/>
  <c r="BT69"/>
  <c r="BS69"/>
  <c r="BR69"/>
  <c r="BQ69"/>
  <c r="BP69"/>
  <c r="BO69"/>
  <c r="BN69"/>
  <c r="BL69"/>
  <c r="BK69"/>
  <c r="BJ69"/>
  <c r="BI69"/>
  <c r="BH69"/>
  <c r="BG69"/>
  <c r="BF69"/>
  <c r="BE69"/>
  <c r="BD69"/>
  <c r="BC69"/>
  <c r="BB69"/>
  <c r="BA69"/>
  <c r="AZ69"/>
  <c r="AX69"/>
  <c r="AW69"/>
  <c r="AV69"/>
  <c r="AU69"/>
  <c r="AT69"/>
  <c r="AS69"/>
  <c r="AR69"/>
  <c r="AQ69"/>
  <c r="AP69"/>
  <c r="AO69"/>
  <c r="AN69"/>
  <c r="AM69"/>
  <c r="AL69"/>
  <c r="AJ69"/>
  <c r="AI69"/>
  <c r="AH69"/>
  <c r="AG69"/>
  <c r="AF69"/>
  <c r="AE69"/>
  <c r="AD69"/>
  <c r="AC69"/>
  <c r="AB69"/>
  <c r="AA69"/>
  <c r="Z69"/>
  <c r="Y69"/>
  <c r="X69"/>
  <c r="V69"/>
  <c r="U69"/>
  <c r="T69"/>
  <c r="S69"/>
  <c r="R69"/>
  <c r="Q69"/>
  <c r="P69"/>
  <c r="O69"/>
  <c r="N69"/>
  <c r="M69"/>
  <c r="L69"/>
  <c r="K69"/>
  <c r="J69"/>
  <c r="I69"/>
  <c r="H69"/>
  <c r="G69"/>
  <c r="F69"/>
  <c r="D69"/>
  <c r="DI68"/>
  <c r="DH68"/>
  <c r="DG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BZ68"/>
  <c r="BY68"/>
  <c r="BX68"/>
  <c r="BW68"/>
  <c r="BV68"/>
  <c r="BU68"/>
  <c r="BT68"/>
  <c r="BS68"/>
  <c r="BR68"/>
  <c r="BQ68"/>
  <c r="BP68"/>
  <c r="BO68"/>
  <c r="BN68"/>
  <c r="BL68"/>
  <c r="BK68"/>
  <c r="BJ68"/>
  <c r="BI68"/>
  <c r="BH68"/>
  <c r="BG68"/>
  <c r="BF68"/>
  <c r="BE68"/>
  <c r="BD68"/>
  <c r="BC68"/>
  <c r="BB68"/>
  <c r="BA68"/>
  <c r="AZ68"/>
  <c r="AX68"/>
  <c r="AW68"/>
  <c r="AV68"/>
  <c r="AU68"/>
  <c r="AT68"/>
  <c r="AS68"/>
  <c r="AR68"/>
  <c r="AQ68"/>
  <c r="AP68"/>
  <c r="AO68"/>
  <c r="AN68"/>
  <c r="AM68"/>
  <c r="AL68"/>
  <c r="AJ68"/>
  <c r="AI68"/>
  <c r="AH68"/>
  <c r="AG68"/>
  <c r="AF68"/>
  <c r="AE68"/>
  <c r="AD68"/>
  <c r="AC68"/>
  <c r="AB68"/>
  <c r="AA68"/>
  <c r="Z68"/>
  <c r="Y68"/>
  <c r="X68"/>
  <c r="V68"/>
  <c r="U68"/>
  <c r="T68"/>
  <c r="S68"/>
  <c r="R68"/>
  <c r="Q68"/>
  <c r="P68"/>
  <c r="O68"/>
  <c r="N68"/>
  <c r="M68"/>
  <c r="L68"/>
  <c r="K68"/>
  <c r="J68"/>
  <c r="I68"/>
  <c r="H68"/>
  <c r="G68"/>
  <c r="F68"/>
  <c r="D68"/>
  <c r="DI67"/>
  <c r="DH67"/>
  <c r="DG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BZ67"/>
  <c r="BY67"/>
  <c r="BX67"/>
  <c r="BW67"/>
  <c r="BV67"/>
  <c r="BU67"/>
  <c r="BT67"/>
  <c r="BS67"/>
  <c r="BR67"/>
  <c r="BQ67"/>
  <c r="BP67"/>
  <c r="BO67"/>
  <c r="BN67"/>
  <c r="BL67"/>
  <c r="BK67"/>
  <c r="BJ67"/>
  <c r="BI67"/>
  <c r="BH67"/>
  <c r="BG67"/>
  <c r="BF67"/>
  <c r="BE67"/>
  <c r="BD67"/>
  <c r="BC67"/>
  <c r="BB67"/>
  <c r="BA67"/>
  <c r="AZ67"/>
  <c r="AX67"/>
  <c r="AW67"/>
  <c r="AV67"/>
  <c r="AU67"/>
  <c r="AT67"/>
  <c r="AS67"/>
  <c r="AR67"/>
  <c r="AQ67"/>
  <c r="AP67"/>
  <c r="AO67"/>
  <c r="AN67"/>
  <c r="AM67"/>
  <c r="AL67"/>
  <c r="AJ67"/>
  <c r="AI67"/>
  <c r="AH67"/>
  <c r="AG67"/>
  <c r="AF67"/>
  <c r="AE67"/>
  <c r="AD67"/>
  <c r="AC67"/>
  <c r="AB67"/>
  <c r="AA67"/>
  <c r="Z67"/>
  <c r="Y67"/>
  <c r="X67"/>
  <c r="V67"/>
  <c r="U67"/>
  <c r="T67"/>
  <c r="S67"/>
  <c r="R67"/>
  <c r="Q67"/>
  <c r="P67"/>
  <c r="O67"/>
  <c r="N67"/>
  <c r="M67"/>
  <c r="L67"/>
  <c r="K67"/>
  <c r="J67"/>
  <c r="I67"/>
  <c r="H67"/>
  <c r="G67"/>
  <c r="F67"/>
  <c r="D67"/>
  <c r="DI66"/>
  <c r="DH66"/>
  <c r="DG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BZ66"/>
  <c r="BY66"/>
  <c r="BX66"/>
  <c r="BW66"/>
  <c r="BV66"/>
  <c r="BU66"/>
  <c r="BT66"/>
  <c r="BS66"/>
  <c r="BR66"/>
  <c r="BQ66"/>
  <c r="BP66"/>
  <c r="BO66"/>
  <c r="BN66"/>
  <c r="BL66"/>
  <c r="BK66"/>
  <c r="BJ66"/>
  <c r="BI66"/>
  <c r="BH66"/>
  <c r="BG66"/>
  <c r="BF66"/>
  <c r="BE66"/>
  <c r="BD66"/>
  <c r="BC66"/>
  <c r="BB66"/>
  <c r="BA66"/>
  <c r="AZ66"/>
  <c r="AX66"/>
  <c r="AW66"/>
  <c r="AV66"/>
  <c r="AU66"/>
  <c r="AT66"/>
  <c r="AS66"/>
  <c r="AR66"/>
  <c r="AQ66"/>
  <c r="AP66"/>
  <c r="AO66"/>
  <c r="AN66"/>
  <c r="AM66"/>
  <c r="AL66"/>
  <c r="AJ66"/>
  <c r="AI66"/>
  <c r="AH66"/>
  <c r="AG66"/>
  <c r="AF66"/>
  <c r="AE66"/>
  <c r="AD66"/>
  <c r="AC66"/>
  <c r="AB66"/>
  <c r="AA66"/>
  <c r="Z66"/>
  <c r="Y66"/>
  <c r="X66"/>
  <c r="V66"/>
  <c r="U66"/>
  <c r="T66"/>
  <c r="S66"/>
  <c r="R66"/>
  <c r="Q66"/>
  <c r="P66"/>
  <c r="O66"/>
  <c r="N66"/>
  <c r="M66"/>
  <c r="L66"/>
  <c r="K66"/>
  <c r="J66"/>
  <c r="I66"/>
  <c r="H66"/>
  <c r="G66"/>
  <c r="F66"/>
  <c r="D66"/>
  <c r="DI65"/>
  <c r="DH65"/>
  <c r="DG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BZ65"/>
  <c r="BY65"/>
  <c r="BX65"/>
  <c r="BW65"/>
  <c r="BV65"/>
  <c r="BU65"/>
  <c r="BT65"/>
  <c r="BS65"/>
  <c r="BR65"/>
  <c r="BQ65"/>
  <c r="BP65"/>
  <c r="BO65"/>
  <c r="BN65"/>
  <c r="BL65"/>
  <c r="BK65"/>
  <c r="BJ65"/>
  <c r="BI65"/>
  <c r="BH65"/>
  <c r="BG65"/>
  <c r="BF65"/>
  <c r="BE65"/>
  <c r="BD65"/>
  <c r="BC65"/>
  <c r="BB65"/>
  <c r="BA65"/>
  <c r="AZ65"/>
  <c r="AX65"/>
  <c r="AW65"/>
  <c r="AV65"/>
  <c r="AU65"/>
  <c r="AT65"/>
  <c r="AS65"/>
  <c r="AR65"/>
  <c r="AQ65"/>
  <c r="AP65"/>
  <c r="AO65"/>
  <c r="AN65"/>
  <c r="AM65"/>
  <c r="AL65"/>
  <c r="AJ65"/>
  <c r="AI65"/>
  <c r="AH65"/>
  <c r="AG65"/>
  <c r="AF65"/>
  <c r="AE65"/>
  <c r="AD65"/>
  <c r="AC65"/>
  <c r="AB65"/>
  <c r="AA65"/>
  <c r="Z65"/>
  <c r="Y65"/>
  <c r="X65"/>
  <c r="V65"/>
  <c r="U65"/>
  <c r="T65"/>
  <c r="S65"/>
  <c r="R65"/>
  <c r="Q65"/>
  <c r="P65"/>
  <c r="O65"/>
  <c r="N65"/>
  <c r="M65"/>
  <c r="L65"/>
  <c r="K65"/>
  <c r="J65"/>
  <c r="I65"/>
  <c r="H65"/>
  <c r="G65"/>
  <c r="F65"/>
  <c r="D65"/>
  <c r="DI64"/>
  <c r="DH64"/>
  <c r="DG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BZ64"/>
  <c r="BY64"/>
  <c r="BX64"/>
  <c r="BW64"/>
  <c r="BV64"/>
  <c r="BU64"/>
  <c r="BT64"/>
  <c r="BS64"/>
  <c r="BR64"/>
  <c r="BQ64"/>
  <c r="BP64"/>
  <c r="BO64"/>
  <c r="BN64"/>
  <c r="BL64"/>
  <c r="BK64"/>
  <c r="BJ64"/>
  <c r="BI64"/>
  <c r="BH64"/>
  <c r="BG64"/>
  <c r="BF64"/>
  <c r="BE64"/>
  <c r="BD64"/>
  <c r="BC64"/>
  <c r="BB64"/>
  <c r="BA64"/>
  <c r="AZ64"/>
  <c r="AX64"/>
  <c r="AW64"/>
  <c r="AV64"/>
  <c r="AU64"/>
  <c r="AT64"/>
  <c r="AS64"/>
  <c r="AR64"/>
  <c r="AQ64"/>
  <c r="AP64"/>
  <c r="AO64"/>
  <c r="AN64"/>
  <c r="AM64"/>
  <c r="AL64"/>
  <c r="AJ64"/>
  <c r="AI64"/>
  <c r="AH64"/>
  <c r="AG64"/>
  <c r="AF64"/>
  <c r="AE64"/>
  <c r="AD64"/>
  <c r="AC64"/>
  <c r="AB64"/>
  <c r="AA64"/>
  <c r="Z64"/>
  <c r="Y64"/>
  <c r="X64"/>
  <c r="V64"/>
  <c r="U64"/>
  <c r="T64"/>
  <c r="S64"/>
  <c r="R64"/>
  <c r="Q64"/>
  <c r="P64"/>
  <c r="O64"/>
  <c r="N64"/>
  <c r="M64"/>
  <c r="L64"/>
  <c r="K64"/>
  <c r="J64"/>
  <c r="I64"/>
  <c r="H64"/>
  <c r="G64"/>
  <c r="F64"/>
  <c r="D64"/>
  <c r="DI63"/>
  <c r="DH63"/>
  <c r="DG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BZ63"/>
  <c r="BY63"/>
  <c r="BX63"/>
  <c r="BW63"/>
  <c r="BV63"/>
  <c r="BU63"/>
  <c r="BT63"/>
  <c r="BS63"/>
  <c r="BR63"/>
  <c r="BQ63"/>
  <c r="BP63"/>
  <c r="BO63"/>
  <c r="BN63"/>
  <c r="BL63"/>
  <c r="BK63"/>
  <c r="BJ63"/>
  <c r="BI63"/>
  <c r="BH63"/>
  <c r="BG63"/>
  <c r="BF63"/>
  <c r="BE63"/>
  <c r="BD63"/>
  <c r="BC63"/>
  <c r="BB63"/>
  <c r="BA63"/>
  <c r="AZ63"/>
  <c r="AX63"/>
  <c r="AW63"/>
  <c r="AV63"/>
  <c r="AU63"/>
  <c r="AT63"/>
  <c r="AS63"/>
  <c r="AR63"/>
  <c r="AQ63"/>
  <c r="AP63"/>
  <c r="AO63"/>
  <c r="AN63"/>
  <c r="AM63"/>
  <c r="AL63"/>
  <c r="AJ63"/>
  <c r="AI63"/>
  <c r="AH63"/>
  <c r="AG63"/>
  <c r="AF63"/>
  <c r="AE63"/>
  <c r="AD63"/>
  <c r="AC63"/>
  <c r="AB63"/>
  <c r="AA63"/>
  <c r="Z63"/>
  <c r="Y63"/>
  <c r="X63"/>
  <c r="V63"/>
  <c r="U63"/>
  <c r="T63"/>
  <c r="S63"/>
  <c r="R63"/>
  <c r="Q63"/>
  <c r="P63"/>
  <c r="O63"/>
  <c r="N63"/>
  <c r="M63"/>
  <c r="L63"/>
  <c r="K63"/>
  <c r="J63"/>
  <c r="I63"/>
  <c r="H63"/>
  <c r="G63"/>
  <c r="F63"/>
  <c r="D63"/>
  <c r="DI62"/>
  <c r="DH62"/>
  <c r="DG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BZ62"/>
  <c r="BY62"/>
  <c r="BX62"/>
  <c r="BW62"/>
  <c r="BV62"/>
  <c r="BU62"/>
  <c r="BT62"/>
  <c r="BS62"/>
  <c r="BR62"/>
  <c r="BQ62"/>
  <c r="BP62"/>
  <c r="BO62"/>
  <c r="BN62"/>
  <c r="BL62"/>
  <c r="BK62"/>
  <c r="BJ62"/>
  <c r="BI62"/>
  <c r="BH62"/>
  <c r="BG62"/>
  <c r="BF62"/>
  <c r="BE62"/>
  <c r="BD62"/>
  <c r="BC62"/>
  <c r="BB62"/>
  <c r="BA62"/>
  <c r="AZ62"/>
  <c r="AX62"/>
  <c r="AW62"/>
  <c r="AV62"/>
  <c r="AU62"/>
  <c r="AT62"/>
  <c r="AS62"/>
  <c r="AR62"/>
  <c r="AQ62"/>
  <c r="AP62"/>
  <c r="AO62"/>
  <c r="AN62"/>
  <c r="AM62"/>
  <c r="AL62"/>
  <c r="AJ62"/>
  <c r="AI62"/>
  <c r="AH62"/>
  <c r="AG62"/>
  <c r="AF62"/>
  <c r="AE62"/>
  <c r="AD62"/>
  <c r="AC62"/>
  <c r="AB62"/>
  <c r="AA62"/>
  <c r="Z62"/>
  <c r="Y62"/>
  <c r="X62"/>
  <c r="V62"/>
  <c r="U62"/>
  <c r="T62"/>
  <c r="S62"/>
  <c r="R62"/>
  <c r="Q62"/>
  <c r="P62"/>
  <c r="O62"/>
  <c r="N62"/>
  <c r="M62"/>
  <c r="L62"/>
  <c r="K62"/>
  <c r="J62"/>
  <c r="I62"/>
  <c r="H62"/>
  <c r="G62"/>
  <c r="F62"/>
  <c r="D62"/>
  <c r="DI61"/>
  <c r="DH61"/>
  <c r="DG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BZ61"/>
  <c r="BY61"/>
  <c r="BX61"/>
  <c r="BW61"/>
  <c r="BV61"/>
  <c r="BU61"/>
  <c r="BT61"/>
  <c r="BS61"/>
  <c r="BR61"/>
  <c r="BQ61"/>
  <c r="BP61"/>
  <c r="BO61"/>
  <c r="BN61"/>
  <c r="BL61"/>
  <c r="BK61"/>
  <c r="BJ61"/>
  <c r="BI61"/>
  <c r="BH61"/>
  <c r="BG61"/>
  <c r="BF61"/>
  <c r="BE61"/>
  <c r="BD61"/>
  <c r="BC61"/>
  <c r="BB61"/>
  <c r="BA61"/>
  <c r="AZ61"/>
  <c r="AX61"/>
  <c r="AW61"/>
  <c r="AV61"/>
  <c r="AU61"/>
  <c r="AT61"/>
  <c r="AS61"/>
  <c r="AR61"/>
  <c r="AQ61"/>
  <c r="AP61"/>
  <c r="AO61"/>
  <c r="AN61"/>
  <c r="AM61"/>
  <c r="AL61"/>
  <c r="AJ61"/>
  <c r="AI61"/>
  <c r="AH61"/>
  <c r="AG61"/>
  <c r="AF61"/>
  <c r="AE61"/>
  <c r="AD61"/>
  <c r="AC61"/>
  <c r="AB61"/>
  <c r="AA61"/>
  <c r="Z61"/>
  <c r="Y61"/>
  <c r="X61"/>
  <c r="V61"/>
  <c r="U61"/>
  <c r="T61"/>
  <c r="S61"/>
  <c r="R61"/>
  <c r="Q61"/>
  <c r="P61"/>
  <c r="O61"/>
  <c r="N61"/>
  <c r="M61"/>
  <c r="L61"/>
  <c r="K61"/>
  <c r="J61"/>
  <c r="I61"/>
  <c r="H61"/>
  <c r="G61"/>
  <c r="F61"/>
  <c r="D61"/>
  <c r="DI60"/>
  <c r="DH60"/>
  <c r="DG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BZ60"/>
  <c r="BY60"/>
  <c r="BX60"/>
  <c r="BW60"/>
  <c r="BV60"/>
  <c r="BU60"/>
  <c r="BT60"/>
  <c r="BS60"/>
  <c r="BR60"/>
  <c r="BQ60"/>
  <c r="BP60"/>
  <c r="BO60"/>
  <c r="BN60"/>
  <c r="BL60"/>
  <c r="BK60"/>
  <c r="BJ60"/>
  <c r="BI60"/>
  <c r="BH60"/>
  <c r="BG60"/>
  <c r="BF60"/>
  <c r="BE60"/>
  <c r="BD60"/>
  <c r="BC60"/>
  <c r="BB60"/>
  <c r="BA60"/>
  <c r="AZ60"/>
  <c r="AX60"/>
  <c r="AW60"/>
  <c r="AV60"/>
  <c r="AU60"/>
  <c r="AT60"/>
  <c r="AS60"/>
  <c r="AR60"/>
  <c r="AQ60"/>
  <c r="AP60"/>
  <c r="AO60"/>
  <c r="AN60"/>
  <c r="AM60"/>
  <c r="AL60"/>
  <c r="AJ60"/>
  <c r="AI60"/>
  <c r="AH60"/>
  <c r="AG60"/>
  <c r="AF60"/>
  <c r="AE60"/>
  <c r="AD60"/>
  <c r="AC60"/>
  <c r="AB60"/>
  <c r="AA60"/>
  <c r="Z60"/>
  <c r="Y60"/>
  <c r="X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DI59"/>
  <c r="DH59"/>
  <c r="DG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BZ59"/>
  <c r="BY59"/>
  <c r="BX59"/>
  <c r="BW59"/>
  <c r="BV59"/>
  <c r="BU59"/>
  <c r="BT59"/>
  <c r="BS59"/>
  <c r="BR59"/>
  <c r="BQ59"/>
  <c r="BP59"/>
  <c r="BO59"/>
  <c r="BN59"/>
  <c r="BL59"/>
  <c r="BK59"/>
  <c r="BJ59"/>
  <c r="BI59"/>
  <c r="BH59"/>
  <c r="BG59"/>
  <c r="BF59"/>
  <c r="BE59"/>
  <c r="BD59"/>
  <c r="BC59"/>
  <c r="BB59"/>
  <c r="BA59"/>
  <c r="AZ59"/>
  <c r="AX59"/>
  <c r="AW59"/>
  <c r="AV59"/>
  <c r="AU59"/>
  <c r="AT59"/>
  <c r="AS59"/>
  <c r="AR59"/>
  <c r="AQ59"/>
  <c r="AP59"/>
  <c r="AO59"/>
  <c r="AN59"/>
  <c r="AM59"/>
  <c r="AL59"/>
  <c r="AJ59"/>
  <c r="AI59"/>
  <c r="AH59"/>
  <c r="AG59"/>
  <c r="AF59"/>
  <c r="AE59"/>
  <c r="AD59"/>
  <c r="AC59"/>
  <c r="AB59"/>
  <c r="AA59"/>
  <c r="Z59"/>
  <c r="Y59"/>
  <c r="X59"/>
  <c r="V59"/>
  <c r="U59"/>
  <c r="T59"/>
  <c r="S59"/>
  <c r="R59"/>
  <c r="Q59"/>
  <c r="P59"/>
  <c r="O59"/>
  <c r="N59"/>
  <c r="M59"/>
  <c r="L59"/>
  <c r="K59"/>
  <c r="J59"/>
  <c r="I59"/>
  <c r="H59"/>
  <c r="G59"/>
  <c r="F59"/>
  <c r="D59"/>
  <c r="DI58"/>
  <c r="DH58"/>
  <c r="DG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BZ58"/>
  <c r="BY58"/>
  <c r="BX58"/>
  <c r="BW58"/>
  <c r="BV58"/>
  <c r="BU58"/>
  <c r="BT58"/>
  <c r="BS58"/>
  <c r="BR58"/>
  <c r="BQ58"/>
  <c r="BP58"/>
  <c r="BO58"/>
  <c r="BN58"/>
  <c r="BL58"/>
  <c r="BK58"/>
  <c r="BJ58"/>
  <c r="BI58"/>
  <c r="BH58"/>
  <c r="BG58"/>
  <c r="BF58"/>
  <c r="BE58"/>
  <c r="BD58"/>
  <c r="BC58"/>
  <c r="BB58"/>
  <c r="BA58"/>
  <c r="AZ58"/>
  <c r="AX58"/>
  <c r="AW58"/>
  <c r="AV58"/>
  <c r="AU58"/>
  <c r="AT58"/>
  <c r="AS58"/>
  <c r="AR58"/>
  <c r="AQ58"/>
  <c r="AP58"/>
  <c r="AO58"/>
  <c r="AN58"/>
  <c r="AM58"/>
  <c r="AL58"/>
  <c r="AJ58"/>
  <c r="AI58"/>
  <c r="AH58"/>
  <c r="AG58"/>
  <c r="AF58"/>
  <c r="AE58"/>
  <c r="AD58"/>
  <c r="AC58"/>
  <c r="AB58"/>
  <c r="AA58"/>
  <c r="Z58"/>
  <c r="Y58"/>
  <c r="X58"/>
  <c r="V58"/>
  <c r="U58"/>
  <c r="T58"/>
  <c r="S58"/>
  <c r="R58"/>
  <c r="Q58"/>
  <c r="P58"/>
  <c r="O58"/>
  <c r="N58"/>
  <c r="M58"/>
  <c r="L58"/>
  <c r="K58"/>
  <c r="J58"/>
  <c r="I58"/>
  <c r="H58"/>
  <c r="G58"/>
  <c r="F58"/>
  <c r="D58"/>
  <c r="DI57"/>
  <c r="DH57"/>
  <c r="DG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BZ57"/>
  <c r="BY57"/>
  <c r="BX57"/>
  <c r="BW57"/>
  <c r="BV57"/>
  <c r="BU57"/>
  <c r="BT57"/>
  <c r="BS57"/>
  <c r="BR57"/>
  <c r="BQ57"/>
  <c r="BP57"/>
  <c r="BO57"/>
  <c r="BN57"/>
  <c r="BL57"/>
  <c r="BK57"/>
  <c r="BJ57"/>
  <c r="BI57"/>
  <c r="BH57"/>
  <c r="BG57"/>
  <c r="BF57"/>
  <c r="BE57"/>
  <c r="BD57"/>
  <c r="BC57"/>
  <c r="BB57"/>
  <c r="BA57"/>
  <c r="AZ57"/>
  <c r="AX57"/>
  <c r="AW57"/>
  <c r="AV57"/>
  <c r="AU57"/>
  <c r="AT57"/>
  <c r="AS57"/>
  <c r="AR57"/>
  <c r="AQ57"/>
  <c r="AP57"/>
  <c r="AO57"/>
  <c r="AN57"/>
  <c r="AM57"/>
  <c r="AL57"/>
  <c r="AJ57"/>
  <c r="AI57"/>
  <c r="AH57"/>
  <c r="AG57"/>
  <c r="AF57"/>
  <c r="AE57"/>
  <c r="AD57"/>
  <c r="AC57"/>
  <c r="AB57"/>
  <c r="AA57"/>
  <c r="Z57"/>
  <c r="Y57"/>
  <c r="X57"/>
  <c r="V57"/>
  <c r="U57"/>
  <c r="T57"/>
  <c r="S57"/>
  <c r="R57"/>
  <c r="Q57"/>
  <c r="P57"/>
  <c r="O57"/>
  <c r="N57"/>
  <c r="M57"/>
  <c r="L57"/>
  <c r="K57"/>
  <c r="J57"/>
  <c r="I57"/>
  <c r="H57"/>
  <c r="G57"/>
  <c r="F57"/>
  <c r="D57"/>
  <c r="DI56"/>
  <c r="DH56"/>
  <c r="DG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BZ56"/>
  <c r="BY56"/>
  <c r="BX56"/>
  <c r="BW56"/>
  <c r="BV56"/>
  <c r="BU56"/>
  <c r="BT56"/>
  <c r="BS56"/>
  <c r="BR56"/>
  <c r="BQ56"/>
  <c r="BP56"/>
  <c r="BO56"/>
  <c r="BN56"/>
  <c r="BL56"/>
  <c r="BK56"/>
  <c r="BJ56"/>
  <c r="BI56"/>
  <c r="BH56"/>
  <c r="BG56"/>
  <c r="BF56"/>
  <c r="BE56"/>
  <c r="BD56"/>
  <c r="BC56"/>
  <c r="BB56"/>
  <c r="BA56"/>
  <c r="AZ56"/>
  <c r="AX56"/>
  <c r="AW56"/>
  <c r="AV56"/>
  <c r="AU56"/>
  <c r="AT56"/>
  <c r="AS56"/>
  <c r="AR56"/>
  <c r="AQ56"/>
  <c r="AP56"/>
  <c r="AO56"/>
  <c r="AN56"/>
  <c r="AM56"/>
  <c r="AL56"/>
  <c r="AJ56"/>
  <c r="AI56"/>
  <c r="AH56"/>
  <c r="AG56"/>
  <c r="AF56"/>
  <c r="AE56"/>
  <c r="AD56"/>
  <c r="AC56"/>
  <c r="AB56"/>
  <c r="AA56"/>
  <c r="Z56"/>
  <c r="Y56"/>
  <c r="X56"/>
  <c r="V56"/>
  <c r="U56"/>
  <c r="T56"/>
  <c r="S56"/>
  <c r="R56"/>
  <c r="Q56"/>
  <c r="P56"/>
  <c r="O56"/>
  <c r="N56"/>
  <c r="M56"/>
  <c r="L56"/>
  <c r="K56"/>
  <c r="J56"/>
  <c r="I56"/>
  <c r="H56"/>
  <c r="G56"/>
  <c r="F56"/>
  <c r="D56"/>
  <c r="DI55"/>
  <c r="DH55"/>
  <c r="DG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BZ55"/>
  <c r="BY55"/>
  <c r="BX55"/>
  <c r="BW55"/>
  <c r="BV55"/>
  <c r="BU55"/>
  <c r="BT55"/>
  <c r="BS55"/>
  <c r="BR55"/>
  <c r="BQ55"/>
  <c r="BP55"/>
  <c r="BO55"/>
  <c r="BN55"/>
  <c r="BL55"/>
  <c r="BK55"/>
  <c r="BJ55"/>
  <c r="BI55"/>
  <c r="BH55"/>
  <c r="BG55"/>
  <c r="BF55"/>
  <c r="BE55"/>
  <c r="BD55"/>
  <c r="BC55"/>
  <c r="BB55"/>
  <c r="BA55"/>
  <c r="AZ55"/>
  <c r="AX55"/>
  <c r="AW55"/>
  <c r="AV55"/>
  <c r="AU55"/>
  <c r="AT55"/>
  <c r="AS55"/>
  <c r="AR55"/>
  <c r="AQ55"/>
  <c r="AP55"/>
  <c r="AO55"/>
  <c r="AN55"/>
  <c r="AM55"/>
  <c r="AL55"/>
  <c r="AJ55"/>
  <c r="AI55"/>
  <c r="AH55"/>
  <c r="AG55"/>
  <c r="AF55"/>
  <c r="AE55"/>
  <c r="AD55"/>
  <c r="AC55"/>
  <c r="AB55"/>
  <c r="AA55"/>
  <c r="Z55"/>
  <c r="Y55"/>
  <c r="X55"/>
  <c r="V55"/>
  <c r="U55"/>
  <c r="T55"/>
  <c r="S55"/>
  <c r="R55"/>
  <c r="Q55"/>
  <c r="P55"/>
  <c r="O55"/>
  <c r="N55"/>
  <c r="M55"/>
  <c r="L55"/>
  <c r="K55"/>
  <c r="J55"/>
  <c r="I55"/>
  <c r="H55"/>
  <c r="G55"/>
  <c r="F55"/>
  <c r="D55"/>
  <c r="DI54"/>
  <c r="DH54"/>
  <c r="DG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BZ54"/>
  <c r="BY54"/>
  <c r="BX54"/>
  <c r="BW54"/>
  <c r="BV54"/>
  <c r="BU54"/>
  <c r="BT54"/>
  <c r="BS54"/>
  <c r="BR54"/>
  <c r="BQ54"/>
  <c r="BP54"/>
  <c r="BO54"/>
  <c r="BN54"/>
  <c r="BL54"/>
  <c r="BK54"/>
  <c r="BJ54"/>
  <c r="BI54"/>
  <c r="BH54"/>
  <c r="BG54"/>
  <c r="BF54"/>
  <c r="BE54"/>
  <c r="BD54"/>
  <c r="BC54"/>
  <c r="BB54"/>
  <c r="BA54"/>
  <c r="AZ54"/>
  <c r="AX54"/>
  <c r="AW54"/>
  <c r="AV54"/>
  <c r="AU54"/>
  <c r="AT54"/>
  <c r="AS54"/>
  <c r="AR54"/>
  <c r="AQ54"/>
  <c r="AP54"/>
  <c r="AO54"/>
  <c r="AN54"/>
  <c r="AM54"/>
  <c r="AL54"/>
  <c r="AJ54"/>
  <c r="AI54"/>
  <c r="AH54"/>
  <c r="AG54"/>
  <c r="AF54"/>
  <c r="AE54"/>
  <c r="AD54"/>
  <c r="AC54"/>
  <c r="AB54"/>
  <c r="AA54"/>
  <c r="Z54"/>
  <c r="Y54"/>
  <c r="X54"/>
  <c r="V54"/>
  <c r="U54"/>
  <c r="T54"/>
  <c r="S54"/>
  <c r="R54"/>
  <c r="Q54"/>
  <c r="P54"/>
  <c r="O54"/>
  <c r="N54"/>
  <c r="M54"/>
  <c r="L54"/>
  <c r="K54"/>
  <c r="J54"/>
  <c r="I54"/>
  <c r="H54"/>
  <c r="G54"/>
  <c r="F54"/>
  <c r="D54"/>
  <c r="DI53"/>
  <c r="DH53"/>
  <c r="DG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BZ53"/>
  <c r="BY53"/>
  <c r="BX53"/>
  <c r="BW53"/>
  <c r="BV53"/>
  <c r="BU53"/>
  <c r="BT53"/>
  <c r="BS53"/>
  <c r="BR53"/>
  <c r="BQ53"/>
  <c r="BP53"/>
  <c r="BO53"/>
  <c r="BN53"/>
  <c r="BL53"/>
  <c r="BK53"/>
  <c r="BJ53"/>
  <c r="BI53"/>
  <c r="BH53"/>
  <c r="BG53"/>
  <c r="BF53"/>
  <c r="BE53"/>
  <c r="BD53"/>
  <c r="BC53"/>
  <c r="BB53"/>
  <c r="BA53"/>
  <c r="AZ53"/>
  <c r="AX53"/>
  <c r="AW53"/>
  <c r="AV53"/>
  <c r="AU53"/>
  <c r="AT53"/>
  <c r="AS53"/>
  <c r="AR53"/>
  <c r="AQ53"/>
  <c r="AP53"/>
  <c r="AO53"/>
  <c r="AN53"/>
  <c r="AM53"/>
  <c r="AL53"/>
  <c r="AJ53"/>
  <c r="AI53"/>
  <c r="AH53"/>
  <c r="AG53"/>
  <c r="AF53"/>
  <c r="AE53"/>
  <c r="AD53"/>
  <c r="AC53"/>
  <c r="AB53"/>
  <c r="AA53"/>
  <c r="Z53"/>
  <c r="Y53"/>
  <c r="X53"/>
  <c r="V53"/>
  <c r="U53"/>
  <c r="T53"/>
  <c r="S53"/>
  <c r="R53"/>
  <c r="Q53"/>
  <c r="P53"/>
  <c r="O53"/>
  <c r="N53"/>
  <c r="M53"/>
  <c r="L53"/>
  <c r="K53"/>
  <c r="J53"/>
  <c r="I53"/>
  <c r="H53"/>
  <c r="G53"/>
  <c r="F53"/>
  <c r="D53"/>
  <c r="DI52"/>
  <c r="DH52"/>
  <c r="DG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BZ52"/>
  <c r="BY52"/>
  <c r="BX52"/>
  <c r="BW52"/>
  <c r="BV52"/>
  <c r="BU52"/>
  <c r="BT52"/>
  <c r="BS52"/>
  <c r="BR52"/>
  <c r="BQ52"/>
  <c r="BP52"/>
  <c r="BO52"/>
  <c r="BN52"/>
  <c r="BL52"/>
  <c r="BK52"/>
  <c r="BJ52"/>
  <c r="BI52"/>
  <c r="BH52"/>
  <c r="BG52"/>
  <c r="BF52"/>
  <c r="BE52"/>
  <c r="BD52"/>
  <c r="BC52"/>
  <c r="BB52"/>
  <c r="BA52"/>
  <c r="AZ52"/>
  <c r="AX52"/>
  <c r="AW52"/>
  <c r="AV52"/>
  <c r="AU52"/>
  <c r="AT52"/>
  <c r="AS52"/>
  <c r="AR52"/>
  <c r="AQ52"/>
  <c r="AP52"/>
  <c r="AO52"/>
  <c r="AN52"/>
  <c r="AM52"/>
  <c r="AL52"/>
  <c r="AJ52"/>
  <c r="AI52"/>
  <c r="AH52"/>
  <c r="AG52"/>
  <c r="AF52"/>
  <c r="AE52"/>
  <c r="AD52"/>
  <c r="AC52"/>
  <c r="AB52"/>
  <c r="AA52"/>
  <c r="Z52"/>
  <c r="Y52"/>
  <c r="X52"/>
  <c r="V52"/>
  <c r="U52"/>
  <c r="T52"/>
  <c r="S52"/>
  <c r="R52"/>
  <c r="Q52"/>
  <c r="P52"/>
  <c r="O52"/>
  <c r="N52"/>
  <c r="M52"/>
  <c r="L52"/>
  <c r="K52"/>
  <c r="J52"/>
  <c r="I52"/>
  <c r="H52"/>
  <c r="G52"/>
  <c r="F52"/>
  <c r="D52"/>
  <c r="DI51"/>
  <c r="DH51"/>
  <c r="DG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BZ51"/>
  <c r="BY51"/>
  <c r="BX51"/>
  <c r="BW51"/>
  <c r="BV51"/>
  <c r="BU51"/>
  <c r="BT51"/>
  <c r="BS51"/>
  <c r="BR51"/>
  <c r="BQ51"/>
  <c r="BP51"/>
  <c r="BO51"/>
  <c r="BN51"/>
  <c r="BL51"/>
  <c r="BK51"/>
  <c r="BJ51"/>
  <c r="BI51"/>
  <c r="BH51"/>
  <c r="BG51"/>
  <c r="BF51"/>
  <c r="BE51"/>
  <c r="BD51"/>
  <c r="BC51"/>
  <c r="BB51"/>
  <c r="BA51"/>
  <c r="AZ51"/>
  <c r="AX51"/>
  <c r="AW51"/>
  <c r="AV51"/>
  <c r="AU51"/>
  <c r="AT51"/>
  <c r="AS51"/>
  <c r="AR51"/>
  <c r="AQ51"/>
  <c r="AP51"/>
  <c r="AO51"/>
  <c r="AN51"/>
  <c r="AM51"/>
  <c r="AL51"/>
  <c r="AJ51"/>
  <c r="AI51"/>
  <c r="AH51"/>
  <c r="AG51"/>
  <c r="AF51"/>
  <c r="AE51"/>
  <c r="AD51"/>
  <c r="AC51"/>
  <c r="AB51"/>
  <c r="AA51"/>
  <c r="Z51"/>
  <c r="Y51"/>
  <c r="X51"/>
  <c r="V51"/>
  <c r="U51"/>
  <c r="T51"/>
  <c r="S51"/>
  <c r="R51"/>
  <c r="Q51"/>
  <c r="P51"/>
  <c r="O51"/>
  <c r="N51"/>
  <c r="M51"/>
  <c r="L51"/>
  <c r="K51"/>
  <c r="J51"/>
  <c r="I51"/>
  <c r="H51"/>
  <c r="G51"/>
  <c r="F51"/>
  <c r="D51"/>
  <c r="DI50"/>
  <c r="DH50"/>
  <c r="DG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BZ50"/>
  <c r="BY50"/>
  <c r="BX50"/>
  <c r="BW50"/>
  <c r="BV50"/>
  <c r="BU50"/>
  <c r="BT50"/>
  <c r="BS50"/>
  <c r="BR50"/>
  <c r="BQ50"/>
  <c r="BP50"/>
  <c r="BO50"/>
  <c r="BN50"/>
  <c r="BL50"/>
  <c r="BK50"/>
  <c r="BJ50"/>
  <c r="BI50"/>
  <c r="BH50"/>
  <c r="BG50"/>
  <c r="BF50"/>
  <c r="BE50"/>
  <c r="BD50"/>
  <c r="BC50"/>
  <c r="BB50"/>
  <c r="BA50"/>
  <c r="AZ50"/>
  <c r="AX50"/>
  <c r="AW50"/>
  <c r="AV50"/>
  <c r="AU50"/>
  <c r="AT50"/>
  <c r="AS50"/>
  <c r="AR50"/>
  <c r="AQ50"/>
  <c r="AP50"/>
  <c r="AO50"/>
  <c r="AN50"/>
  <c r="AM50"/>
  <c r="AL50"/>
  <c r="AJ50"/>
  <c r="AI50"/>
  <c r="AH50"/>
  <c r="AG50"/>
  <c r="AF50"/>
  <c r="AE50"/>
  <c r="AD50"/>
  <c r="AC50"/>
  <c r="AB50"/>
  <c r="AA50"/>
  <c r="Z50"/>
  <c r="Y50"/>
  <c r="X50"/>
  <c r="V50"/>
  <c r="U50"/>
  <c r="T50"/>
  <c r="S50"/>
  <c r="R50"/>
  <c r="Q50"/>
  <c r="P50"/>
  <c r="O50"/>
  <c r="N50"/>
  <c r="M50"/>
  <c r="L50"/>
  <c r="K50"/>
  <c r="J50"/>
  <c r="I50"/>
  <c r="H50"/>
  <c r="G50"/>
  <c r="F50"/>
  <c r="D50"/>
  <c r="DI49"/>
  <c r="DH49"/>
  <c r="DG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BZ49"/>
  <c r="BY49"/>
  <c r="BX49"/>
  <c r="BW49"/>
  <c r="BV49"/>
  <c r="BU49"/>
  <c r="BT49"/>
  <c r="BS49"/>
  <c r="BR49"/>
  <c r="BQ49"/>
  <c r="BP49"/>
  <c r="BO49"/>
  <c r="BN49"/>
  <c r="BL49"/>
  <c r="BK49"/>
  <c r="BJ49"/>
  <c r="BI49"/>
  <c r="BH49"/>
  <c r="BG49"/>
  <c r="BF49"/>
  <c r="BE49"/>
  <c r="BD49"/>
  <c r="BC49"/>
  <c r="BB49"/>
  <c r="BA49"/>
  <c r="AZ49"/>
  <c r="AX49"/>
  <c r="AW49"/>
  <c r="AV49"/>
  <c r="AU49"/>
  <c r="AT49"/>
  <c r="AS49"/>
  <c r="AR49"/>
  <c r="AQ49"/>
  <c r="AP49"/>
  <c r="AO49"/>
  <c r="AN49"/>
  <c r="AM49"/>
  <c r="AL49"/>
  <c r="AJ49"/>
  <c r="AI49"/>
  <c r="AH49"/>
  <c r="AG49"/>
  <c r="AF49"/>
  <c r="AE49"/>
  <c r="AD49"/>
  <c r="AC49"/>
  <c r="AB49"/>
  <c r="AA49"/>
  <c r="Z49"/>
  <c r="Y49"/>
  <c r="X49"/>
  <c r="V49"/>
  <c r="U49"/>
  <c r="T49"/>
  <c r="S49"/>
  <c r="R49"/>
  <c r="Q49"/>
  <c r="P49"/>
  <c r="O49"/>
  <c r="N49"/>
  <c r="M49"/>
  <c r="L49"/>
  <c r="K49"/>
  <c r="J49"/>
  <c r="I49"/>
  <c r="H49"/>
  <c r="G49"/>
  <c r="F49"/>
  <c r="D49"/>
  <c r="DI48"/>
  <c r="DH48"/>
  <c r="DG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BZ48"/>
  <c r="BY48"/>
  <c r="BX48"/>
  <c r="BW48"/>
  <c r="BV48"/>
  <c r="BU48"/>
  <c r="BT48"/>
  <c r="BS48"/>
  <c r="BR48"/>
  <c r="BQ48"/>
  <c r="BP48"/>
  <c r="BO48"/>
  <c r="BN48"/>
  <c r="BL48"/>
  <c r="BK48"/>
  <c r="BJ48"/>
  <c r="BI48"/>
  <c r="BH48"/>
  <c r="BG48"/>
  <c r="BF48"/>
  <c r="BE48"/>
  <c r="BD48"/>
  <c r="BC48"/>
  <c r="BB48"/>
  <c r="BA48"/>
  <c r="AZ48"/>
  <c r="AX48"/>
  <c r="AW48"/>
  <c r="AV48"/>
  <c r="AU48"/>
  <c r="AT48"/>
  <c r="AS48"/>
  <c r="AR48"/>
  <c r="AQ48"/>
  <c r="AP48"/>
  <c r="AO48"/>
  <c r="AN48"/>
  <c r="AM48"/>
  <c r="AL48"/>
  <c r="AJ48"/>
  <c r="AI48"/>
  <c r="AH48"/>
  <c r="AG48"/>
  <c r="AF48"/>
  <c r="AE48"/>
  <c r="AD48"/>
  <c r="AC48"/>
  <c r="AB48"/>
  <c r="AA48"/>
  <c r="Z48"/>
  <c r="Y48"/>
  <c r="X48"/>
  <c r="V48"/>
  <c r="U48"/>
  <c r="T48"/>
  <c r="S48"/>
  <c r="R48"/>
  <c r="Q48"/>
  <c r="P48"/>
  <c r="O48"/>
  <c r="N48"/>
  <c r="M48"/>
  <c r="L48"/>
  <c r="K48"/>
  <c r="J48"/>
  <c r="I48"/>
  <c r="H48"/>
  <c r="G48"/>
  <c r="F48"/>
  <c r="D48"/>
  <c r="DI47"/>
  <c r="DH47"/>
  <c r="DG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BZ47"/>
  <c r="BY47"/>
  <c r="BX47"/>
  <c r="BW47"/>
  <c r="BV47"/>
  <c r="BU47"/>
  <c r="BT47"/>
  <c r="BS47"/>
  <c r="BR47"/>
  <c r="BQ47"/>
  <c r="BP47"/>
  <c r="BO47"/>
  <c r="BN47"/>
  <c r="BL47"/>
  <c r="BK47"/>
  <c r="BJ47"/>
  <c r="BI47"/>
  <c r="BH47"/>
  <c r="BG47"/>
  <c r="BF47"/>
  <c r="BE47"/>
  <c r="BD47"/>
  <c r="BC47"/>
  <c r="BB47"/>
  <c r="BA47"/>
  <c r="AZ47"/>
  <c r="AX47"/>
  <c r="AW47"/>
  <c r="AV47"/>
  <c r="AU47"/>
  <c r="AT47"/>
  <c r="AS47"/>
  <c r="AR47"/>
  <c r="AQ47"/>
  <c r="AP47"/>
  <c r="AO47"/>
  <c r="AN47"/>
  <c r="AM47"/>
  <c r="AL47"/>
  <c r="AJ47"/>
  <c r="AI47"/>
  <c r="AH47"/>
  <c r="AG47"/>
  <c r="AF47"/>
  <c r="AE47"/>
  <c r="AD47"/>
  <c r="AC47"/>
  <c r="AB47"/>
  <c r="AA47"/>
  <c r="Z47"/>
  <c r="Y47"/>
  <c r="X47"/>
  <c r="V47"/>
  <c r="U47"/>
  <c r="T47"/>
  <c r="S47"/>
  <c r="R47"/>
  <c r="Q47"/>
  <c r="P47"/>
  <c r="O47"/>
  <c r="N47"/>
  <c r="M47"/>
  <c r="L47"/>
  <c r="K47"/>
  <c r="J47"/>
  <c r="I47"/>
  <c r="H47"/>
  <c r="G47"/>
  <c r="F47"/>
  <c r="D47"/>
  <c r="DI46"/>
  <c r="DH46"/>
  <c r="DG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BZ46"/>
  <c r="BY46"/>
  <c r="BX46"/>
  <c r="BW46"/>
  <c r="BV46"/>
  <c r="BU46"/>
  <c r="BT46"/>
  <c r="BS46"/>
  <c r="BR46"/>
  <c r="BQ46"/>
  <c r="BP46"/>
  <c r="BO46"/>
  <c r="BN46"/>
  <c r="BL46"/>
  <c r="BK46"/>
  <c r="BJ46"/>
  <c r="BI46"/>
  <c r="BH46"/>
  <c r="BG46"/>
  <c r="BF46"/>
  <c r="BE46"/>
  <c r="BD46"/>
  <c r="BC46"/>
  <c r="BB46"/>
  <c r="BA46"/>
  <c r="AZ46"/>
  <c r="AX46"/>
  <c r="AW46"/>
  <c r="AV46"/>
  <c r="AU46"/>
  <c r="AT46"/>
  <c r="AS46"/>
  <c r="AR46"/>
  <c r="AQ46"/>
  <c r="AP46"/>
  <c r="AO46"/>
  <c r="AN46"/>
  <c r="AM46"/>
  <c r="AL46"/>
  <c r="AJ46"/>
  <c r="AI46"/>
  <c r="AH46"/>
  <c r="AG46"/>
  <c r="AF46"/>
  <c r="AE46"/>
  <c r="AD46"/>
  <c r="AC46"/>
  <c r="AB46"/>
  <c r="AA46"/>
  <c r="Z46"/>
  <c r="Y46"/>
  <c r="X46"/>
  <c r="V46"/>
  <c r="U46"/>
  <c r="T46"/>
  <c r="S46"/>
  <c r="R46"/>
  <c r="Q46"/>
  <c r="P46"/>
  <c r="O46"/>
  <c r="N46"/>
  <c r="M46"/>
  <c r="L46"/>
  <c r="K46"/>
  <c r="J46"/>
  <c r="I46"/>
  <c r="H46"/>
  <c r="G46"/>
  <c r="F46"/>
  <c r="D46"/>
  <c r="DI45"/>
  <c r="DH45"/>
  <c r="DG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BZ45"/>
  <c r="BY45"/>
  <c r="BX45"/>
  <c r="BW45"/>
  <c r="BV45"/>
  <c r="BU45"/>
  <c r="BT45"/>
  <c r="BS45"/>
  <c r="BR45"/>
  <c r="BQ45"/>
  <c r="BP45"/>
  <c r="BO45"/>
  <c r="BN45"/>
  <c r="BL45"/>
  <c r="BK45"/>
  <c r="BJ45"/>
  <c r="BI45"/>
  <c r="BH45"/>
  <c r="BG45"/>
  <c r="BF45"/>
  <c r="BE45"/>
  <c r="BD45"/>
  <c r="BC45"/>
  <c r="BB45"/>
  <c r="BA45"/>
  <c r="AZ45"/>
  <c r="AX45"/>
  <c r="AW45"/>
  <c r="AV45"/>
  <c r="AU45"/>
  <c r="AT45"/>
  <c r="AS45"/>
  <c r="AR45"/>
  <c r="AQ45"/>
  <c r="AP45"/>
  <c r="AO45"/>
  <c r="AN45"/>
  <c r="AM45"/>
  <c r="AL45"/>
  <c r="AJ45"/>
  <c r="AI45"/>
  <c r="AH45"/>
  <c r="AG45"/>
  <c r="AF45"/>
  <c r="AE45"/>
  <c r="AD45"/>
  <c r="AC45"/>
  <c r="AB45"/>
  <c r="AA45"/>
  <c r="Z45"/>
  <c r="Y45"/>
  <c r="X45"/>
  <c r="V45"/>
  <c r="U45"/>
  <c r="T45"/>
  <c r="S45"/>
  <c r="R45"/>
  <c r="Q45"/>
  <c r="P45"/>
  <c r="O45"/>
  <c r="N45"/>
  <c r="M45"/>
  <c r="L45"/>
  <c r="K45"/>
  <c r="J45"/>
  <c r="I45"/>
  <c r="H45"/>
  <c r="G45"/>
  <c r="F45"/>
  <c r="D45"/>
  <c r="DI44"/>
  <c r="DH44"/>
  <c r="DG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BZ44"/>
  <c r="BY44"/>
  <c r="BX44"/>
  <c r="BW44"/>
  <c r="BV44"/>
  <c r="BU44"/>
  <c r="BT44"/>
  <c r="BS44"/>
  <c r="BR44"/>
  <c r="BQ44"/>
  <c r="BP44"/>
  <c r="BO44"/>
  <c r="BN44"/>
  <c r="BL44"/>
  <c r="BK44"/>
  <c r="BJ44"/>
  <c r="BI44"/>
  <c r="BH44"/>
  <c r="BG44"/>
  <c r="BF44"/>
  <c r="BE44"/>
  <c r="BD44"/>
  <c r="BC44"/>
  <c r="BB44"/>
  <c r="BA44"/>
  <c r="AZ44"/>
  <c r="AX44"/>
  <c r="AW44"/>
  <c r="AV44"/>
  <c r="AU44"/>
  <c r="AT44"/>
  <c r="AS44"/>
  <c r="AR44"/>
  <c r="AQ44"/>
  <c r="AP44"/>
  <c r="AO44"/>
  <c r="AN44"/>
  <c r="AM44"/>
  <c r="AL44"/>
  <c r="AJ44"/>
  <c r="AI44"/>
  <c r="AH44"/>
  <c r="AG44"/>
  <c r="AF44"/>
  <c r="AE44"/>
  <c r="AD44"/>
  <c r="AC44"/>
  <c r="AB44"/>
  <c r="AA44"/>
  <c r="Z44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D44"/>
  <c r="DI43"/>
  <c r="DH43"/>
  <c r="DG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BZ43"/>
  <c r="BY43"/>
  <c r="BX43"/>
  <c r="BW43"/>
  <c r="BV43"/>
  <c r="BU43"/>
  <c r="BT43"/>
  <c r="BS43"/>
  <c r="BR43"/>
  <c r="BQ43"/>
  <c r="BP43"/>
  <c r="BO43"/>
  <c r="BN43"/>
  <c r="BL43"/>
  <c r="BK43"/>
  <c r="BJ43"/>
  <c r="BI43"/>
  <c r="BH43"/>
  <c r="BG43"/>
  <c r="BF43"/>
  <c r="BE43"/>
  <c r="BD43"/>
  <c r="BC43"/>
  <c r="BB43"/>
  <c r="BA43"/>
  <c r="AZ43"/>
  <c r="AX43"/>
  <c r="AW43"/>
  <c r="AV43"/>
  <c r="AU43"/>
  <c r="AT43"/>
  <c r="AS43"/>
  <c r="AR43"/>
  <c r="AQ43"/>
  <c r="AP43"/>
  <c r="AO43"/>
  <c r="AN43"/>
  <c r="AM43"/>
  <c r="AL43"/>
  <c r="AJ43"/>
  <c r="AI43"/>
  <c r="AH43"/>
  <c r="AG43"/>
  <c r="AF43"/>
  <c r="AE43"/>
  <c r="AD43"/>
  <c r="AC43"/>
  <c r="AB43"/>
  <c r="AA43"/>
  <c r="Z43"/>
  <c r="Y43"/>
  <c r="X43"/>
  <c r="V43"/>
  <c r="U43"/>
  <c r="T43"/>
  <c r="S43"/>
  <c r="R43"/>
  <c r="Q43"/>
  <c r="P43"/>
  <c r="O43"/>
  <c r="N43"/>
  <c r="M43"/>
  <c r="L43"/>
  <c r="K43"/>
  <c r="J43"/>
  <c r="I43"/>
  <c r="H43"/>
  <c r="G43"/>
  <c r="F43"/>
  <c r="D43"/>
  <c r="DI42"/>
  <c r="DH42"/>
  <c r="DG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BZ42"/>
  <c r="BY42"/>
  <c r="BX42"/>
  <c r="BW42"/>
  <c r="BV42"/>
  <c r="BU42"/>
  <c r="BT42"/>
  <c r="BS42"/>
  <c r="BR42"/>
  <c r="BQ42"/>
  <c r="BP42"/>
  <c r="BO42"/>
  <c r="BN42"/>
  <c r="BL42"/>
  <c r="BK42"/>
  <c r="BJ42"/>
  <c r="BI42"/>
  <c r="BH42"/>
  <c r="BG42"/>
  <c r="BF42"/>
  <c r="BE42"/>
  <c r="BD42"/>
  <c r="BC42"/>
  <c r="BB42"/>
  <c r="BA42"/>
  <c r="AZ42"/>
  <c r="AX42"/>
  <c r="AW42"/>
  <c r="AV42"/>
  <c r="AU42"/>
  <c r="AT42"/>
  <c r="AS42"/>
  <c r="AR42"/>
  <c r="AQ42"/>
  <c r="AP42"/>
  <c r="AO42"/>
  <c r="AN42"/>
  <c r="AM42"/>
  <c r="AL42"/>
  <c r="AJ42"/>
  <c r="AI42"/>
  <c r="AH42"/>
  <c r="AG42"/>
  <c r="AF42"/>
  <c r="AE42"/>
  <c r="AD42"/>
  <c r="AC42"/>
  <c r="AB42"/>
  <c r="AA42"/>
  <c r="Z42"/>
  <c r="Y42"/>
  <c r="X42"/>
  <c r="V42"/>
  <c r="U42"/>
  <c r="T42"/>
  <c r="S42"/>
  <c r="R42"/>
  <c r="Q42"/>
  <c r="P42"/>
  <c r="O42"/>
  <c r="N42"/>
  <c r="M42"/>
  <c r="L42"/>
  <c r="K42"/>
  <c r="J42"/>
  <c r="I42"/>
  <c r="H42"/>
  <c r="G42"/>
  <c r="F42"/>
  <c r="D42"/>
  <c r="DI41"/>
  <c r="DH41"/>
  <c r="DG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BZ41"/>
  <c r="BY41"/>
  <c r="BX41"/>
  <c r="BW41"/>
  <c r="BV41"/>
  <c r="BU41"/>
  <c r="BT41"/>
  <c r="BS41"/>
  <c r="BR41"/>
  <c r="BQ41"/>
  <c r="BP41"/>
  <c r="BO41"/>
  <c r="BN41"/>
  <c r="BL41"/>
  <c r="BK41"/>
  <c r="BJ41"/>
  <c r="BI41"/>
  <c r="BH41"/>
  <c r="BG41"/>
  <c r="BF41"/>
  <c r="BE41"/>
  <c r="BD41"/>
  <c r="BC41"/>
  <c r="BB41"/>
  <c r="BA41"/>
  <c r="AZ41"/>
  <c r="AX41"/>
  <c r="AW41"/>
  <c r="AV41"/>
  <c r="AU41"/>
  <c r="AT41"/>
  <c r="AS41"/>
  <c r="AR41"/>
  <c r="AQ41"/>
  <c r="AP41"/>
  <c r="AO41"/>
  <c r="AN41"/>
  <c r="AM41"/>
  <c r="AL41"/>
  <c r="AJ41"/>
  <c r="AI41"/>
  <c r="AH41"/>
  <c r="AG41"/>
  <c r="AF41"/>
  <c r="AE41"/>
  <c r="AD41"/>
  <c r="AC41"/>
  <c r="AB41"/>
  <c r="AA41"/>
  <c r="Z41"/>
  <c r="Y41"/>
  <c r="X41"/>
  <c r="V41"/>
  <c r="U41"/>
  <c r="T41"/>
  <c r="S41"/>
  <c r="R41"/>
  <c r="Q41"/>
  <c r="P41"/>
  <c r="O41"/>
  <c r="N41"/>
  <c r="M41"/>
  <c r="L41"/>
  <c r="K41"/>
  <c r="J41"/>
  <c r="I41"/>
  <c r="H41"/>
  <c r="G41"/>
  <c r="F41"/>
  <c r="D41"/>
  <c r="DI40"/>
  <c r="DH40"/>
  <c r="DG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BZ40"/>
  <c r="BY40"/>
  <c r="BX40"/>
  <c r="BW40"/>
  <c r="BV40"/>
  <c r="BU40"/>
  <c r="BT40"/>
  <c r="BS40"/>
  <c r="BR40"/>
  <c r="BQ40"/>
  <c r="BP40"/>
  <c r="BO40"/>
  <c r="BN40"/>
  <c r="BL40"/>
  <c r="BK40"/>
  <c r="BJ40"/>
  <c r="BI40"/>
  <c r="BH40"/>
  <c r="BG40"/>
  <c r="BF40"/>
  <c r="BE40"/>
  <c r="BD40"/>
  <c r="BC40"/>
  <c r="BB40"/>
  <c r="BA40"/>
  <c r="AZ40"/>
  <c r="AX40"/>
  <c r="AW40"/>
  <c r="AV40"/>
  <c r="AU40"/>
  <c r="AT40"/>
  <c r="AS40"/>
  <c r="AR40"/>
  <c r="AQ40"/>
  <c r="AP40"/>
  <c r="AO40"/>
  <c r="AN40"/>
  <c r="AM40"/>
  <c r="AL40"/>
  <c r="AJ40"/>
  <c r="AI40"/>
  <c r="AH40"/>
  <c r="AG40"/>
  <c r="AF40"/>
  <c r="AE40"/>
  <c r="AD40"/>
  <c r="AC40"/>
  <c r="AB40"/>
  <c r="AA40"/>
  <c r="Z40"/>
  <c r="Y40"/>
  <c r="X40"/>
  <c r="V40"/>
  <c r="U40"/>
  <c r="T40"/>
  <c r="S40"/>
  <c r="R40"/>
  <c r="Q40"/>
  <c r="P40"/>
  <c r="O40"/>
  <c r="N40"/>
  <c r="M40"/>
  <c r="L40"/>
  <c r="K40"/>
  <c r="J40"/>
  <c r="I40"/>
  <c r="H40"/>
  <c r="G40"/>
  <c r="F40"/>
  <c r="D40"/>
  <c r="DI39"/>
  <c r="DH39"/>
  <c r="DG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BZ39"/>
  <c r="BY39"/>
  <c r="BX39"/>
  <c r="BW39"/>
  <c r="BV39"/>
  <c r="BU39"/>
  <c r="BT39"/>
  <c r="BS39"/>
  <c r="BR39"/>
  <c r="BQ39"/>
  <c r="BP39"/>
  <c r="BO39"/>
  <c r="BN39"/>
  <c r="BL39"/>
  <c r="BK39"/>
  <c r="BJ39"/>
  <c r="BI39"/>
  <c r="BH39"/>
  <c r="BG39"/>
  <c r="BF39"/>
  <c r="BE39"/>
  <c r="BD39"/>
  <c r="BC39"/>
  <c r="BB39"/>
  <c r="BA39"/>
  <c r="AZ39"/>
  <c r="AX39"/>
  <c r="AW39"/>
  <c r="AV39"/>
  <c r="AU39"/>
  <c r="AT39"/>
  <c r="AS39"/>
  <c r="AR39"/>
  <c r="AQ39"/>
  <c r="AP39"/>
  <c r="AO39"/>
  <c r="AN39"/>
  <c r="AM39"/>
  <c r="AL39"/>
  <c r="AJ39"/>
  <c r="AI39"/>
  <c r="AH39"/>
  <c r="AG39"/>
  <c r="AF39"/>
  <c r="AE39"/>
  <c r="AD39"/>
  <c r="AC39"/>
  <c r="AB39"/>
  <c r="AA39"/>
  <c r="Z39"/>
  <c r="Y39"/>
  <c r="X39"/>
  <c r="V39"/>
  <c r="U39"/>
  <c r="T39"/>
  <c r="S39"/>
  <c r="R39"/>
  <c r="Q39"/>
  <c r="P39"/>
  <c r="O39"/>
  <c r="N39"/>
  <c r="M39"/>
  <c r="L39"/>
  <c r="K39"/>
  <c r="J39"/>
  <c r="I39"/>
  <c r="H39"/>
  <c r="G39"/>
  <c r="F39"/>
  <c r="D39"/>
  <c r="DI38"/>
  <c r="DH38"/>
  <c r="DG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BZ38"/>
  <c r="BY38"/>
  <c r="BX38"/>
  <c r="BW38"/>
  <c r="BV38"/>
  <c r="BU38"/>
  <c r="BT38"/>
  <c r="BS38"/>
  <c r="BR38"/>
  <c r="BQ38"/>
  <c r="BP38"/>
  <c r="BO38"/>
  <c r="BN38"/>
  <c r="BL38"/>
  <c r="BK38"/>
  <c r="BJ38"/>
  <c r="BI38"/>
  <c r="BH38"/>
  <c r="BG38"/>
  <c r="BF38"/>
  <c r="BE38"/>
  <c r="BD38"/>
  <c r="BC38"/>
  <c r="BB38"/>
  <c r="BA38"/>
  <c r="AZ38"/>
  <c r="AX38"/>
  <c r="AW38"/>
  <c r="AV38"/>
  <c r="AU38"/>
  <c r="AT38"/>
  <c r="AS38"/>
  <c r="AR38"/>
  <c r="AQ38"/>
  <c r="AP38"/>
  <c r="AO38"/>
  <c r="AN38"/>
  <c r="AM38"/>
  <c r="AL38"/>
  <c r="AJ38"/>
  <c r="AI38"/>
  <c r="AH38"/>
  <c r="AG38"/>
  <c r="AF38"/>
  <c r="AE38"/>
  <c r="AD38"/>
  <c r="AC38"/>
  <c r="AB38"/>
  <c r="AA38"/>
  <c r="Z38"/>
  <c r="Y38"/>
  <c r="X38"/>
  <c r="V38"/>
  <c r="U38"/>
  <c r="T38"/>
  <c r="S38"/>
  <c r="R38"/>
  <c r="Q38"/>
  <c r="P38"/>
  <c r="O38"/>
  <c r="N38"/>
  <c r="M38"/>
  <c r="L38"/>
  <c r="K38"/>
  <c r="J38"/>
  <c r="I38"/>
  <c r="H38"/>
  <c r="G38"/>
  <c r="F38"/>
  <c r="D38"/>
  <c r="DI37"/>
  <c r="DH37"/>
  <c r="DG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BZ37"/>
  <c r="BY37"/>
  <c r="BX37"/>
  <c r="BW37"/>
  <c r="BV37"/>
  <c r="BU37"/>
  <c r="BT37"/>
  <c r="BS37"/>
  <c r="BR37"/>
  <c r="BQ37"/>
  <c r="BP37"/>
  <c r="BO37"/>
  <c r="BN37"/>
  <c r="BL37"/>
  <c r="BK37"/>
  <c r="BJ37"/>
  <c r="BI37"/>
  <c r="BH37"/>
  <c r="BG37"/>
  <c r="BF37"/>
  <c r="BE37"/>
  <c r="BD37"/>
  <c r="BC37"/>
  <c r="BB37"/>
  <c r="BA37"/>
  <c r="AZ37"/>
  <c r="AX37"/>
  <c r="AW37"/>
  <c r="AV37"/>
  <c r="AU37"/>
  <c r="AT37"/>
  <c r="AS37"/>
  <c r="AR37"/>
  <c r="AQ37"/>
  <c r="AP37"/>
  <c r="AO37"/>
  <c r="AN37"/>
  <c r="AM37"/>
  <c r="AL37"/>
  <c r="AJ37"/>
  <c r="AI37"/>
  <c r="AH37"/>
  <c r="AG37"/>
  <c r="AF37"/>
  <c r="AE37"/>
  <c r="AD37"/>
  <c r="AC37"/>
  <c r="AB37"/>
  <c r="AA37"/>
  <c r="Z37"/>
  <c r="Y37"/>
  <c r="X37"/>
  <c r="V37"/>
  <c r="U37"/>
  <c r="T37"/>
  <c r="S37"/>
  <c r="R37"/>
  <c r="Q37"/>
  <c r="P37"/>
  <c r="O37"/>
  <c r="N37"/>
  <c r="M37"/>
  <c r="L37"/>
  <c r="K37"/>
  <c r="J37"/>
  <c r="I37"/>
  <c r="H37"/>
  <c r="G37"/>
  <c r="F37"/>
  <c r="D37"/>
  <c r="DI36"/>
  <c r="DH36"/>
  <c r="DG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BZ36"/>
  <c r="BY36"/>
  <c r="BX36"/>
  <c r="BW36"/>
  <c r="BV36"/>
  <c r="BU36"/>
  <c r="BT36"/>
  <c r="BS36"/>
  <c r="BR36"/>
  <c r="BQ36"/>
  <c r="BP36"/>
  <c r="BO36"/>
  <c r="BN36"/>
  <c r="BL36"/>
  <c r="BK36"/>
  <c r="BJ36"/>
  <c r="BI36"/>
  <c r="BH36"/>
  <c r="BG36"/>
  <c r="BF36"/>
  <c r="BE36"/>
  <c r="BD36"/>
  <c r="BC36"/>
  <c r="BB36"/>
  <c r="BA36"/>
  <c r="AZ36"/>
  <c r="AX36"/>
  <c r="AW36"/>
  <c r="AV36"/>
  <c r="AU36"/>
  <c r="AT36"/>
  <c r="AS36"/>
  <c r="AR36"/>
  <c r="AQ36"/>
  <c r="AP36"/>
  <c r="AO36"/>
  <c r="AN36"/>
  <c r="AM36"/>
  <c r="AL36"/>
  <c r="AJ36"/>
  <c r="AI36"/>
  <c r="AH36"/>
  <c r="AG36"/>
  <c r="AF36"/>
  <c r="AE36"/>
  <c r="AD36"/>
  <c r="AC36"/>
  <c r="AB36"/>
  <c r="AA36"/>
  <c r="Z36"/>
  <c r="Y36"/>
  <c r="X36"/>
  <c r="V36"/>
  <c r="U36"/>
  <c r="T36"/>
  <c r="S36"/>
  <c r="R36"/>
  <c r="Q36"/>
  <c r="P36"/>
  <c r="O36"/>
  <c r="N36"/>
  <c r="M36"/>
  <c r="L36"/>
  <c r="K36"/>
  <c r="J36"/>
  <c r="I36"/>
  <c r="H36"/>
  <c r="G36"/>
  <c r="F36"/>
  <c r="D36"/>
  <c r="DI35"/>
  <c r="DH35"/>
  <c r="DG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BZ35"/>
  <c r="BY35"/>
  <c r="BX35"/>
  <c r="BW35"/>
  <c r="BV35"/>
  <c r="BU35"/>
  <c r="BT35"/>
  <c r="BS35"/>
  <c r="BR35"/>
  <c r="BQ35"/>
  <c r="BP35"/>
  <c r="BO35"/>
  <c r="BN35"/>
  <c r="BL35"/>
  <c r="BK35"/>
  <c r="BJ35"/>
  <c r="BI35"/>
  <c r="BH35"/>
  <c r="BG35"/>
  <c r="BF35"/>
  <c r="BE35"/>
  <c r="BD35"/>
  <c r="BC35"/>
  <c r="BB35"/>
  <c r="BA35"/>
  <c r="AZ35"/>
  <c r="AX35"/>
  <c r="AW35"/>
  <c r="AV35"/>
  <c r="AU35"/>
  <c r="AT35"/>
  <c r="AS35"/>
  <c r="AR35"/>
  <c r="AQ35"/>
  <c r="AP35"/>
  <c r="AO35"/>
  <c r="AN35"/>
  <c r="AM35"/>
  <c r="AL35"/>
  <c r="AJ35"/>
  <c r="AI35"/>
  <c r="AH35"/>
  <c r="AG35"/>
  <c r="AF35"/>
  <c r="AE35"/>
  <c r="AD35"/>
  <c r="AC35"/>
  <c r="AB35"/>
  <c r="AA35"/>
  <c r="Z35"/>
  <c r="Y35"/>
  <c r="X35"/>
  <c r="V35"/>
  <c r="U35"/>
  <c r="T35"/>
  <c r="S35"/>
  <c r="R35"/>
  <c r="Q35"/>
  <c r="P35"/>
  <c r="O35"/>
  <c r="N35"/>
  <c r="M35"/>
  <c r="L35"/>
  <c r="K35"/>
  <c r="J35"/>
  <c r="I35"/>
  <c r="H35"/>
  <c r="G35"/>
  <c r="F35"/>
  <c r="D35"/>
  <c r="DI34"/>
  <c r="DH34"/>
  <c r="DG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BZ34"/>
  <c r="BY34"/>
  <c r="BX34"/>
  <c r="BW34"/>
  <c r="BV34"/>
  <c r="BU34"/>
  <c r="BT34"/>
  <c r="BS34"/>
  <c r="BR34"/>
  <c r="BQ34"/>
  <c r="BP34"/>
  <c r="BO34"/>
  <c r="BN34"/>
  <c r="BL34"/>
  <c r="BK34"/>
  <c r="BJ34"/>
  <c r="BI34"/>
  <c r="BH34"/>
  <c r="BG34"/>
  <c r="BF34"/>
  <c r="BE34"/>
  <c r="BD34"/>
  <c r="BC34"/>
  <c r="BB34"/>
  <c r="BA34"/>
  <c r="AZ34"/>
  <c r="AX34"/>
  <c r="AW34"/>
  <c r="AV34"/>
  <c r="AU34"/>
  <c r="AT34"/>
  <c r="AS34"/>
  <c r="AR34"/>
  <c r="AQ34"/>
  <c r="AP34"/>
  <c r="AO34"/>
  <c r="AN34"/>
  <c r="AM34"/>
  <c r="AL34"/>
  <c r="AJ34"/>
  <c r="AI34"/>
  <c r="AH34"/>
  <c r="AG34"/>
  <c r="AF34"/>
  <c r="AE34"/>
  <c r="AD34"/>
  <c r="AC34"/>
  <c r="AB34"/>
  <c r="AA34"/>
  <c r="Z34"/>
  <c r="Y34"/>
  <c r="X34"/>
  <c r="V34"/>
  <c r="U34"/>
  <c r="T34"/>
  <c r="S34"/>
  <c r="R34"/>
  <c r="Q34"/>
  <c r="P34"/>
  <c r="O34"/>
  <c r="N34"/>
  <c r="M34"/>
  <c r="L34"/>
  <c r="K34"/>
  <c r="J34"/>
  <c r="I34"/>
  <c r="H34"/>
  <c r="G34"/>
  <c r="F34"/>
  <c r="D34"/>
  <c r="DI33"/>
  <c r="DH33"/>
  <c r="DG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BZ33"/>
  <c r="BY33"/>
  <c r="BX33"/>
  <c r="BW33"/>
  <c r="BV33"/>
  <c r="BU33"/>
  <c r="BT33"/>
  <c r="BS33"/>
  <c r="BR33"/>
  <c r="BQ33"/>
  <c r="BP33"/>
  <c r="BO33"/>
  <c r="BN33"/>
  <c r="BL33"/>
  <c r="BK33"/>
  <c r="BJ33"/>
  <c r="BI33"/>
  <c r="BH33"/>
  <c r="BG33"/>
  <c r="BF33"/>
  <c r="BE33"/>
  <c r="BD33"/>
  <c r="BC33"/>
  <c r="BB33"/>
  <c r="BA33"/>
  <c r="AZ33"/>
  <c r="AX33"/>
  <c r="AW33"/>
  <c r="AV33"/>
  <c r="AU33"/>
  <c r="AT33"/>
  <c r="AS33"/>
  <c r="AR33"/>
  <c r="AQ33"/>
  <c r="AP33"/>
  <c r="AO33"/>
  <c r="AN33"/>
  <c r="AM33"/>
  <c r="AL33"/>
  <c r="AJ33"/>
  <c r="AI33"/>
  <c r="AH33"/>
  <c r="AG33"/>
  <c r="AF33"/>
  <c r="AE33"/>
  <c r="AD33"/>
  <c r="AC33"/>
  <c r="AB33"/>
  <c r="AA33"/>
  <c r="Z33"/>
  <c r="Y33"/>
  <c r="X33"/>
  <c r="V33"/>
  <c r="U33"/>
  <c r="T33"/>
  <c r="S33"/>
  <c r="R33"/>
  <c r="Q33"/>
  <c r="P33"/>
  <c r="O33"/>
  <c r="N33"/>
  <c r="M33"/>
  <c r="L33"/>
  <c r="K33"/>
  <c r="J33"/>
  <c r="I33"/>
  <c r="H33"/>
  <c r="G33"/>
  <c r="F33"/>
  <c r="D33"/>
  <c r="DI32"/>
  <c r="DH32"/>
  <c r="DG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BZ32"/>
  <c r="BY32"/>
  <c r="BX32"/>
  <c r="BW32"/>
  <c r="BV32"/>
  <c r="BU32"/>
  <c r="BT32"/>
  <c r="BS32"/>
  <c r="BR32"/>
  <c r="BQ32"/>
  <c r="BP32"/>
  <c r="BO32"/>
  <c r="BN32"/>
  <c r="BL32"/>
  <c r="BK32"/>
  <c r="BJ32"/>
  <c r="BI32"/>
  <c r="BH32"/>
  <c r="BG32"/>
  <c r="BF32"/>
  <c r="BE32"/>
  <c r="BD32"/>
  <c r="BC32"/>
  <c r="BB32"/>
  <c r="BA32"/>
  <c r="AZ32"/>
  <c r="AX32"/>
  <c r="AW32"/>
  <c r="AV32"/>
  <c r="AU32"/>
  <c r="AT32"/>
  <c r="AS32"/>
  <c r="AR32"/>
  <c r="AQ32"/>
  <c r="AP32"/>
  <c r="AO32"/>
  <c r="AN32"/>
  <c r="AM32"/>
  <c r="AL32"/>
  <c r="AJ32"/>
  <c r="AI32"/>
  <c r="AH32"/>
  <c r="AG32"/>
  <c r="AF32"/>
  <c r="AE32"/>
  <c r="AD32"/>
  <c r="AC32"/>
  <c r="AB32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D32"/>
  <c r="DI31"/>
  <c r="DH31"/>
  <c r="DG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BZ31"/>
  <c r="BY31"/>
  <c r="BX31"/>
  <c r="BW31"/>
  <c r="BV31"/>
  <c r="BU31"/>
  <c r="BT31"/>
  <c r="BS31"/>
  <c r="BR31"/>
  <c r="BQ31"/>
  <c r="BP31"/>
  <c r="BO31"/>
  <c r="BN31"/>
  <c r="BL31"/>
  <c r="BK31"/>
  <c r="BJ31"/>
  <c r="BI31"/>
  <c r="BH31"/>
  <c r="BG31"/>
  <c r="BF31"/>
  <c r="BE31"/>
  <c r="BD31"/>
  <c r="BC31"/>
  <c r="BB31"/>
  <c r="BA31"/>
  <c r="AZ31"/>
  <c r="AX31"/>
  <c r="AW31"/>
  <c r="AV31"/>
  <c r="AU31"/>
  <c r="AT31"/>
  <c r="AS31"/>
  <c r="AR31"/>
  <c r="AQ31"/>
  <c r="AP31"/>
  <c r="AO31"/>
  <c r="AN31"/>
  <c r="AM31"/>
  <c r="AL31"/>
  <c r="AJ31"/>
  <c r="AI31"/>
  <c r="AH31"/>
  <c r="AG31"/>
  <c r="AF31"/>
  <c r="AE31"/>
  <c r="AD31"/>
  <c r="AC31"/>
  <c r="AB31"/>
  <c r="AA31"/>
  <c r="Z31"/>
  <c r="Y31"/>
  <c r="X31"/>
  <c r="V31"/>
  <c r="U31"/>
  <c r="T31"/>
  <c r="S31"/>
  <c r="R31"/>
  <c r="Q31"/>
  <c r="P31"/>
  <c r="O31"/>
  <c r="N31"/>
  <c r="M31"/>
  <c r="L31"/>
  <c r="K31"/>
  <c r="J31"/>
  <c r="I31"/>
  <c r="H31"/>
  <c r="G31"/>
  <c r="F31"/>
  <c r="D31"/>
  <c r="DI30"/>
  <c r="DH30"/>
  <c r="DG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BZ30"/>
  <c r="BY30"/>
  <c r="BX30"/>
  <c r="BW30"/>
  <c r="BV30"/>
  <c r="BU30"/>
  <c r="BT30"/>
  <c r="BS30"/>
  <c r="BR30"/>
  <c r="BQ30"/>
  <c r="BP30"/>
  <c r="BO30"/>
  <c r="BN30"/>
  <c r="BL30"/>
  <c r="BK30"/>
  <c r="BJ30"/>
  <c r="BI30"/>
  <c r="BH30"/>
  <c r="BG30"/>
  <c r="BF30"/>
  <c r="BE30"/>
  <c r="BD30"/>
  <c r="BC30"/>
  <c r="BB30"/>
  <c r="BA30"/>
  <c r="AZ30"/>
  <c r="AX30"/>
  <c r="AW30"/>
  <c r="AV30"/>
  <c r="AU30"/>
  <c r="AT30"/>
  <c r="AS30"/>
  <c r="AR30"/>
  <c r="AQ30"/>
  <c r="AP30"/>
  <c r="AO30"/>
  <c r="AN30"/>
  <c r="AM30"/>
  <c r="AL30"/>
  <c r="AJ30"/>
  <c r="AI30"/>
  <c r="AH30"/>
  <c r="AG30"/>
  <c r="AF30"/>
  <c r="AE30"/>
  <c r="AD30"/>
  <c r="AC30"/>
  <c r="AB30"/>
  <c r="AA30"/>
  <c r="Z30"/>
  <c r="Y30"/>
  <c r="X30"/>
  <c r="V30"/>
  <c r="U30"/>
  <c r="T30"/>
  <c r="S30"/>
  <c r="R30"/>
  <c r="Q30"/>
  <c r="P30"/>
  <c r="O30"/>
  <c r="N30"/>
  <c r="M30"/>
  <c r="L30"/>
  <c r="K30"/>
  <c r="J30"/>
  <c r="I30"/>
  <c r="H30"/>
  <c r="G30"/>
  <c r="F30"/>
  <c r="D30"/>
  <c r="DI29"/>
  <c r="DH29"/>
  <c r="DG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BZ29"/>
  <c r="BY29"/>
  <c r="BX29"/>
  <c r="BW29"/>
  <c r="BV29"/>
  <c r="BU29"/>
  <c r="BT29"/>
  <c r="BS29"/>
  <c r="BR29"/>
  <c r="BQ29"/>
  <c r="BP29"/>
  <c r="BO29"/>
  <c r="BN29"/>
  <c r="BL29"/>
  <c r="BK29"/>
  <c r="BJ29"/>
  <c r="BI29"/>
  <c r="BH29"/>
  <c r="BG29"/>
  <c r="BF29"/>
  <c r="BE29"/>
  <c r="BD29"/>
  <c r="BC29"/>
  <c r="BB29"/>
  <c r="BA29"/>
  <c r="AZ29"/>
  <c r="AX29"/>
  <c r="AW29"/>
  <c r="AV29"/>
  <c r="AU29"/>
  <c r="AT29"/>
  <c r="AS29"/>
  <c r="AR29"/>
  <c r="AQ29"/>
  <c r="AP29"/>
  <c r="AO29"/>
  <c r="AN29"/>
  <c r="AM29"/>
  <c r="AL29"/>
  <c r="AJ29"/>
  <c r="AI29"/>
  <c r="AH29"/>
  <c r="AG29"/>
  <c r="AF29"/>
  <c r="AE29"/>
  <c r="AD29"/>
  <c r="AC29"/>
  <c r="AB29"/>
  <c r="AA29"/>
  <c r="Z29"/>
  <c r="Y29"/>
  <c r="X29"/>
  <c r="V29"/>
  <c r="U29"/>
  <c r="T29"/>
  <c r="S29"/>
  <c r="R29"/>
  <c r="Q29"/>
  <c r="P29"/>
  <c r="O29"/>
  <c r="N29"/>
  <c r="M29"/>
  <c r="L29"/>
  <c r="K29"/>
  <c r="J29"/>
  <c r="I29"/>
  <c r="H29"/>
  <c r="G29"/>
  <c r="F29"/>
  <c r="D29"/>
  <c r="DI28"/>
  <c r="DH28"/>
  <c r="DG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BZ28"/>
  <c r="BY28"/>
  <c r="BX28"/>
  <c r="BW28"/>
  <c r="BV28"/>
  <c r="BU28"/>
  <c r="BT28"/>
  <c r="BS28"/>
  <c r="BR28"/>
  <c r="BQ28"/>
  <c r="BP28"/>
  <c r="BO28"/>
  <c r="BN28"/>
  <c r="BL28"/>
  <c r="BK28"/>
  <c r="BJ28"/>
  <c r="BI28"/>
  <c r="BH28"/>
  <c r="BG28"/>
  <c r="BF28"/>
  <c r="BE28"/>
  <c r="BD28"/>
  <c r="BC28"/>
  <c r="BB28"/>
  <c r="BA28"/>
  <c r="AZ28"/>
  <c r="AX28"/>
  <c r="AW28"/>
  <c r="AV28"/>
  <c r="AU28"/>
  <c r="AT28"/>
  <c r="AS28"/>
  <c r="AR28"/>
  <c r="AQ28"/>
  <c r="AP28"/>
  <c r="AO28"/>
  <c r="AN28"/>
  <c r="AM28"/>
  <c r="AL28"/>
  <c r="AJ28"/>
  <c r="AI28"/>
  <c r="AH28"/>
  <c r="AG28"/>
  <c r="AF28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  <c r="F28"/>
  <c r="D28"/>
  <c r="DI27"/>
  <c r="DH27"/>
  <c r="DG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BZ27"/>
  <c r="BY27"/>
  <c r="BX27"/>
  <c r="BW27"/>
  <c r="BV27"/>
  <c r="BU27"/>
  <c r="BT27"/>
  <c r="BS27"/>
  <c r="BR27"/>
  <c r="BQ27"/>
  <c r="BP27"/>
  <c r="BO27"/>
  <c r="BN27"/>
  <c r="BL27"/>
  <c r="BK27"/>
  <c r="BJ27"/>
  <c r="BI27"/>
  <c r="BH27"/>
  <c r="BG27"/>
  <c r="BF27"/>
  <c r="BE27"/>
  <c r="BD27"/>
  <c r="BC27"/>
  <c r="BB27"/>
  <c r="BA27"/>
  <c r="AZ27"/>
  <c r="AX27"/>
  <c r="AW27"/>
  <c r="AV27"/>
  <c r="AU27"/>
  <c r="AT27"/>
  <c r="AS27"/>
  <c r="AR27"/>
  <c r="AQ27"/>
  <c r="AP27"/>
  <c r="AO27"/>
  <c r="AN27"/>
  <c r="AM27"/>
  <c r="AL27"/>
  <c r="AJ27"/>
  <c r="AI27"/>
  <c r="AH27"/>
  <c r="AG27"/>
  <c r="AF27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J27"/>
  <c r="I27"/>
  <c r="H27"/>
  <c r="G27"/>
  <c r="F27"/>
  <c r="D27"/>
  <c r="DI26"/>
  <c r="DH26"/>
  <c r="DG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BZ26"/>
  <c r="BY26"/>
  <c r="BX26"/>
  <c r="BW26"/>
  <c r="BV26"/>
  <c r="BU26"/>
  <c r="BT26"/>
  <c r="BS26"/>
  <c r="BR26"/>
  <c r="BQ26"/>
  <c r="BP26"/>
  <c r="BO26"/>
  <c r="BN26"/>
  <c r="BL26"/>
  <c r="BK26"/>
  <c r="BJ26"/>
  <c r="BI26"/>
  <c r="BH26"/>
  <c r="BG26"/>
  <c r="BF26"/>
  <c r="BE26"/>
  <c r="BD26"/>
  <c r="BC26"/>
  <c r="BB26"/>
  <c r="BA26"/>
  <c r="AZ26"/>
  <c r="AX26"/>
  <c r="AW26"/>
  <c r="AV26"/>
  <c r="AU26"/>
  <c r="AT26"/>
  <c r="AS26"/>
  <c r="AR26"/>
  <c r="AQ26"/>
  <c r="AP26"/>
  <c r="AO26"/>
  <c r="AN26"/>
  <c r="AM26"/>
  <c r="AL26"/>
  <c r="AJ26"/>
  <c r="AI26"/>
  <c r="AH26"/>
  <c r="AG26"/>
  <c r="AF26"/>
  <c r="AE26"/>
  <c r="AD26"/>
  <c r="AC26"/>
  <c r="AB26"/>
  <c r="AA26"/>
  <c r="Z26"/>
  <c r="Y26"/>
  <c r="X26"/>
  <c r="V26"/>
  <c r="U26"/>
  <c r="T26"/>
  <c r="S26"/>
  <c r="R26"/>
  <c r="Q26"/>
  <c r="P26"/>
  <c r="O26"/>
  <c r="N26"/>
  <c r="M26"/>
  <c r="L26"/>
  <c r="K26"/>
  <c r="J26"/>
  <c r="I26"/>
  <c r="H26"/>
  <c r="G26"/>
  <c r="F26"/>
  <c r="D26"/>
  <c r="DI25"/>
  <c r="DH25"/>
  <c r="DG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BZ25"/>
  <c r="BY25"/>
  <c r="BX25"/>
  <c r="BW25"/>
  <c r="BV25"/>
  <c r="BU25"/>
  <c r="BT25"/>
  <c r="BS25"/>
  <c r="BR25"/>
  <c r="BQ25"/>
  <c r="BP25"/>
  <c r="BO25"/>
  <c r="BN25"/>
  <c r="BL25"/>
  <c r="BK25"/>
  <c r="BJ25"/>
  <c r="BI25"/>
  <c r="BH25"/>
  <c r="BG25"/>
  <c r="BF25"/>
  <c r="BE25"/>
  <c r="BD25"/>
  <c r="BC25"/>
  <c r="BB25"/>
  <c r="BA25"/>
  <c r="AZ25"/>
  <c r="AX25"/>
  <c r="AW25"/>
  <c r="AV25"/>
  <c r="AU25"/>
  <c r="AT25"/>
  <c r="AS25"/>
  <c r="AR25"/>
  <c r="AQ25"/>
  <c r="AP25"/>
  <c r="AO25"/>
  <c r="AN25"/>
  <c r="AM25"/>
  <c r="AL25"/>
  <c r="AJ25"/>
  <c r="AI25"/>
  <c r="AH25"/>
  <c r="AG25"/>
  <c r="AF25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I25"/>
  <c r="H25"/>
  <c r="G25"/>
  <c r="F25"/>
  <c r="D25"/>
  <c r="DI24"/>
  <c r="DH24"/>
  <c r="DG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BZ24"/>
  <c r="BY24"/>
  <c r="BX24"/>
  <c r="BW24"/>
  <c r="BV24"/>
  <c r="BU24"/>
  <c r="BT24"/>
  <c r="BS24"/>
  <c r="BR24"/>
  <c r="BQ24"/>
  <c r="BP24"/>
  <c r="BO24"/>
  <c r="BN24"/>
  <c r="BL24"/>
  <c r="BK24"/>
  <c r="BJ24"/>
  <c r="BI24"/>
  <c r="BH24"/>
  <c r="BG24"/>
  <c r="BF24"/>
  <c r="BE24"/>
  <c r="BD24"/>
  <c r="BC24"/>
  <c r="BB24"/>
  <c r="BA24"/>
  <c r="AZ24"/>
  <c r="AX24"/>
  <c r="AW24"/>
  <c r="AV24"/>
  <c r="AU24"/>
  <c r="AT24"/>
  <c r="AS24"/>
  <c r="AR24"/>
  <c r="AQ24"/>
  <c r="AP24"/>
  <c r="AO24"/>
  <c r="AN24"/>
  <c r="AM24"/>
  <c r="AL24"/>
  <c r="AJ24"/>
  <c r="AI24"/>
  <c r="AH24"/>
  <c r="AG24"/>
  <c r="AF24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K24"/>
  <c r="J24"/>
  <c r="I24"/>
  <c r="H24"/>
  <c r="G24"/>
  <c r="F24"/>
  <c r="D24"/>
  <c r="DI23"/>
  <c r="DH23"/>
  <c r="DG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BZ23"/>
  <c r="BY23"/>
  <c r="BX23"/>
  <c r="BW23"/>
  <c r="BV23"/>
  <c r="BU23"/>
  <c r="BT23"/>
  <c r="BS23"/>
  <c r="BR23"/>
  <c r="BQ23"/>
  <c r="BP23"/>
  <c r="BO23"/>
  <c r="BN23"/>
  <c r="BL23"/>
  <c r="BK23"/>
  <c r="BJ23"/>
  <c r="BI23"/>
  <c r="BH23"/>
  <c r="BG23"/>
  <c r="BF23"/>
  <c r="BE23"/>
  <c r="BD23"/>
  <c r="BC23"/>
  <c r="BB23"/>
  <c r="BA23"/>
  <c r="AZ23"/>
  <c r="AX23"/>
  <c r="AW23"/>
  <c r="AV23"/>
  <c r="AU23"/>
  <c r="AT23"/>
  <c r="AS23"/>
  <c r="AR23"/>
  <c r="AQ23"/>
  <c r="AP23"/>
  <c r="AO23"/>
  <c r="AN23"/>
  <c r="AM23"/>
  <c r="AL23"/>
  <c r="AJ23"/>
  <c r="AI23"/>
  <c r="AH23"/>
  <c r="AG23"/>
  <c r="AF23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L23"/>
  <c r="K23"/>
  <c r="J23"/>
  <c r="I23"/>
  <c r="H23"/>
  <c r="G23"/>
  <c r="F23"/>
  <c r="D23"/>
  <c r="DI22"/>
  <c r="DH22"/>
  <c r="DG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BZ22"/>
  <c r="BY22"/>
  <c r="BX22"/>
  <c r="BW22"/>
  <c r="BV22"/>
  <c r="BU22"/>
  <c r="BT22"/>
  <c r="BS22"/>
  <c r="BR22"/>
  <c r="BQ22"/>
  <c r="BP22"/>
  <c r="BO22"/>
  <c r="BN22"/>
  <c r="BL22"/>
  <c r="BK22"/>
  <c r="BJ22"/>
  <c r="BI22"/>
  <c r="BH22"/>
  <c r="BG22"/>
  <c r="BF22"/>
  <c r="BE22"/>
  <c r="BD22"/>
  <c r="BC22"/>
  <c r="BB22"/>
  <c r="BA22"/>
  <c r="AZ22"/>
  <c r="AX22"/>
  <c r="AW22"/>
  <c r="AV22"/>
  <c r="AU22"/>
  <c r="AT22"/>
  <c r="AS22"/>
  <c r="AR22"/>
  <c r="AQ22"/>
  <c r="AP22"/>
  <c r="AO22"/>
  <c r="AN22"/>
  <c r="AM22"/>
  <c r="AL22"/>
  <c r="AJ22"/>
  <c r="AI22"/>
  <c r="AH22"/>
  <c r="AG22"/>
  <c r="AF22"/>
  <c r="AE22"/>
  <c r="AD22"/>
  <c r="AC22"/>
  <c r="AB22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D22"/>
  <c r="DI21"/>
  <c r="DH21"/>
  <c r="DG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BZ21"/>
  <c r="BY21"/>
  <c r="BX21"/>
  <c r="BW21"/>
  <c r="BV21"/>
  <c r="BU21"/>
  <c r="BT21"/>
  <c r="BS21"/>
  <c r="BR21"/>
  <c r="BQ21"/>
  <c r="BP21"/>
  <c r="BO21"/>
  <c r="BN21"/>
  <c r="BL21"/>
  <c r="BK21"/>
  <c r="BJ21"/>
  <c r="BI21"/>
  <c r="BH21"/>
  <c r="BG21"/>
  <c r="BF21"/>
  <c r="BE21"/>
  <c r="BD21"/>
  <c r="BC21"/>
  <c r="BB21"/>
  <c r="BA21"/>
  <c r="AZ21"/>
  <c r="AX21"/>
  <c r="AW21"/>
  <c r="AV21"/>
  <c r="AU21"/>
  <c r="AT21"/>
  <c r="AS21"/>
  <c r="AR21"/>
  <c r="AQ21"/>
  <c r="AP21"/>
  <c r="AO21"/>
  <c r="AN21"/>
  <c r="AM21"/>
  <c r="AL21"/>
  <c r="AJ21"/>
  <c r="AI21"/>
  <c r="AH21"/>
  <c r="AG21"/>
  <c r="AF21"/>
  <c r="AE21"/>
  <c r="AD21"/>
  <c r="AC21"/>
  <c r="AB21"/>
  <c r="AA21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D21"/>
  <c r="DI20"/>
  <c r="DH20"/>
  <c r="DG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BZ20"/>
  <c r="BY20"/>
  <c r="BX20"/>
  <c r="BW20"/>
  <c r="BV20"/>
  <c r="BU20"/>
  <c r="BT20"/>
  <c r="BS20"/>
  <c r="BR20"/>
  <c r="BQ20"/>
  <c r="BP20"/>
  <c r="BO20"/>
  <c r="BN20"/>
  <c r="BL20"/>
  <c r="BK20"/>
  <c r="BJ20"/>
  <c r="BI20"/>
  <c r="BH20"/>
  <c r="BG20"/>
  <c r="BF20"/>
  <c r="BE20"/>
  <c r="BD20"/>
  <c r="BC20"/>
  <c r="BB20"/>
  <c r="BA20"/>
  <c r="AZ20"/>
  <c r="AX20"/>
  <c r="AW20"/>
  <c r="AV20"/>
  <c r="AU20"/>
  <c r="AT20"/>
  <c r="AS20"/>
  <c r="AR20"/>
  <c r="AQ20"/>
  <c r="AP20"/>
  <c r="AO20"/>
  <c r="AN20"/>
  <c r="AM20"/>
  <c r="AL20"/>
  <c r="AJ20"/>
  <c r="AI20"/>
  <c r="AH20"/>
  <c r="AG20"/>
  <c r="AF20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K20"/>
  <c r="J20"/>
  <c r="I20"/>
  <c r="H20"/>
  <c r="G20"/>
  <c r="F20"/>
  <c r="D20"/>
  <c r="DI19"/>
  <c r="DH19"/>
  <c r="DG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BZ19"/>
  <c r="BY19"/>
  <c r="BX19"/>
  <c r="BW19"/>
  <c r="BV19"/>
  <c r="BU19"/>
  <c r="BT19"/>
  <c r="BS19"/>
  <c r="BR19"/>
  <c r="BQ19"/>
  <c r="BP19"/>
  <c r="BO19"/>
  <c r="BN19"/>
  <c r="BL19"/>
  <c r="BK19"/>
  <c r="BJ19"/>
  <c r="BI19"/>
  <c r="BH19"/>
  <c r="BG19"/>
  <c r="BF19"/>
  <c r="BE19"/>
  <c r="BD19"/>
  <c r="BC19"/>
  <c r="BB19"/>
  <c r="BA19"/>
  <c r="AZ19"/>
  <c r="AX19"/>
  <c r="AW19"/>
  <c r="AV19"/>
  <c r="AU19"/>
  <c r="AT19"/>
  <c r="AS19"/>
  <c r="AR19"/>
  <c r="AQ19"/>
  <c r="AP19"/>
  <c r="AO19"/>
  <c r="AN19"/>
  <c r="AM19"/>
  <c r="AL19"/>
  <c r="AJ19"/>
  <c r="AI19"/>
  <c r="AH19"/>
  <c r="AG19"/>
  <c r="AF19"/>
  <c r="AE19"/>
  <c r="AD19"/>
  <c r="AC19"/>
  <c r="AB19"/>
  <c r="AA19"/>
  <c r="Z19"/>
  <c r="Y19"/>
  <c r="X19"/>
  <c r="V19"/>
  <c r="U19"/>
  <c r="T19"/>
  <c r="S19"/>
  <c r="R19"/>
  <c r="Q19"/>
  <c r="P19"/>
  <c r="O19"/>
  <c r="N19"/>
  <c r="M19"/>
  <c r="L19"/>
  <c r="K19"/>
  <c r="J19"/>
  <c r="I19"/>
  <c r="H19"/>
  <c r="G19"/>
  <c r="F19"/>
  <c r="D19"/>
  <c r="DI18"/>
  <c r="DH18"/>
  <c r="DG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BZ18"/>
  <c r="BY18"/>
  <c r="BX18"/>
  <c r="BW18"/>
  <c r="BV18"/>
  <c r="BU18"/>
  <c r="BT18"/>
  <c r="BS18"/>
  <c r="BR18"/>
  <c r="BQ18"/>
  <c r="BP18"/>
  <c r="BO18"/>
  <c r="BN18"/>
  <c r="BL18"/>
  <c r="BK18"/>
  <c r="BJ18"/>
  <c r="BI18"/>
  <c r="BH18"/>
  <c r="BG18"/>
  <c r="BF18"/>
  <c r="BE18"/>
  <c r="BD18"/>
  <c r="BC18"/>
  <c r="BB18"/>
  <c r="BA18"/>
  <c r="AZ18"/>
  <c r="AX18"/>
  <c r="AW18"/>
  <c r="AV18"/>
  <c r="AU18"/>
  <c r="AT18"/>
  <c r="AS18"/>
  <c r="AR18"/>
  <c r="AQ18"/>
  <c r="AP18"/>
  <c r="AO18"/>
  <c r="AN18"/>
  <c r="AM18"/>
  <c r="AL18"/>
  <c r="AJ18"/>
  <c r="AI18"/>
  <c r="AH18"/>
  <c r="AG18"/>
  <c r="AF18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L18"/>
  <c r="K18"/>
  <c r="J18"/>
  <c r="I18"/>
  <c r="H18"/>
  <c r="G18"/>
  <c r="F18"/>
  <c r="D18"/>
  <c r="DI17"/>
  <c r="DH17"/>
  <c r="DG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BZ17"/>
  <c r="BY17"/>
  <c r="BX17"/>
  <c r="BW17"/>
  <c r="BV17"/>
  <c r="BU17"/>
  <c r="BT17"/>
  <c r="BS17"/>
  <c r="BR17"/>
  <c r="BQ17"/>
  <c r="BP17"/>
  <c r="BO17"/>
  <c r="BN17"/>
  <c r="BL17"/>
  <c r="BK17"/>
  <c r="BJ17"/>
  <c r="BI17"/>
  <c r="BH17"/>
  <c r="BG17"/>
  <c r="BF17"/>
  <c r="BE17"/>
  <c r="BD17"/>
  <c r="BC17"/>
  <c r="BB17"/>
  <c r="BA17"/>
  <c r="AZ17"/>
  <c r="AX17"/>
  <c r="AW17"/>
  <c r="AV17"/>
  <c r="AU17"/>
  <c r="AT17"/>
  <c r="AS17"/>
  <c r="AR17"/>
  <c r="AQ17"/>
  <c r="AP17"/>
  <c r="AO17"/>
  <c r="AN17"/>
  <c r="AM17"/>
  <c r="AL17"/>
  <c r="AJ17"/>
  <c r="AI17"/>
  <c r="AH17"/>
  <c r="AG17"/>
  <c r="AF17"/>
  <c r="AE17"/>
  <c r="AD17"/>
  <c r="AC17"/>
  <c r="AB17"/>
  <c r="AA17"/>
  <c r="Z17"/>
  <c r="Y17"/>
  <c r="X17"/>
  <c r="V17"/>
  <c r="U17"/>
  <c r="T17"/>
  <c r="S17"/>
  <c r="R17"/>
  <c r="Q17"/>
  <c r="P17"/>
  <c r="O17"/>
  <c r="N17"/>
  <c r="M17"/>
  <c r="L17"/>
  <c r="K17"/>
  <c r="J17"/>
  <c r="I17"/>
  <c r="H17"/>
  <c r="G17"/>
  <c r="F17"/>
  <c r="D17"/>
  <c r="DI16"/>
  <c r="DH16"/>
  <c r="DG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BZ16"/>
  <c r="BY16"/>
  <c r="BX16"/>
  <c r="BW16"/>
  <c r="BV16"/>
  <c r="BU16"/>
  <c r="BT16"/>
  <c r="BS16"/>
  <c r="BR16"/>
  <c r="BQ16"/>
  <c r="BP16"/>
  <c r="BO16"/>
  <c r="BN16"/>
  <c r="BL16"/>
  <c r="BK16"/>
  <c r="BJ16"/>
  <c r="BI16"/>
  <c r="BH16"/>
  <c r="BG16"/>
  <c r="BF16"/>
  <c r="BE16"/>
  <c r="BD16"/>
  <c r="BC16"/>
  <c r="BB16"/>
  <c r="BA16"/>
  <c r="AZ16"/>
  <c r="AX16"/>
  <c r="AW16"/>
  <c r="AV16"/>
  <c r="AU16"/>
  <c r="AT16"/>
  <c r="AS16"/>
  <c r="AR16"/>
  <c r="AQ16"/>
  <c r="AP16"/>
  <c r="AO16"/>
  <c r="AN16"/>
  <c r="AM16"/>
  <c r="AL16"/>
  <c r="AJ16"/>
  <c r="AI16"/>
  <c r="AH16"/>
  <c r="AG16"/>
  <c r="AF16"/>
  <c r="AE16"/>
  <c r="AD16"/>
  <c r="AC16"/>
  <c r="AB16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DI15"/>
  <c r="DH15"/>
  <c r="DG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BZ15"/>
  <c r="BY15"/>
  <c r="BX15"/>
  <c r="BW15"/>
  <c r="BV15"/>
  <c r="BU15"/>
  <c r="BT15"/>
  <c r="BS15"/>
  <c r="BR15"/>
  <c r="BQ15"/>
  <c r="BP15"/>
  <c r="BO15"/>
  <c r="BN15"/>
  <c r="BL15"/>
  <c r="BK15"/>
  <c r="BJ15"/>
  <c r="BI15"/>
  <c r="BH15"/>
  <c r="BG15"/>
  <c r="BF15"/>
  <c r="BE15"/>
  <c r="BD15"/>
  <c r="BC15"/>
  <c r="BB15"/>
  <c r="BA15"/>
  <c r="AZ15"/>
  <c r="AX15"/>
  <c r="AW15"/>
  <c r="AV15"/>
  <c r="AU15"/>
  <c r="AT15"/>
  <c r="AS15"/>
  <c r="AR15"/>
  <c r="AQ15"/>
  <c r="AP15"/>
  <c r="AO15"/>
  <c r="AN15"/>
  <c r="AM15"/>
  <c r="AL15"/>
  <c r="AJ15"/>
  <c r="AI15"/>
  <c r="AH15"/>
  <c r="AG15"/>
  <c r="AF15"/>
  <c r="AE15"/>
  <c r="AD15"/>
  <c r="AC15"/>
  <c r="AB15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D15"/>
  <c r="DI14"/>
  <c r="DH14"/>
  <c r="DG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BZ14"/>
  <c r="BY14"/>
  <c r="BX14"/>
  <c r="BW14"/>
  <c r="BV14"/>
  <c r="BU14"/>
  <c r="BT14"/>
  <c r="BS14"/>
  <c r="BR14"/>
  <c r="BQ14"/>
  <c r="BP14"/>
  <c r="BO14"/>
  <c r="BN14"/>
  <c r="BL14"/>
  <c r="BK14"/>
  <c r="BJ14"/>
  <c r="BI14"/>
  <c r="BH14"/>
  <c r="BG14"/>
  <c r="BF14"/>
  <c r="BE14"/>
  <c r="BD14"/>
  <c r="BC14"/>
  <c r="BB14"/>
  <c r="BA14"/>
  <c r="AZ14"/>
  <c r="AX14"/>
  <c r="AW14"/>
  <c r="AV14"/>
  <c r="AU14"/>
  <c r="AT14"/>
  <c r="AS14"/>
  <c r="AR14"/>
  <c r="AQ14"/>
  <c r="AP14"/>
  <c r="AO14"/>
  <c r="AN14"/>
  <c r="AM14"/>
  <c r="AL14"/>
  <c r="AJ14"/>
  <c r="AI14"/>
  <c r="AH14"/>
  <c r="AG14"/>
  <c r="AF14"/>
  <c r="AE14"/>
  <c r="AD14"/>
  <c r="AC14"/>
  <c r="AB14"/>
  <c r="AA14"/>
  <c r="Z14"/>
  <c r="Y14"/>
  <c r="X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DI13"/>
  <c r="DH13"/>
  <c r="DG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BZ13"/>
  <c r="BY13"/>
  <c r="BX13"/>
  <c r="BW13"/>
  <c r="BV13"/>
  <c r="BU13"/>
  <c r="BT13"/>
  <c r="BS13"/>
  <c r="BR13"/>
  <c r="BQ13"/>
  <c r="BP13"/>
  <c r="BO13"/>
  <c r="BN13"/>
  <c r="BL13"/>
  <c r="BK13"/>
  <c r="BJ13"/>
  <c r="BI13"/>
  <c r="BH13"/>
  <c r="BG13"/>
  <c r="BF13"/>
  <c r="BE13"/>
  <c r="BD13"/>
  <c r="BC13"/>
  <c r="BB13"/>
  <c r="BA13"/>
  <c r="AZ13"/>
  <c r="AX13"/>
  <c r="AW13"/>
  <c r="AV13"/>
  <c r="AU13"/>
  <c r="AT13"/>
  <c r="AS13"/>
  <c r="AR13"/>
  <c r="AQ13"/>
  <c r="AP13"/>
  <c r="AO13"/>
  <c r="AN13"/>
  <c r="AM13"/>
  <c r="AL13"/>
  <c r="AJ13"/>
  <c r="AI13"/>
  <c r="AH13"/>
  <c r="AG13"/>
  <c r="AF13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L13"/>
  <c r="K13"/>
  <c r="J13"/>
  <c r="I13"/>
  <c r="H13"/>
  <c r="G13"/>
  <c r="F13"/>
  <c r="D13"/>
  <c r="DH12"/>
  <c r="DG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BZ12"/>
  <c r="BY12"/>
  <c r="BX12"/>
  <c r="BW12"/>
  <c r="BV12"/>
  <c r="BU12"/>
  <c r="BT12"/>
  <c r="BS12"/>
  <c r="BR12"/>
  <c r="BQ12"/>
  <c r="BP12"/>
  <c r="BO12"/>
  <c r="BN12"/>
  <c r="BL12"/>
  <c r="BK12"/>
  <c r="BJ12"/>
  <c r="BI12"/>
  <c r="BH12"/>
  <c r="BG12"/>
  <c r="BF12"/>
  <c r="BE12"/>
  <c r="BD12"/>
  <c r="BC12"/>
  <c r="BB12"/>
  <c r="BA12"/>
  <c r="AZ12"/>
  <c r="AX12"/>
  <c r="AW12"/>
  <c r="AV12"/>
  <c r="AU12"/>
  <c r="AT12"/>
  <c r="AS12"/>
  <c r="AR12"/>
  <c r="AQ12"/>
  <c r="AP12"/>
  <c r="AO12"/>
  <c r="AN12"/>
  <c r="AM12"/>
  <c r="AL12"/>
  <c r="AJ12"/>
  <c r="AI12"/>
  <c r="AH12"/>
  <c r="AG12"/>
  <c r="AF12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D12"/>
  <c r="DH11"/>
  <c r="DG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BZ11"/>
  <c r="BY11"/>
  <c r="BX11"/>
  <c r="BW11"/>
  <c r="BV11"/>
  <c r="BU11"/>
  <c r="BT11"/>
  <c r="BS11"/>
  <c r="BR11"/>
  <c r="BQ11"/>
  <c r="BP11"/>
  <c r="BO11"/>
  <c r="BN11"/>
  <c r="BL11"/>
  <c r="BK11"/>
  <c r="BJ11"/>
  <c r="BI11"/>
  <c r="BH11"/>
  <c r="BG11"/>
  <c r="BF11"/>
  <c r="BE11"/>
  <c r="BD11"/>
  <c r="BC11"/>
  <c r="BB11"/>
  <c r="BA11"/>
  <c r="AZ11"/>
  <c r="AX11"/>
  <c r="AW11"/>
  <c r="AV11"/>
  <c r="AU11"/>
  <c r="AT11"/>
  <c r="AS11"/>
  <c r="AR11"/>
  <c r="AQ11"/>
  <c r="AP11"/>
  <c r="AO11"/>
  <c r="AN11"/>
  <c r="AM11"/>
  <c r="AL11"/>
  <c r="AJ11"/>
  <c r="AI11"/>
  <c r="AH11"/>
  <c r="AG11"/>
  <c r="AF11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J11"/>
  <c r="I11"/>
  <c r="H11"/>
  <c r="G11"/>
  <c r="F11"/>
  <c r="D11"/>
  <c r="DH10"/>
  <c r="DG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BZ10"/>
  <c r="BY10"/>
  <c r="BX10"/>
  <c r="BW10"/>
  <c r="BV10"/>
  <c r="BU10"/>
  <c r="BT10"/>
  <c r="BS10"/>
  <c r="BR10"/>
  <c r="BQ10"/>
  <c r="BP10"/>
  <c r="BO10"/>
  <c r="BN10"/>
  <c r="BL10"/>
  <c r="BK10"/>
  <c r="BJ10"/>
  <c r="BI10"/>
  <c r="BH10"/>
  <c r="BG10"/>
  <c r="BF10"/>
  <c r="BE10"/>
  <c r="BD10"/>
  <c r="BC10"/>
  <c r="BB10"/>
  <c r="BA10"/>
  <c r="AZ10"/>
  <c r="AX10"/>
  <c r="AW10"/>
  <c r="AV10"/>
  <c r="AU10"/>
  <c r="AT10"/>
  <c r="AS10"/>
  <c r="AR10"/>
  <c r="AQ10"/>
  <c r="AP10"/>
  <c r="AO10"/>
  <c r="AN10"/>
  <c r="AM10"/>
  <c r="AL10"/>
  <c r="AJ10"/>
  <c r="AI10"/>
  <c r="AH10"/>
  <c r="AG10"/>
  <c r="AF10"/>
  <c r="AE10"/>
  <c r="AD10"/>
  <c r="AC10"/>
  <c r="AB10"/>
  <c r="AA10"/>
  <c r="Z10"/>
  <c r="Y10"/>
  <c r="X10"/>
  <c r="V10"/>
  <c r="U10"/>
  <c r="T10"/>
  <c r="S10"/>
  <c r="R10"/>
  <c r="Q10"/>
  <c r="P10"/>
  <c r="O10"/>
  <c r="N10"/>
  <c r="M10"/>
  <c r="L10"/>
  <c r="K10"/>
  <c r="J10"/>
  <c r="I10"/>
  <c r="H10"/>
  <c r="G10"/>
  <c r="F10"/>
  <c r="D10"/>
  <c r="DH9"/>
  <c r="DG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BZ9"/>
  <c r="BY9"/>
  <c r="BX9"/>
  <c r="BW9"/>
  <c r="BV9"/>
  <c r="BU9"/>
  <c r="BT9"/>
  <c r="BS9"/>
  <c r="BR9"/>
  <c r="BQ9"/>
  <c r="BP9"/>
  <c r="BO9"/>
  <c r="BN9"/>
  <c r="BL9"/>
  <c r="BK9"/>
  <c r="BJ9"/>
  <c r="BI9"/>
  <c r="BH9"/>
  <c r="BG9"/>
  <c r="BF9"/>
  <c r="BE9"/>
  <c r="BD9"/>
  <c r="BC9"/>
  <c r="BB9"/>
  <c r="BA9"/>
  <c r="AZ9"/>
  <c r="AX9"/>
  <c r="AW9"/>
  <c r="AV9"/>
  <c r="AU9"/>
  <c r="AT9"/>
  <c r="AS9"/>
  <c r="AR9"/>
  <c r="AQ9"/>
  <c r="AP9"/>
  <c r="AO9"/>
  <c r="AN9"/>
  <c r="AM9"/>
  <c r="AL9"/>
  <c r="AJ9"/>
  <c r="AI9"/>
  <c r="AH9"/>
  <c r="AG9"/>
  <c r="AF9"/>
  <c r="AE9"/>
  <c r="AD9"/>
  <c r="AC9"/>
  <c r="AB9"/>
  <c r="AA9"/>
  <c r="Z9"/>
  <c r="Y9"/>
  <c r="X9"/>
  <c r="V9"/>
  <c r="U9"/>
  <c r="T9"/>
  <c r="S9"/>
  <c r="R9"/>
  <c r="Q9"/>
  <c r="P9"/>
  <c r="O9"/>
  <c r="N9"/>
  <c r="M9"/>
  <c r="L9"/>
  <c r="K9"/>
  <c r="J9"/>
  <c r="I9"/>
  <c r="H9"/>
  <c r="G9"/>
  <c r="F9"/>
  <c r="D9"/>
  <c r="DH8"/>
  <c r="DG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BZ8"/>
  <c r="BY8"/>
  <c r="BX8"/>
  <c r="BW8"/>
  <c r="BV8"/>
  <c r="BU8"/>
  <c r="BT8"/>
  <c r="BS8"/>
  <c r="BR8"/>
  <c r="BQ8"/>
  <c r="BP8"/>
  <c r="BO8"/>
  <c r="BN8"/>
  <c r="BL8"/>
  <c r="BK8"/>
  <c r="BJ8"/>
  <c r="BI8"/>
  <c r="BH8"/>
  <c r="BG8"/>
  <c r="BF8"/>
  <c r="BE8"/>
  <c r="BD8"/>
  <c r="BC8"/>
  <c r="BB8"/>
  <c r="BA8"/>
  <c r="AZ8"/>
  <c r="AX8"/>
  <c r="AW8"/>
  <c r="AV8"/>
  <c r="AU8"/>
  <c r="AT8"/>
  <c r="AS8"/>
  <c r="AR8"/>
  <c r="AQ8"/>
  <c r="AP8"/>
  <c r="AO8"/>
  <c r="AN8"/>
  <c r="AM8"/>
  <c r="AL8"/>
  <c r="AJ8"/>
  <c r="AI8"/>
  <c r="AH8"/>
  <c r="AG8"/>
  <c r="AF8"/>
  <c r="AE8"/>
  <c r="AD8"/>
  <c r="AC8"/>
  <c r="AB8"/>
  <c r="AA8"/>
  <c r="Z8"/>
  <c r="Y8"/>
  <c r="X8"/>
  <c r="V8"/>
  <c r="U8"/>
  <c r="T8"/>
  <c r="S8"/>
  <c r="R8"/>
  <c r="Q8"/>
  <c r="P8"/>
  <c r="O8"/>
  <c r="N8"/>
  <c r="M8"/>
  <c r="L8"/>
  <c r="K8"/>
  <c r="J8"/>
  <c r="I8"/>
  <c r="H8"/>
  <c r="G8"/>
  <c r="F8"/>
  <c r="D8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BZ7"/>
  <c r="BY7"/>
  <c r="BX7"/>
  <c r="BW7"/>
  <c r="BV7"/>
  <c r="BU7"/>
  <c r="BT7"/>
  <c r="BS7"/>
  <c r="BR7"/>
  <c r="BQ7"/>
  <c r="BP7"/>
  <c r="BO7"/>
  <c r="BN7"/>
  <c r="BL7"/>
  <c r="BK7"/>
  <c r="BJ7"/>
  <c r="BI7"/>
  <c r="BH7"/>
  <c r="BG7"/>
  <c r="BF7"/>
  <c r="BE7"/>
  <c r="BD7"/>
  <c r="BC7"/>
  <c r="BB7"/>
  <c r="BA7"/>
  <c r="AZ7"/>
  <c r="AX7"/>
  <c r="AW7"/>
  <c r="AV7"/>
  <c r="AU7"/>
  <c r="AT7"/>
  <c r="AS7"/>
  <c r="AR7"/>
  <c r="AQ7"/>
  <c r="AP7"/>
  <c r="AO7"/>
  <c r="AN7"/>
  <c r="AM7"/>
  <c r="AL7"/>
  <c r="AJ7"/>
  <c r="AI7"/>
  <c r="AH7"/>
  <c r="AG7"/>
  <c r="AF7"/>
  <c r="AE7"/>
  <c r="AD7"/>
  <c r="AC7"/>
  <c r="AB7"/>
  <c r="AA7"/>
  <c r="Z7"/>
  <c r="Y7"/>
  <c r="X7"/>
  <c r="V7"/>
  <c r="U7"/>
  <c r="T7"/>
  <c r="S7"/>
  <c r="R7"/>
  <c r="Q7"/>
  <c r="P7"/>
  <c r="O7"/>
  <c r="N7"/>
  <c r="M7"/>
  <c r="L7"/>
  <c r="K7"/>
  <c r="J7"/>
  <c r="I7"/>
  <c r="H7"/>
  <c r="G7"/>
  <c r="F7"/>
  <c r="D7"/>
  <c r="CY6"/>
  <c r="CW6"/>
  <c r="CV6"/>
  <c r="CU6"/>
  <c r="CT6"/>
  <c r="CS6"/>
  <c r="CR6"/>
  <c r="CQ6"/>
  <c r="CO6"/>
  <c r="CN6"/>
  <c r="CM6"/>
  <c r="CL6"/>
  <c r="CK6"/>
  <c r="CJ6"/>
  <c r="CI6"/>
  <c r="CG6"/>
  <c r="CF6"/>
  <c r="CE6"/>
  <c r="CD6"/>
  <c r="CC6"/>
  <c r="CB6"/>
  <c r="CA6"/>
  <c r="BY6"/>
  <c r="BX6"/>
  <c r="BW6"/>
  <c r="BV6"/>
  <c r="BU6"/>
  <c r="BT6"/>
  <c r="BS6"/>
  <c r="BR6"/>
  <c r="BQ6"/>
  <c r="BP6"/>
  <c r="BO6"/>
  <c r="BN6"/>
  <c r="BM6"/>
  <c r="BK6"/>
  <c r="BJ6"/>
  <c r="BI6"/>
  <c r="BH6"/>
  <c r="BG6"/>
  <c r="BF6"/>
  <c r="BE6"/>
  <c r="BD6"/>
  <c r="BC6"/>
  <c r="BB6"/>
  <c r="BA6"/>
  <c r="AZ6"/>
  <c r="AY6"/>
  <c r="AW6"/>
  <c r="AV6"/>
  <c r="AU6"/>
  <c r="AT6"/>
  <c r="AS6"/>
  <c r="AR6"/>
  <c r="AQ6"/>
  <c r="AP6"/>
  <c r="AO6"/>
  <c r="AN6"/>
  <c r="AM6"/>
  <c r="AL6"/>
  <c r="AK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CY5"/>
  <c r="CW5"/>
  <c r="CV5"/>
  <c r="CU5"/>
  <c r="CT5"/>
  <c r="CS5"/>
  <c r="CR5"/>
  <c r="CQ5"/>
  <c r="CO5"/>
  <c r="CN5"/>
  <c r="CM5"/>
  <c r="CL5"/>
  <c r="CK5"/>
  <c r="CJ5"/>
  <c r="CI5"/>
  <c r="CG5"/>
  <c r="CF5"/>
  <c r="CE5"/>
  <c r="CD5"/>
  <c r="CC5"/>
  <c r="CB5"/>
  <c r="CA5"/>
  <c r="BY5"/>
  <c r="BW5"/>
  <c r="BV5"/>
  <c r="BU5"/>
  <c r="BT5"/>
  <c r="BS5"/>
  <c r="BR5"/>
  <c r="BQ5"/>
  <c r="BP5"/>
  <c r="BO5"/>
  <c r="BN5"/>
  <c r="BM5"/>
  <c r="BK5"/>
  <c r="BI5"/>
  <c r="BH5"/>
  <c r="BG5"/>
  <c r="BF5"/>
  <c r="BE5"/>
  <c r="BD5"/>
  <c r="BC5"/>
  <c r="BB5"/>
  <c r="BA5"/>
  <c r="AZ5"/>
  <c r="AY5"/>
  <c r="AW5"/>
  <c r="AU5"/>
  <c r="AT5"/>
  <c r="AS5"/>
  <c r="AR5"/>
  <c r="AQ5"/>
  <c r="AP5"/>
  <c r="AO5"/>
  <c r="AN5"/>
  <c r="AM5"/>
  <c r="AL5"/>
  <c r="AK5"/>
  <c r="AI5"/>
  <c r="AG5"/>
  <c r="AF5"/>
  <c r="AE5"/>
  <c r="AD5"/>
  <c r="AC5"/>
  <c r="AB5"/>
  <c r="AA5"/>
  <c r="Z5"/>
  <c r="Y5"/>
  <c r="X5"/>
  <c r="W5"/>
  <c r="V5"/>
  <c r="U5"/>
  <c r="S5"/>
  <c r="R5"/>
  <c r="Q5"/>
  <c r="P5"/>
  <c r="O5"/>
  <c r="N5"/>
  <c r="M5"/>
  <c r="L5"/>
  <c r="K5"/>
  <c r="J5"/>
  <c r="CY4"/>
  <c r="CW4"/>
  <c r="CV4"/>
  <c r="CU4"/>
  <c r="CT4"/>
  <c r="CS4"/>
  <c r="CR4"/>
  <c r="CQ4"/>
  <c r="CO4"/>
  <c r="CN4"/>
  <c r="CM4"/>
  <c r="CL4"/>
  <c r="CK4"/>
  <c r="CJ4"/>
  <c r="CI4"/>
  <c r="CG4"/>
  <c r="CF4"/>
  <c r="CE4"/>
  <c r="CD4"/>
  <c r="CC4"/>
  <c r="CB4"/>
  <c r="CA4"/>
  <c r="BY4"/>
  <c r="BX4"/>
  <c r="BW4"/>
  <c r="BV4"/>
  <c r="BU4"/>
  <c r="BT4"/>
  <c r="BS4"/>
  <c r="BR4"/>
  <c r="BQ4"/>
  <c r="BP4"/>
  <c r="BO4"/>
  <c r="BN4"/>
  <c r="BM4"/>
  <c r="BK4"/>
  <c r="BJ4"/>
  <c r="BI4"/>
  <c r="BH4"/>
  <c r="BG4"/>
  <c r="BF4"/>
  <c r="BE4"/>
  <c r="BD4"/>
  <c r="BC4"/>
  <c r="BB4"/>
  <c r="BA4"/>
  <c r="AZ4"/>
  <c r="AY4"/>
  <c r="AW4"/>
  <c r="AV4"/>
  <c r="AU4"/>
  <c r="AT4"/>
  <c r="AS4"/>
  <c r="AR4"/>
  <c r="AQ4"/>
  <c r="AP4"/>
  <c r="AO4"/>
  <c r="AN4"/>
  <c r="AM4"/>
  <c r="AL4"/>
  <c r="AK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H4"/>
  <c r="E4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M3"/>
  <c r="BL3"/>
  <c r="BK3"/>
  <c r="BJ3"/>
  <c r="BI3"/>
  <c r="BH3"/>
  <c r="BG3"/>
  <c r="BF3"/>
  <c r="BE3"/>
  <c r="BD3"/>
  <c r="BC3"/>
  <c r="BB3"/>
  <c r="BA3"/>
  <c r="AY3"/>
  <c r="AX3"/>
  <c r="AW3"/>
  <c r="AV3"/>
  <c r="AU3"/>
  <c r="AT3"/>
  <c r="AS3"/>
  <c r="AR3"/>
  <c r="AQ3"/>
  <c r="AP3"/>
  <c r="AO3"/>
  <c r="AN3"/>
  <c r="AM3"/>
  <c r="AK3"/>
  <c r="AJ3"/>
  <c r="AI3"/>
  <c r="AH3"/>
  <c r="AG3"/>
  <c r="AF3"/>
  <c r="AE3"/>
  <c r="AD3"/>
  <c r="AC3"/>
  <c r="AB3"/>
  <c r="AA3"/>
  <c r="Z3"/>
  <c r="Y3"/>
  <c r="W3"/>
  <c r="V3"/>
  <c r="U3"/>
  <c r="T3"/>
  <c r="S3"/>
  <c r="R3"/>
  <c r="Q3"/>
  <c r="P3"/>
  <c r="O3"/>
  <c r="N3"/>
  <c r="M3"/>
  <c r="L3"/>
  <c r="K3"/>
  <c r="F3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M2"/>
  <c r="BL2"/>
  <c r="BK2"/>
  <c r="BJ2"/>
  <c r="BI2"/>
  <c r="BH2"/>
  <c r="BG2"/>
  <c r="BF2"/>
  <c r="BE2"/>
  <c r="BD2"/>
  <c r="BC2"/>
  <c r="BB2"/>
  <c r="BA2"/>
  <c r="AY2"/>
  <c r="AX2"/>
  <c r="AW2"/>
  <c r="AV2"/>
  <c r="AU2"/>
  <c r="AT2"/>
  <c r="AS2"/>
  <c r="AR2"/>
  <c r="AQ2"/>
  <c r="AP2"/>
  <c r="AO2"/>
  <c r="AN2"/>
  <c r="AM2"/>
  <c r="AK2"/>
  <c r="AJ2"/>
  <c r="AI2"/>
  <c r="AH2"/>
  <c r="AG2"/>
  <c r="AF2"/>
  <c r="AE2"/>
  <c r="AD2"/>
  <c r="AC2"/>
  <c r="AB2"/>
  <c r="AA2"/>
  <c r="Z2"/>
  <c r="Y2"/>
  <c r="W2"/>
  <c r="V2"/>
  <c r="U2"/>
  <c r="T2"/>
  <c r="S2"/>
  <c r="R2"/>
  <c r="Q2"/>
  <c r="P2"/>
  <c r="O2"/>
  <c r="N2"/>
  <c r="M2"/>
  <c r="L2"/>
  <c r="K2"/>
  <c r="I138" i="5"/>
  <c r="I137"/>
  <c r="I136"/>
  <c r="I135"/>
  <c r="I134"/>
  <c r="I133"/>
  <c r="I132"/>
  <c r="I131"/>
  <c r="I130"/>
  <c r="I129"/>
  <c r="I128"/>
  <c r="I127"/>
  <c r="I126"/>
  <c r="I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H114"/>
  <c r="I113"/>
  <c r="H113"/>
  <c r="I112"/>
  <c r="H112"/>
  <c r="I111"/>
  <c r="H111"/>
  <c r="C108"/>
  <c r="A108"/>
  <c r="C107"/>
  <c r="A107"/>
  <c r="C106"/>
  <c r="A106"/>
  <c r="C105"/>
  <c r="A105"/>
  <c r="C104"/>
  <c r="A104"/>
  <c r="C103"/>
  <c r="A103"/>
  <c r="C102"/>
  <c r="A102"/>
  <c r="C101"/>
  <c r="A101"/>
  <c r="C100"/>
  <c r="A100"/>
  <c r="C99"/>
  <c r="A99"/>
  <c r="C98"/>
  <c r="A98"/>
  <c r="C97"/>
  <c r="A97"/>
  <c r="C96"/>
  <c r="A96"/>
  <c r="C95"/>
  <c r="A95"/>
  <c r="C94"/>
  <c r="A94"/>
  <c r="C93"/>
  <c r="A93"/>
  <c r="C92"/>
  <c r="A92"/>
  <c r="C91"/>
  <c r="A91"/>
  <c r="C90"/>
  <c r="A90"/>
  <c r="C89"/>
  <c r="A89"/>
  <c r="C88"/>
  <c r="A88"/>
  <c r="C87"/>
  <c r="A87"/>
  <c r="C86"/>
  <c r="A86"/>
  <c r="C85"/>
  <c r="A85"/>
  <c r="C84"/>
  <c r="A84"/>
  <c r="C83"/>
  <c r="A83"/>
  <c r="C82"/>
  <c r="A82"/>
  <c r="C81"/>
  <c r="A81"/>
  <c r="C80"/>
  <c r="A80"/>
  <c r="C79"/>
  <c r="A79"/>
  <c r="C78"/>
  <c r="A78"/>
  <c r="C77"/>
  <c r="A77"/>
  <c r="C76"/>
  <c r="A76"/>
  <c r="C75"/>
  <c r="A75"/>
  <c r="C74"/>
  <c r="A74"/>
  <c r="C73"/>
  <c r="A73"/>
  <c r="C72"/>
  <c r="A72"/>
  <c r="C71"/>
  <c r="A71"/>
  <c r="C70"/>
  <c r="A70"/>
  <c r="C69"/>
  <c r="A69"/>
  <c r="C68"/>
  <c r="A68"/>
  <c r="C67"/>
  <c r="A67"/>
  <c r="C66"/>
  <c r="A66"/>
  <c r="C65"/>
  <c r="A65"/>
  <c r="C64"/>
  <c r="A64"/>
  <c r="C63"/>
  <c r="A63"/>
  <c r="C62"/>
  <c r="A62"/>
  <c r="C61"/>
  <c r="A61"/>
  <c r="C60"/>
  <c r="A60"/>
  <c r="C59"/>
  <c r="A59"/>
  <c r="C58"/>
  <c r="A58"/>
  <c r="C57"/>
  <c r="A57"/>
  <c r="C56"/>
  <c r="A56"/>
  <c r="C55"/>
  <c r="A55"/>
  <c r="C54"/>
  <c r="A54"/>
  <c r="C53"/>
  <c r="A53"/>
  <c r="C52"/>
  <c r="A52"/>
  <c r="C51"/>
  <c r="A51"/>
  <c r="C50"/>
  <c r="A50"/>
  <c r="C49"/>
  <c r="A49"/>
  <c r="C48"/>
  <c r="A48"/>
  <c r="C47"/>
  <c r="A47"/>
  <c r="C46"/>
  <c r="A46"/>
  <c r="C45"/>
  <c r="A45"/>
  <c r="C44"/>
  <c r="A44"/>
  <c r="C43"/>
  <c r="A43"/>
  <c r="C42"/>
  <c r="A42"/>
  <c r="C41"/>
  <c r="A41"/>
  <c r="C40"/>
  <c r="A40"/>
  <c r="C39"/>
  <c r="A39"/>
  <c r="C38"/>
  <c r="A38"/>
  <c r="C37"/>
  <c r="A37"/>
  <c r="C36"/>
  <c r="A36"/>
  <c r="C35"/>
  <c r="A35"/>
  <c r="C34"/>
  <c r="A34"/>
  <c r="C33"/>
  <c r="A33"/>
  <c r="C32"/>
  <c r="A32"/>
  <c r="C31"/>
  <c r="A31"/>
  <c r="C30"/>
  <c r="A30"/>
  <c r="C29"/>
  <c r="A29"/>
  <c r="C28"/>
  <c r="A28"/>
  <c r="C27"/>
  <c r="A27"/>
  <c r="C26"/>
  <c r="A26"/>
  <c r="C25"/>
  <c r="A25"/>
  <c r="C24"/>
  <c r="A24"/>
  <c r="C23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BY8"/>
  <c r="BU8"/>
  <c r="BK8"/>
  <c r="BG8"/>
  <c r="AW8"/>
  <c r="AS8"/>
  <c r="AI8"/>
  <c r="AE8"/>
  <c r="U8"/>
  <c r="Q8"/>
  <c r="I3"/>
  <c r="F3"/>
  <c r="CC1"/>
  <c r="K1"/>
  <c r="BO1"/>
  <c r="BA1"/>
  <c r="AM1"/>
  <c r="Y1"/>
  <c r="B1"/>
  <c r="P20" i="1"/>
  <c r="N20"/>
  <c r="K20"/>
  <c r="P19"/>
  <c r="N19"/>
  <c r="K19"/>
  <c r="P18"/>
  <c r="N18"/>
  <c r="K18"/>
  <c r="P17"/>
  <c r="N17"/>
  <c r="K17"/>
  <c r="P16"/>
  <c r="N16"/>
  <c r="K16"/>
  <c r="P15"/>
  <c r="N15"/>
  <c r="K15"/>
  <c r="P14"/>
  <c r="N14"/>
  <c r="K14"/>
  <c r="P13"/>
  <c r="N13"/>
  <c r="K13"/>
  <c r="P12"/>
  <c r="N12"/>
  <c r="K12"/>
  <c r="P11"/>
  <c r="N7"/>
  <c r="N8"/>
  <c r="N9"/>
  <c r="N10"/>
  <c r="N11"/>
  <c r="K7"/>
  <c r="K8"/>
  <c r="K9"/>
  <c r="K10"/>
  <c r="K11"/>
  <c r="P10"/>
  <c r="P9"/>
  <c r="P8"/>
  <c r="P7"/>
  <c r="DJ9" i="5"/>
  <c r="DI7" i="24"/>
  <c r="DI9"/>
  <c r="DI10"/>
  <c r="DI11"/>
  <c r="DI12"/>
  <c r="M23" i="25"/>
  <c r="DJ10" i="5"/>
  <c r="DI8" i="24"/>
  <c r="M60" i="25"/>
</calcChain>
</file>

<file path=xl/sharedStrings.xml><?xml version="1.0" encoding="utf-8"?>
<sst xmlns="http://schemas.openxmlformats.org/spreadsheetml/2006/main" count="10462" uniqueCount="178">
  <si>
    <t>SESSION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</si>
  <si>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</si>
  <si>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</si>
  <si>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</si>
  <si>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</si>
  <si>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</si>
  <si>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</si>
  <si>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</si>
  <si>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</si>
  <si>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oUns ekrje~</t>
  </si>
  <si>
    <t>t; fgUn</t>
  </si>
  <si>
    <t>U-DISE CODE</t>
  </si>
  <si>
    <t>NAME OF PRINCIPAL</t>
  </si>
  <si>
    <t>SCHOOL TYPE</t>
  </si>
  <si>
    <t>PRIMARY</t>
  </si>
  <si>
    <t>UPPER PRIMARY</t>
  </si>
  <si>
    <t>SECONDARY</t>
  </si>
  <si>
    <t>SR. SECONDARY</t>
  </si>
  <si>
    <t>SCHOOL'S FULL NAME</t>
  </si>
  <si>
    <t>ADDRESS</t>
  </si>
  <si>
    <t>Scholar Number</t>
  </si>
  <si>
    <t>Roll Number</t>
  </si>
  <si>
    <t>Student's Name</t>
  </si>
  <si>
    <t>Father's Name</t>
  </si>
  <si>
    <t>Mother's Name</t>
  </si>
  <si>
    <t>Date Of Birth</t>
  </si>
  <si>
    <t>Class</t>
  </si>
  <si>
    <t>School Adm. Date</t>
  </si>
  <si>
    <t>Student Related Basic Details</t>
  </si>
  <si>
    <t>Hindi</t>
  </si>
  <si>
    <t>Half Yeary</t>
  </si>
  <si>
    <t>Yearly</t>
  </si>
  <si>
    <t>Oral</t>
  </si>
  <si>
    <t>Written</t>
  </si>
  <si>
    <t>Total</t>
  </si>
  <si>
    <t>Grd.</t>
  </si>
  <si>
    <t>Sr. No.</t>
  </si>
  <si>
    <t>Name</t>
  </si>
  <si>
    <t>Staff Detail</t>
  </si>
  <si>
    <t>MARKS %</t>
  </si>
  <si>
    <t>WORK EXP.</t>
  </si>
  <si>
    <t>ART EDUCATION</t>
  </si>
  <si>
    <t>HEALTH &amp; PHY. EDUCATION</t>
  </si>
  <si>
    <t>Total Attendance</t>
  </si>
  <si>
    <t>Student's Attendance</t>
  </si>
  <si>
    <t>Attendance</t>
  </si>
  <si>
    <t>Attandance %</t>
  </si>
  <si>
    <t>Result Entry</t>
  </si>
  <si>
    <t>Grad Total</t>
  </si>
  <si>
    <t>Result</t>
  </si>
  <si>
    <t>Obtained Marks</t>
  </si>
  <si>
    <t>Percentage</t>
  </si>
  <si>
    <t>Whole Grade (A/B/C/D/E)</t>
  </si>
  <si>
    <t>Statics</t>
  </si>
  <si>
    <t>Position in Class</t>
  </si>
  <si>
    <t>School U-Dise Code :-</t>
  </si>
  <si>
    <t>Session :-</t>
  </si>
  <si>
    <t>Saction :-</t>
  </si>
  <si>
    <t>GRADE</t>
  </si>
  <si>
    <t>Remark</t>
  </si>
  <si>
    <t>Result Date:-</t>
  </si>
  <si>
    <t>Department Of Education, Rajasthan</t>
  </si>
  <si>
    <t>Report Card</t>
  </si>
  <si>
    <t>Session:-</t>
  </si>
  <si>
    <t xml:space="preserve">Mother's Name </t>
  </si>
  <si>
    <t>Class &amp; Section</t>
  </si>
  <si>
    <t>Subject</t>
  </si>
  <si>
    <t>Half Yearly</t>
  </si>
  <si>
    <t>Max. Marks</t>
  </si>
  <si>
    <t>Total Marks</t>
  </si>
  <si>
    <t>Mathematics</t>
  </si>
  <si>
    <t>English</t>
  </si>
  <si>
    <t>Extra Subjects</t>
  </si>
  <si>
    <t>Total Meetings :-</t>
  </si>
  <si>
    <t>Student's Meetings :-</t>
  </si>
  <si>
    <t>Remark :-</t>
  </si>
  <si>
    <t>Grading System</t>
  </si>
  <si>
    <t>A</t>
  </si>
  <si>
    <t>B</t>
  </si>
  <si>
    <t>D</t>
  </si>
  <si>
    <t>C</t>
  </si>
  <si>
    <t>E</t>
  </si>
  <si>
    <t>% Range</t>
  </si>
  <si>
    <t>Description</t>
  </si>
  <si>
    <t>Excellent</t>
  </si>
  <si>
    <t>Very Good</t>
  </si>
  <si>
    <t>Good</t>
  </si>
  <si>
    <t>Needs Improvement</t>
  </si>
  <si>
    <t>Pass</t>
  </si>
  <si>
    <t>Signature Of The Class Teacher</t>
  </si>
  <si>
    <t>Signature And Seal Of Principal/H.M.</t>
  </si>
  <si>
    <t>U-DISE Code:-</t>
  </si>
  <si>
    <t>(A)</t>
  </si>
  <si>
    <t>Attedance %</t>
  </si>
  <si>
    <t>Class -</t>
  </si>
  <si>
    <t>Result Date :-</t>
  </si>
  <si>
    <t>Print Report Card</t>
  </si>
  <si>
    <t>Govt.Sr.Sec.Sch. Raimalwada</t>
  </si>
  <si>
    <t>Sr. Secondary</t>
  </si>
  <si>
    <t>(GSSS RAIMALWADA)</t>
  </si>
  <si>
    <t>Go To Result Sheet</t>
  </si>
  <si>
    <t>:-</t>
  </si>
  <si>
    <t>Grd-A</t>
  </si>
  <si>
    <t>Grd-B</t>
  </si>
  <si>
    <t>Grd-C</t>
  </si>
  <si>
    <t>Grd-D</t>
  </si>
  <si>
    <t>Total Entered</t>
  </si>
  <si>
    <t>RESULT PREPARATION PROGRAM</t>
  </si>
  <si>
    <t>P.S.-Bapini (Jodhpur)</t>
  </si>
  <si>
    <t>First Test</t>
  </si>
  <si>
    <t>Second Test</t>
  </si>
  <si>
    <t>Total Test</t>
  </si>
  <si>
    <t>Test</t>
  </si>
  <si>
    <t>1st Ev.</t>
  </si>
  <si>
    <t>2nd Ev.</t>
  </si>
  <si>
    <t>3rd Ev.</t>
  </si>
  <si>
    <t>4th Ev.</t>
  </si>
  <si>
    <t>5th Ev.</t>
  </si>
  <si>
    <t>Grand Total</t>
  </si>
  <si>
    <t>Subject Grade</t>
  </si>
  <si>
    <t>Overall Result</t>
  </si>
  <si>
    <t>Total Max. Marks</t>
  </si>
  <si>
    <t>Total Obtained Marks</t>
  </si>
  <si>
    <t>Overall Grade</t>
  </si>
  <si>
    <t>Wish bright future</t>
  </si>
  <si>
    <t>Roll No.:-</t>
  </si>
  <si>
    <t>Result Sheet</t>
  </si>
  <si>
    <t>School' Name:-</t>
  </si>
  <si>
    <t>Class:-</t>
  </si>
  <si>
    <r>
      <rPr>
        <b/>
        <sz val="14"/>
        <color rgb="FFFFFF00"/>
        <rFont val="Baskerville Old Face"/>
        <family val="1"/>
      </rPr>
      <t>MOBILE NO.-</t>
    </r>
    <r>
      <rPr>
        <b/>
        <sz val="14"/>
        <color theme="0"/>
        <rFont val="Baskerville Old Face"/>
        <family val="1"/>
      </rPr>
      <t>9166973141</t>
    </r>
  </si>
  <si>
    <r>
      <rPr>
        <b/>
        <sz val="14"/>
        <color rgb="FFFFFF00"/>
        <rFont val="Baskerville Old Face"/>
        <family val="1"/>
      </rPr>
      <t>EMAIL ID-</t>
    </r>
    <r>
      <rPr>
        <b/>
        <sz val="14"/>
        <color theme="0"/>
        <rFont val="Baskerville Old Face"/>
        <family val="1"/>
      </rPr>
      <t>ummedtrdedu@gmail.com</t>
    </r>
  </si>
  <si>
    <r>
      <t>DEVOPED BY:-</t>
    </r>
    <r>
      <rPr>
        <b/>
        <sz val="18"/>
        <color theme="0"/>
        <rFont val="Baskerville Old Face"/>
        <family val="1"/>
      </rPr>
      <t>UMMED TARAD</t>
    </r>
  </si>
  <si>
    <t>Subject Detail</t>
  </si>
  <si>
    <t>Subject's Name</t>
  </si>
  <si>
    <t>Env. Study</t>
  </si>
  <si>
    <t>2021-22</t>
  </si>
  <si>
    <t>0810000000</t>
  </si>
  <si>
    <t>Result Date</t>
  </si>
  <si>
    <t>Internal Evo.</t>
  </si>
  <si>
    <t>Work Exp</t>
  </si>
  <si>
    <t>Art</t>
  </si>
  <si>
    <t>H &amp; p Edu</t>
  </si>
  <si>
    <t>/</t>
  </si>
  <si>
    <t>a</t>
  </si>
  <si>
    <t>b</t>
  </si>
  <si>
    <t>c</t>
  </si>
  <si>
    <t>f</t>
  </si>
  <si>
    <t>Total (T+H.Y.)</t>
  </si>
  <si>
    <t xml:space="preserve">Subject wise Result Summary </t>
  </si>
  <si>
    <t>SUBJECT ↠</t>
  </si>
  <si>
    <t>OVERALL RESULT</t>
  </si>
  <si>
    <t>SUBJECT TEACHER ↠</t>
  </si>
  <si>
    <t>TOTAL ENROLLED</t>
  </si>
  <si>
    <t>NSO</t>
  </si>
  <si>
    <t>RESULT SUMMARY ↠</t>
  </si>
  <si>
    <t>TOTAL ENTERED</t>
  </si>
  <si>
    <t>TOTAL</t>
  </si>
  <si>
    <t>SIGNATURE OF SUBJECT TEACHER ↠</t>
  </si>
  <si>
    <t>Overall Grd "A"</t>
  </si>
  <si>
    <t>Overall Grd "B"</t>
  </si>
  <si>
    <t>Overall Grd "C"</t>
  </si>
  <si>
    <t>Overall Grd "D"</t>
  </si>
  <si>
    <t>Signature Of Exam Incharge :-</t>
  </si>
  <si>
    <t>Signature Of HM/Principal :-</t>
  </si>
  <si>
    <t>Sanskrit</t>
  </si>
  <si>
    <t>◘</t>
  </si>
  <si>
    <t>A+/A/B/C/D</t>
  </si>
  <si>
    <t>Whole Grade (A+/A/B/C/D)</t>
  </si>
  <si>
    <t>A+</t>
  </si>
  <si>
    <t>Overall Grd "A+"</t>
  </si>
  <si>
    <t>91-100</t>
  </si>
  <si>
    <t>41-60</t>
  </si>
  <si>
    <t>0-40</t>
  </si>
  <si>
    <t>76-90</t>
  </si>
  <si>
    <t>61-75</t>
  </si>
  <si>
    <t>Visit Youtube Channel For Help:-</t>
  </si>
  <si>
    <t>http://youtu.be/EexJyQYhFPs</t>
  </si>
  <si>
    <t>Grd-E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</si>
</sst>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11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rgb="FF002060"/>
      <name val="DevLys 010"/>
    </font>
    <font>
      <b/>
      <sz val="16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6"/>
      <color rgb="FFFFFF00"/>
      <name val="DevLys 010"/>
    </font>
    <font>
      <b/>
      <sz val="16"/>
      <color rgb="FFFFFF00"/>
      <name val="Baskerville Old Face"/>
      <family val="1"/>
    </font>
    <font>
      <b/>
      <sz val="18"/>
      <color rgb="FFFFFF00"/>
      <name val="Baskerville Old Face"/>
      <family val="1"/>
    </font>
    <font>
      <b/>
      <sz val="20"/>
      <color theme="0"/>
      <name val="Baskerville Old Face"/>
      <family val="1"/>
    </font>
    <font>
      <b/>
      <sz val="14"/>
      <color theme="0"/>
      <name val="Baskerville Old Face"/>
      <family val="1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theme="5" tint="-0.499984740745262"/>
      <name val="Cambria"/>
      <family val="1"/>
      <scheme val="major"/>
    </font>
    <font>
      <b/>
      <sz val="11"/>
      <color rgb="FF00B050"/>
      <name val="Cambria"/>
      <family val="1"/>
      <scheme val="major"/>
    </font>
    <font>
      <sz val="8"/>
      <color rgb="FF00B050"/>
      <name val="Cambria"/>
      <family val="1"/>
      <scheme val="major"/>
    </font>
    <font>
      <sz val="34"/>
      <color rgb="FF7030A0"/>
      <name val="Cooper Std Black"/>
      <family val="1"/>
    </font>
    <font>
      <b/>
      <sz val="10"/>
      <color theme="1"/>
      <name val="Cambria"/>
      <family val="1"/>
      <scheme val="major"/>
    </font>
    <font>
      <b/>
      <sz val="14"/>
      <color theme="5" tint="-0.499984740745262"/>
      <name val="Cambria"/>
      <family val="1"/>
      <scheme val="major"/>
    </font>
    <font>
      <b/>
      <sz val="14"/>
      <name val="Cambria"/>
      <family val="1"/>
      <scheme val="major"/>
    </font>
    <font>
      <sz val="18"/>
      <color theme="1"/>
      <name val="Calibri"/>
      <family val="2"/>
      <scheme val="minor"/>
    </font>
    <font>
      <b/>
      <sz val="18"/>
      <color theme="1"/>
      <name val="Alaska"/>
      <family val="2"/>
    </font>
    <font>
      <b/>
      <sz val="22"/>
      <color theme="1"/>
      <name val="Cambria"/>
      <family val="1"/>
      <scheme val="major"/>
    </font>
    <font>
      <b/>
      <sz val="16"/>
      <color rgb="FFFFFF00"/>
      <name val="Alaska"/>
      <family val="2"/>
    </font>
    <font>
      <b/>
      <sz val="14"/>
      <name val="Cambria"/>
      <family val="1"/>
    </font>
    <font>
      <b/>
      <sz val="18"/>
      <name val="Cambria"/>
      <family val="1"/>
      <scheme val="major"/>
    </font>
    <font>
      <b/>
      <sz val="16"/>
      <name val="CentSchbkCyrill BT"/>
      <family val="1"/>
      <charset val="204"/>
    </font>
    <font>
      <b/>
      <sz val="11"/>
      <color rgb="FFFF0000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8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55"/>
      <color rgb="FF0070C0"/>
      <name val="Imprint MT Shadow"/>
      <family val="5"/>
    </font>
    <font>
      <b/>
      <sz val="28"/>
      <color rgb="FF002060"/>
      <name val="Algerian"/>
      <family val="5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rgb="FFC00000"/>
      <name val="Cambria"/>
      <family val="1"/>
    </font>
    <font>
      <b/>
      <sz val="12"/>
      <color theme="1"/>
      <name val="Cambria"/>
      <family val="1"/>
      <scheme val="major"/>
    </font>
    <font>
      <b/>
      <sz val="16"/>
      <color rgb="FFC00000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8"/>
      <color rgb="FFC00000"/>
      <name val="Cambria"/>
      <family val="1"/>
    </font>
    <font>
      <u/>
      <sz val="7.7"/>
      <color theme="10"/>
      <name val="Calibri"/>
      <family val="2"/>
    </font>
    <font>
      <b/>
      <sz val="18"/>
      <color rgb="FFFFFF00"/>
      <name val="Alaska"/>
      <family val="2"/>
    </font>
    <font>
      <sz val="11"/>
      <color rgb="FFC00000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6"/>
      <color rgb="FF002060"/>
      <name val="Alaska"/>
      <family val="2"/>
    </font>
    <font>
      <sz val="28"/>
      <color rgb="FF002060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color rgb="FFC00000"/>
      <name val="Cambria"/>
      <family val="1"/>
      <scheme val="major"/>
    </font>
    <font>
      <sz val="12"/>
      <color theme="1"/>
      <name val="Calibri"/>
      <family val="2"/>
      <scheme val="min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b/>
      <sz val="12"/>
      <color theme="0" tint="-0.249977111117893"/>
      <name val="Cambria"/>
      <family val="1"/>
    </font>
    <font>
      <b/>
      <sz val="10"/>
      <color theme="1"/>
      <name val="Calibri"/>
      <family val="2"/>
      <scheme val="minor"/>
    </font>
    <font>
      <sz val="10"/>
      <color rgb="FFFF0000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32"/>
      <color theme="0"/>
      <name val="Bodoni MT"/>
      <family val="1"/>
    </font>
    <font>
      <b/>
      <sz val="12"/>
      <color theme="0"/>
      <name val="Cambria"/>
      <family val="1"/>
      <scheme val="major"/>
    </font>
    <font>
      <b/>
      <sz val="12"/>
      <color theme="0"/>
      <name val="Baskerville Old Face"/>
      <family val="1"/>
    </font>
    <font>
      <b/>
      <sz val="14"/>
      <color rgb="FFFFFF00"/>
      <name val="Baskerville Old Face"/>
      <family val="1"/>
    </font>
    <font>
      <sz val="16"/>
      <color theme="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color rgb="FFFFFF00"/>
      <name val="DevLys 010"/>
    </font>
    <font>
      <b/>
      <sz val="18"/>
      <color rgb="FFFFFF00"/>
      <name val="Cambria"/>
      <family val="1"/>
      <scheme val="major"/>
    </font>
    <font>
      <b/>
      <sz val="18"/>
      <color rgb="FF002060"/>
      <name val="Segoe UI Symbol"/>
      <family val="2"/>
    </font>
    <font>
      <b/>
      <sz val="18"/>
      <color theme="0"/>
      <name val="Baskerville Old Face"/>
      <family val="1"/>
    </font>
    <font>
      <b/>
      <sz val="8"/>
      <color theme="1"/>
      <name val="Cambria"/>
      <family val="1"/>
      <scheme val="major"/>
    </font>
    <font>
      <b/>
      <sz val="8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8"/>
      <color rgb="FFC00000"/>
      <name val="Cambria"/>
      <family val="1"/>
      <scheme val="major"/>
    </font>
    <font>
      <sz val="11"/>
      <color rgb="FF4B10E0"/>
      <name val="Calibri"/>
      <family val="2"/>
      <scheme val="minor"/>
    </font>
    <font>
      <sz val="18"/>
      <color rgb="FF4B10E0"/>
      <name val="Calibri"/>
      <family val="2"/>
      <scheme val="minor"/>
    </font>
    <font>
      <b/>
      <sz val="20"/>
      <color rgb="FFC00000"/>
      <name val="AlgerianBasD"/>
      <family val="5"/>
    </font>
    <font>
      <b/>
      <sz val="16"/>
      <color rgb="FFFF000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sz val="9"/>
      <color rgb="FF002060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22"/>
      <color rgb="FFC00000"/>
      <name val="Cambria"/>
      <family val="1"/>
      <scheme val="major"/>
    </font>
    <font>
      <b/>
      <sz val="20"/>
      <color rgb="FFFF000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1"/>
      <color rgb="FFC00000"/>
      <name val="Cambria"/>
      <family val="1"/>
    </font>
    <font>
      <b/>
      <sz val="16"/>
      <name val="Centaur"/>
      <family val="1"/>
    </font>
    <font>
      <b/>
      <sz val="16"/>
      <color theme="1"/>
      <name val="Adobe Garamond Pro"/>
      <family val="1"/>
    </font>
    <font>
      <b/>
      <sz val="11"/>
      <color theme="0" tint="-0.1499984740745262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12"/>
      <color rgb="FFFF0000"/>
      <name val="Cambria"/>
      <family val="1"/>
    </font>
    <font>
      <sz val="12"/>
      <color rgb="FF4B10E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9"/>
      <color rgb="FFC00000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9"/>
      <color rgb="FF00B050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color rgb="FFFF0000"/>
      <name val="Cambria"/>
      <family val="1"/>
      <scheme val="major"/>
    </font>
    <font>
      <sz val="9"/>
      <color rgb="FF00B050"/>
      <name val="Cambria"/>
      <family val="1"/>
      <scheme val="major"/>
    </font>
    <font>
      <sz val="9"/>
      <color rgb="FF002060"/>
      <name val="Cambria"/>
      <family val="1"/>
      <scheme val="major"/>
    </font>
    <font>
      <sz val="9"/>
      <color rgb="FFC00000"/>
      <name val="Cambria"/>
      <family val="1"/>
      <scheme val="major"/>
    </font>
    <font>
      <b/>
      <sz val="9"/>
      <color rgb="FF002060"/>
      <name val="Calibri"/>
      <family val="2"/>
      <scheme val="minor"/>
    </font>
    <font>
      <sz val="9"/>
      <color rgb="FF4B10E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28"/>
      <color theme="0"/>
      <name val="Bremen Bd BT"/>
      <family val="5"/>
    </font>
    <font>
      <b/>
      <sz val="14"/>
      <name val="Times New Roman"/>
      <family val="1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rgb="FFFFC000"/>
        </stop>
        <stop position="1">
          <color rgb="FFC00000"/>
        </stop>
      </gradientFill>
    </fill>
    <fill>
      <gradientFill type="path" left="0.5" right="0.5" top="0.5" bottom="0.5">
        <stop position="0">
          <color theme="1"/>
        </stop>
        <stop position="1">
          <color theme="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slantDashDot">
        <color rgb="FFFFFF00"/>
      </left>
      <right/>
      <top/>
      <bottom/>
      <diagonal/>
    </border>
    <border>
      <left/>
      <right style="slantDashDot">
        <color rgb="FFFFFF00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 style="thin">
        <color rgb="FF7030A0"/>
      </left>
      <right style="medium">
        <color rgb="FFFF0000"/>
      </right>
      <top style="medium">
        <color rgb="FFFF000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FF0000"/>
      </right>
      <top style="thin">
        <color rgb="FF7030A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 style="thin">
        <color rgb="FF7030A0"/>
      </left>
      <right style="medium">
        <color rgb="FFFF0000"/>
      </right>
      <top style="thin">
        <color rgb="FF7030A0"/>
      </top>
      <bottom style="medium">
        <color rgb="FFFF0000"/>
      </bottom>
      <diagonal/>
    </border>
    <border>
      <left/>
      <right style="thin">
        <color rgb="FF7030A0"/>
      </right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/>
      <top style="thin">
        <color rgb="FF7030A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 style="medium">
        <color rgb="FFFF000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medium">
        <color rgb="FFFF0000"/>
      </top>
      <bottom style="thin">
        <color rgb="FF7030A0"/>
      </bottom>
      <diagonal/>
    </border>
    <border>
      <left style="thin">
        <color rgb="FF7030A0"/>
      </left>
      <right style="medium">
        <color rgb="FFFF0000"/>
      </right>
      <top/>
      <bottom/>
      <diagonal/>
    </border>
    <border>
      <left style="thin">
        <color rgb="FF7030A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/>
      <bottom style="medium">
        <color rgb="FFFF0000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/>
      <diagonal/>
    </border>
    <border>
      <left style="thin">
        <color rgb="FF7030A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 style="medium">
        <color rgb="FFFF0000"/>
      </top>
      <bottom/>
      <diagonal/>
    </border>
    <border>
      <left style="thin">
        <color rgb="FF7030A0"/>
      </left>
      <right/>
      <top style="medium">
        <color rgb="FFFF0000"/>
      </top>
      <bottom style="medium">
        <color rgb="FFFF0000"/>
      </bottom>
      <diagonal/>
    </border>
    <border>
      <left style="thin">
        <color rgb="FF7030A0"/>
      </left>
      <right/>
      <top style="medium">
        <color rgb="FFFF0000"/>
      </top>
      <bottom/>
      <diagonal/>
    </border>
    <border>
      <left style="thin">
        <color rgb="FF7030A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 style="thin">
        <color rgb="FF002060"/>
      </bottom>
      <diagonal/>
    </border>
    <border>
      <left/>
      <right style="thin">
        <color indexed="46"/>
      </right>
      <top style="medium">
        <color rgb="FFFF000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indexed="46"/>
      </right>
      <top style="thin">
        <color rgb="FF002060"/>
      </top>
      <bottom style="thin">
        <color rgb="FF002060"/>
      </bottom>
      <diagonal/>
    </border>
    <border>
      <left style="thin">
        <color indexed="46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medium">
        <color rgb="FFFF0000"/>
      </bottom>
      <diagonal/>
    </border>
    <border>
      <left/>
      <right style="thin">
        <color rgb="FF002060"/>
      </right>
      <top style="medium">
        <color rgb="FFFF0000"/>
      </top>
      <bottom/>
      <diagonal/>
    </border>
    <border>
      <left/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indexed="4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 style="medium">
        <color rgb="FFFF0000"/>
      </bottom>
      <diagonal/>
    </border>
    <border>
      <left style="medium">
        <color rgb="FFFF000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medium">
        <color rgb="FFFF000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7030A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medium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medium">
        <color rgb="FF002060"/>
      </right>
      <top style="thick">
        <color rgb="FF002060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7030A0"/>
      </right>
      <top/>
      <bottom/>
      <diagonal/>
    </border>
    <border>
      <left style="thin">
        <color rgb="FF002060"/>
      </left>
      <right/>
      <top style="medium">
        <color rgb="FFFF000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7030A0"/>
      </right>
      <top/>
      <bottom style="medium">
        <color rgb="FFFF000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FF0000"/>
      </right>
      <top/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medium">
        <color rgb="FFFF0000"/>
      </left>
      <right/>
      <top style="thin">
        <color rgb="FF7030A0"/>
      </top>
      <bottom style="thin">
        <color rgb="FF7030A0"/>
      </bottom>
      <diagonal/>
    </border>
    <border>
      <left style="thin">
        <color rgb="FF002060"/>
      </left>
      <right/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46"/>
      </right>
      <top/>
      <bottom/>
      <diagonal/>
    </border>
    <border>
      <left style="thin">
        <color indexed="46"/>
      </left>
      <right style="thin">
        <color rgb="FF002060"/>
      </right>
      <top/>
      <bottom/>
      <diagonal/>
    </border>
    <border>
      <left style="medium">
        <color rgb="FFFF000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206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/>
      <diagonal/>
    </border>
    <border>
      <left/>
      <right/>
      <top style="thin">
        <color rgb="FF7030A0"/>
      </top>
      <bottom style="medium">
        <color rgb="FFFF00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slantDashDot">
        <color rgb="FFFFFF00"/>
      </bottom>
      <diagonal/>
    </border>
    <border>
      <left style="thin">
        <color rgb="FF00206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00206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 style="thick">
        <color rgb="FF002060"/>
      </bottom>
      <diagonal/>
    </border>
    <border>
      <left/>
      <right/>
      <top style="medium">
        <color rgb="FFFF0000"/>
      </top>
      <bottom style="thick">
        <color rgb="FF002060"/>
      </bottom>
      <diagonal/>
    </border>
    <border>
      <left/>
      <right style="medium">
        <color rgb="FFFF0000"/>
      </right>
      <top style="medium">
        <color rgb="FFFF0000"/>
      </top>
      <bottom style="thick">
        <color rgb="FF002060"/>
      </bottom>
      <diagonal/>
    </border>
    <border>
      <left style="medium">
        <color rgb="FFFF0000"/>
      </left>
      <right/>
      <top style="thick">
        <color rgb="FF002060"/>
      </top>
      <bottom/>
      <diagonal/>
    </border>
    <border>
      <left/>
      <right style="medium">
        <color rgb="FFFF0000"/>
      </right>
      <top style="thick">
        <color rgb="FF002060"/>
      </top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 style="thin">
        <color rgb="FF002060"/>
      </top>
      <bottom/>
      <diagonal/>
    </border>
    <border>
      <left style="thin">
        <color rgb="FF002060"/>
      </left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medium">
        <color rgb="FFFF0000"/>
      </right>
      <top/>
      <bottom style="thin">
        <color rgb="FF00206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 style="thin">
        <color rgb="FF002060"/>
      </right>
      <top/>
      <bottom style="medium">
        <color rgb="FFFF0000"/>
      </bottom>
      <diagonal/>
    </border>
    <border>
      <left/>
      <right style="thin">
        <color rgb="FF7030A0"/>
      </right>
      <top style="medium">
        <color rgb="FFFF0000"/>
      </top>
      <bottom style="thin">
        <color theme="1"/>
      </bottom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theme="1"/>
      </bottom>
      <diagonal/>
    </border>
    <border>
      <left style="thin">
        <color rgb="FF7030A0"/>
      </left>
      <right/>
      <top style="medium">
        <color rgb="FFFF0000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rgb="FF7030A0"/>
      </right>
      <top style="medium">
        <color rgb="FFFF0000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medium">
        <color rgb="FFFF0000"/>
      </top>
      <bottom/>
      <diagonal/>
    </border>
    <border>
      <left style="medium">
        <color theme="1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/>
      <bottom/>
      <diagonal/>
    </border>
    <border>
      <left style="medium">
        <color theme="1"/>
      </left>
      <right style="thin">
        <color rgb="FF7030A0"/>
      </right>
      <top style="thin">
        <color rgb="FF7030A0"/>
      </top>
      <bottom style="medium">
        <color rgb="FFFF0000"/>
      </bottom>
      <diagonal/>
    </border>
    <border>
      <left style="thin">
        <color rgb="FF7030A0"/>
      </left>
      <right style="medium">
        <color theme="1"/>
      </right>
      <top/>
      <bottom style="medium">
        <color rgb="FFFF0000"/>
      </bottom>
      <diagonal/>
    </border>
    <border>
      <left style="medium">
        <color theme="1"/>
      </left>
      <right style="thin">
        <color rgb="FF7030A0"/>
      </right>
      <top style="medium">
        <color rgb="FFFF0000"/>
      </top>
      <bottom style="thin">
        <color theme="1"/>
      </bottom>
      <diagonal/>
    </border>
    <border>
      <left style="thin">
        <color rgb="FF7030A0"/>
      </left>
      <right style="medium">
        <color theme="1"/>
      </right>
      <top style="medium">
        <color rgb="FFFF0000"/>
      </top>
      <bottom style="thin">
        <color theme="1"/>
      </bottom>
      <diagonal/>
    </border>
    <border>
      <left style="medium">
        <color theme="1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theme="1"/>
      </right>
      <top/>
      <bottom style="thin">
        <color rgb="FF7030A0"/>
      </bottom>
      <diagonal/>
    </border>
    <border>
      <left style="medium">
        <color theme="1"/>
      </left>
      <right style="thin">
        <color rgb="FF7030A0"/>
      </right>
      <top/>
      <bottom style="medium">
        <color theme="1"/>
      </bottom>
      <diagonal/>
    </border>
    <border>
      <left style="thin">
        <color rgb="FF7030A0"/>
      </left>
      <right style="thin">
        <color rgb="FF7030A0"/>
      </right>
      <top/>
      <bottom style="medium">
        <color theme="1"/>
      </bottom>
      <diagonal/>
    </border>
    <border>
      <left style="thin">
        <color rgb="FF7030A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rgb="FF7030A0"/>
      </right>
      <top style="medium">
        <color theme="1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theme="1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medium">
        <color theme="1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1"/>
      </right>
      <top style="thin">
        <color rgb="FF7030A0"/>
      </top>
      <bottom style="medium">
        <color rgb="FFFF0000"/>
      </bottom>
      <diagonal/>
    </border>
    <border>
      <left/>
      <right style="thin">
        <color rgb="FF7030A0"/>
      </right>
      <top style="medium">
        <color theme="1"/>
      </top>
      <bottom style="thin">
        <color rgb="FF7030A0"/>
      </bottom>
      <diagonal/>
    </border>
    <border>
      <left style="medium">
        <color theme="1"/>
      </left>
      <right style="thin">
        <color rgb="FF7030A0"/>
      </right>
      <top style="thin">
        <color rgb="FF7030A0"/>
      </top>
      <bottom/>
      <diagonal/>
    </border>
    <border>
      <left style="medium">
        <color theme="1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/>
      <bottom style="medium">
        <color theme="1"/>
      </bottom>
      <diagonal/>
    </border>
    <border>
      <left style="medium">
        <color theme="1"/>
      </left>
      <right style="thin">
        <color rgb="FF7030A0"/>
      </right>
      <top/>
      <bottom style="thin">
        <color theme="1"/>
      </bottom>
      <diagonal/>
    </border>
    <border>
      <left style="medium">
        <color theme="1"/>
      </left>
      <right style="thin">
        <color rgb="FF7030A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7030A0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rgb="FF7030A0"/>
      </right>
      <top/>
      <bottom/>
      <diagonal/>
    </border>
    <border>
      <left style="medium">
        <color theme="1"/>
      </left>
      <right style="thin">
        <color rgb="FF7030A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 style="medium">
        <color theme="1"/>
      </right>
      <top style="thin">
        <color rgb="FF7030A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rgb="FFFF0000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10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4" borderId="0" xfId="0" applyFill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1" fillId="11" borderId="18" xfId="0" applyFont="1" applyFill="1" applyBorder="1" applyAlignment="1" applyProtection="1">
      <alignment horizontal="center" vertical="center" wrapText="1"/>
      <protection locked="0"/>
    </xf>
    <xf numFmtId="0" fontId="1" fillId="11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15" borderId="0" xfId="0" applyFont="1" applyFill="1" applyBorder="1" applyAlignment="1">
      <alignment vertical="center" wrapText="1"/>
    </xf>
    <xf numFmtId="0" fontId="1" fillId="11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1" fillId="15" borderId="0" xfId="0" applyFont="1" applyFill="1" applyBorder="1" applyAlignment="1" applyProtection="1">
      <alignment vertical="center" wrapText="1"/>
      <protection hidden="1"/>
    </xf>
    <xf numFmtId="0" fontId="7" fillId="3" borderId="33" xfId="0" applyFont="1" applyFill="1" applyBorder="1" applyAlignment="1" applyProtection="1">
      <alignment horizontal="right" vertical="center" wrapText="1"/>
      <protection hidden="1"/>
    </xf>
    <xf numFmtId="0" fontId="7" fillId="3" borderId="21" xfId="0" applyFont="1" applyFill="1" applyBorder="1" applyAlignment="1" applyProtection="1">
      <alignment horizontal="right" vertical="center" wrapText="1"/>
      <protection hidden="1"/>
    </xf>
    <xf numFmtId="0" fontId="1" fillId="8" borderId="50" xfId="0" applyFont="1" applyFill="1" applyBorder="1" applyAlignment="1" applyProtection="1">
      <alignment horizontal="center" textRotation="90" wrapText="1"/>
      <protection hidden="1"/>
    </xf>
    <xf numFmtId="0" fontId="16" fillId="10" borderId="16" xfId="0" applyFont="1" applyFill="1" applyBorder="1" applyAlignment="1" applyProtection="1">
      <alignment horizontal="center" vertical="center" wrapText="1"/>
      <protection hidden="1"/>
    </xf>
    <xf numFmtId="0" fontId="19" fillId="10" borderId="27" xfId="0" applyFont="1" applyFill="1" applyBorder="1" applyAlignment="1" applyProtection="1">
      <alignment horizontal="center" vertical="center" wrapText="1"/>
      <protection hidden="1"/>
    </xf>
    <xf numFmtId="0" fontId="19" fillId="12" borderId="27" xfId="0" applyFont="1" applyFill="1" applyBorder="1" applyAlignment="1" applyProtection="1">
      <alignment horizontal="center" vertical="center" wrapText="1"/>
      <protection hidden="1"/>
    </xf>
    <xf numFmtId="0" fontId="19" fillId="9" borderId="27" xfId="0" applyFont="1" applyFill="1" applyBorder="1" applyAlignment="1" applyProtection="1">
      <alignment horizontal="center" vertical="center" wrapText="1"/>
      <protection hidden="1"/>
    </xf>
    <xf numFmtId="0" fontId="1" fillId="8" borderId="32" xfId="0" applyFont="1" applyFill="1" applyBorder="1" applyAlignment="1" applyProtection="1">
      <alignment horizontal="center" vertical="center" textRotation="90" wrapText="1"/>
      <protection hidden="1"/>
    </xf>
    <xf numFmtId="0" fontId="34" fillId="10" borderId="16" xfId="0" applyFont="1" applyFill="1" applyBorder="1" applyAlignment="1" applyProtection="1">
      <alignment horizontal="center" vertical="center" wrapText="1"/>
      <protection hidden="1"/>
    </xf>
    <xf numFmtId="0" fontId="23" fillId="10" borderId="31" xfId="0" applyFont="1" applyFill="1" applyBorder="1" applyAlignment="1" applyProtection="1">
      <alignment horizontal="center" vertical="center" wrapText="1"/>
      <protection hidden="1"/>
    </xf>
    <xf numFmtId="0" fontId="23" fillId="12" borderId="31" xfId="0" applyFont="1" applyFill="1" applyBorder="1" applyAlignment="1" applyProtection="1">
      <alignment horizontal="center" vertical="center" wrapText="1"/>
      <protection hidden="1"/>
    </xf>
    <xf numFmtId="0" fontId="23" fillId="9" borderId="31" xfId="0" applyFont="1" applyFill="1" applyBorder="1" applyAlignment="1" applyProtection="1">
      <alignment horizontal="center" vertical="center" wrapText="1"/>
      <protection hidden="1"/>
    </xf>
    <xf numFmtId="0" fontId="1" fillId="8" borderId="51" xfId="0" applyFont="1" applyFill="1" applyBorder="1" applyAlignment="1" applyProtection="1">
      <alignment horizontal="center" vertical="center" textRotation="90" wrapText="1"/>
      <protection hidden="1"/>
    </xf>
    <xf numFmtId="0" fontId="29" fillId="0" borderId="65" xfId="0" applyFont="1" applyFill="1" applyBorder="1" applyAlignment="1" applyProtection="1">
      <alignment horizontal="center" vertical="center"/>
      <protection hidden="1"/>
    </xf>
    <xf numFmtId="0" fontId="4" fillId="8" borderId="86" xfId="0" applyFont="1" applyFill="1" applyBorder="1" applyAlignment="1" applyProtection="1">
      <alignment horizontal="center" vertical="center" wrapText="1"/>
      <protection hidden="1"/>
    </xf>
    <xf numFmtId="0" fontId="4" fillId="8" borderId="19" xfId="0" applyFont="1" applyFill="1" applyBorder="1" applyAlignment="1" applyProtection="1">
      <alignment horizontal="center" vertical="center" wrapText="1"/>
      <protection hidden="1"/>
    </xf>
    <xf numFmtId="0" fontId="22" fillId="8" borderId="19" xfId="0" applyFont="1" applyFill="1" applyBorder="1" applyAlignment="1" applyProtection="1">
      <alignment horizontal="center" vertical="center" wrapText="1"/>
      <protection hidden="1"/>
    </xf>
    <xf numFmtId="0" fontId="4" fillId="8" borderId="32" xfId="0" applyFont="1" applyFill="1" applyBorder="1" applyAlignment="1" applyProtection="1">
      <alignment horizontal="center" vertical="center" wrapText="1"/>
      <protection hidden="1"/>
    </xf>
    <xf numFmtId="0" fontId="17" fillId="10" borderId="19" xfId="0" applyFont="1" applyFill="1" applyBorder="1" applyAlignment="1" applyProtection="1">
      <alignment horizontal="center" vertical="center" wrapText="1"/>
      <protection locked="0" hidden="1"/>
    </xf>
    <xf numFmtId="0" fontId="23" fillId="10" borderId="19" xfId="0" applyFont="1" applyFill="1" applyBorder="1" applyAlignment="1" applyProtection="1">
      <alignment horizontal="center" vertical="center" wrapText="1"/>
      <protection hidden="1"/>
    </xf>
    <xf numFmtId="0" fontId="18" fillId="10" borderId="19" xfId="0" applyFont="1" applyFill="1" applyBorder="1" applyAlignment="1" applyProtection="1">
      <alignment horizontal="center" vertical="center" textRotation="90" wrapText="1"/>
      <protection hidden="1"/>
    </xf>
    <xf numFmtId="0" fontId="20" fillId="10" borderId="32" xfId="0" applyFont="1" applyFill="1" applyBorder="1" applyAlignment="1" applyProtection="1">
      <alignment horizontal="center" vertical="center" textRotation="90" wrapText="1"/>
      <protection hidden="1"/>
    </xf>
    <xf numFmtId="0" fontId="17" fillId="10" borderId="86" xfId="0" applyFont="1" applyFill="1" applyBorder="1" applyAlignment="1" applyProtection="1">
      <alignment horizontal="center" vertical="center" wrapText="1"/>
      <protection locked="0" hidden="1"/>
    </xf>
    <xf numFmtId="0" fontId="23" fillId="12" borderId="19" xfId="0" applyFont="1" applyFill="1" applyBorder="1" applyAlignment="1" applyProtection="1">
      <alignment horizontal="center" vertical="center" wrapText="1"/>
      <protection hidden="1"/>
    </xf>
    <xf numFmtId="0" fontId="20" fillId="12" borderId="32" xfId="0" applyFont="1" applyFill="1" applyBorder="1" applyAlignment="1" applyProtection="1">
      <alignment horizontal="center" vertical="center" textRotation="90" wrapText="1"/>
      <protection hidden="1"/>
    </xf>
    <xf numFmtId="0" fontId="17" fillId="9" borderId="19" xfId="0" applyFont="1" applyFill="1" applyBorder="1" applyAlignment="1" applyProtection="1">
      <alignment horizontal="center" vertical="center" wrapText="1"/>
      <protection locked="0" hidden="1"/>
    </xf>
    <xf numFmtId="0" fontId="23" fillId="9" borderId="19" xfId="0" applyFont="1" applyFill="1" applyBorder="1" applyAlignment="1" applyProtection="1">
      <alignment horizontal="center" vertical="center" wrapText="1"/>
      <protection hidden="1"/>
    </xf>
    <xf numFmtId="0" fontId="18" fillId="9" borderId="19" xfId="0" applyFont="1" applyFill="1" applyBorder="1" applyAlignment="1" applyProtection="1">
      <alignment horizontal="center" vertical="center" textRotation="90" wrapText="1"/>
      <protection hidden="1"/>
    </xf>
    <xf numFmtId="0" fontId="20" fillId="9" borderId="32" xfId="0" applyFont="1" applyFill="1" applyBorder="1" applyAlignment="1" applyProtection="1">
      <alignment horizontal="center" vertical="center" textRotation="90" wrapText="1"/>
      <protection hidden="1"/>
    </xf>
    <xf numFmtId="0" fontId="1" fillId="11" borderId="86" xfId="0" applyFont="1" applyFill="1" applyBorder="1" applyAlignment="1" applyProtection="1">
      <alignment horizontal="center" vertical="center" textRotation="90" wrapText="1"/>
      <protection hidden="1"/>
    </xf>
    <xf numFmtId="0" fontId="1" fillId="11" borderId="19" xfId="0" applyFont="1" applyFill="1" applyBorder="1" applyAlignment="1" applyProtection="1">
      <alignment horizontal="center" vertical="center" textRotation="90" wrapText="1"/>
      <protection hidden="1"/>
    </xf>
    <xf numFmtId="0" fontId="1" fillId="11" borderId="32" xfId="0" applyFont="1" applyFill="1" applyBorder="1" applyAlignment="1" applyProtection="1">
      <alignment horizontal="center" vertical="center" textRotation="90" wrapText="1"/>
      <protection hidden="1"/>
    </xf>
    <xf numFmtId="0" fontId="1" fillId="8" borderId="86" xfId="0" applyFont="1" applyFill="1" applyBorder="1" applyAlignment="1" applyProtection="1">
      <alignment horizontal="center" vertical="center" textRotation="90" wrapText="1"/>
      <protection hidden="1"/>
    </xf>
    <xf numFmtId="0" fontId="1" fillId="8" borderId="19" xfId="0" applyFont="1" applyFill="1" applyBorder="1" applyAlignment="1" applyProtection="1">
      <alignment horizontal="center" vertical="center" textRotation="90" wrapText="1"/>
      <protection hidden="1"/>
    </xf>
    <xf numFmtId="0" fontId="27" fillId="8" borderId="53" xfId="0" applyFont="1" applyFill="1" applyBorder="1" applyAlignment="1" applyProtection="1">
      <alignment horizontal="center" vertical="center" wrapText="1"/>
      <protection hidden="1"/>
    </xf>
    <xf numFmtId="0" fontId="4" fillId="8" borderId="18" xfId="0" applyFont="1" applyFill="1" applyBorder="1" applyAlignment="1" applyProtection="1">
      <alignment horizontal="center" vertical="center" wrapText="1"/>
      <protection hidden="1"/>
    </xf>
    <xf numFmtId="0" fontId="1" fillId="8" borderId="18" xfId="0" applyFont="1" applyFill="1" applyBorder="1" applyAlignment="1" applyProtection="1">
      <alignment horizontal="center" vertical="center" wrapText="1"/>
      <protection hidden="1"/>
    </xf>
    <xf numFmtId="0" fontId="4" fillId="10" borderId="18" xfId="0" applyFont="1" applyFill="1" applyBorder="1" applyAlignment="1" applyProtection="1">
      <alignment horizontal="center" vertical="center" wrapText="1"/>
      <protection hidden="1"/>
    </xf>
    <xf numFmtId="0" fontId="4" fillId="12" borderId="18" xfId="0" applyFont="1" applyFill="1" applyBorder="1" applyAlignment="1" applyProtection="1">
      <alignment horizontal="center" vertical="center" wrapText="1"/>
      <protection hidden="1"/>
    </xf>
    <xf numFmtId="0" fontId="4" fillId="9" borderId="18" xfId="0" applyFont="1" applyFill="1" applyBorder="1" applyAlignment="1" applyProtection="1">
      <alignment horizontal="center" vertical="center" wrapText="1"/>
      <protection hidden="1"/>
    </xf>
    <xf numFmtId="2" fontId="1" fillId="11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8" borderId="18" xfId="0" applyFont="1" applyFill="1" applyBorder="1" applyAlignment="1" applyProtection="1">
      <alignment horizontal="center" vertical="center" wrapText="1"/>
      <protection hidden="1"/>
    </xf>
    <xf numFmtId="0" fontId="29" fillId="0" borderId="72" xfId="0" applyFont="1" applyFill="1" applyBorder="1" applyAlignment="1" applyProtection="1">
      <alignment horizontal="center" vertical="center"/>
      <protection hidden="1"/>
    </xf>
    <xf numFmtId="0" fontId="4" fillId="8" borderId="16" xfId="0" applyFont="1" applyFill="1" applyBorder="1" applyAlignment="1" applyProtection="1">
      <alignment horizontal="center" vertical="center" wrapText="1"/>
      <protection hidden="1"/>
    </xf>
    <xf numFmtId="2" fontId="1" fillId="11" borderId="16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74" xfId="0" applyFont="1" applyFill="1" applyBorder="1" applyAlignment="1" applyProtection="1">
      <alignment horizontal="center" vertical="center"/>
      <protection hidden="1"/>
    </xf>
    <xf numFmtId="0" fontId="13" fillId="0" borderId="88" xfId="0" applyFont="1" applyFill="1" applyBorder="1" applyAlignment="1" applyProtection="1">
      <alignment horizontal="center" vertical="center"/>
      <protection hidden="1"/>
    </xf>
    <xf numFmtId="2" fontId="1" fillId="11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33" xfId="0" applyFont="1" applyFill="1" applyBorder="1" applyAlignment="1" applyProtection="1">
      <alignment horizontal="center" vertical="center" wrapText="1"/>
      <protection hidden="1"/>
    </xf>
    <xf numFmtId="0" fontId="1" fillId="8" borderId="99" xfId="0" applyFont="1" applyFill="1" applyBorder="1" applyAlignment="1" applyProtection="1">
      <alignment horizontal="center" vertical="center" wrapText="1"/>
      <protection hidden="1"/>
    </xf>
    <xf numFmtId="0" fontId="49" fillId="10" borderId="18" xfId="0" applyFont="1" applyFill="1" applyBorder="1" applyAlignment="1" applyProtection="1">
      <alignment horizontal="center" vertical="center" wrapText="1"/>
      <protection hidden="1"/>
    </xf>
    <xf numFmtId="0" fontId="52" fillId="12" borderId="18" xfId="0" applyFont="1" applyFill="1" applyBorder="1" applyAlignment="1" applyProtection="1">
      <alignment horizontal="center" vertical="center" wrapText="1"/>
      <protection locked="0"/>
    </xf>
    <xf numFmtId="0" fontId="52" fillId="12" borderId="16" xfId="0" applyFont="1" applyFill="1" applyBorder="1" applyAlignment="1" applyProtection="1">
      <alignment horizontal="center" vertical="center" wrapText="1"/>
      <protection locked="0"/>
    </xf>
    <xf numFmtId="0" fontId="52" fillId="12" borderId="31" xfId="0" applyFont="1" applyFill="1" applyBorder="1" applyAlignment="1" applyProtection="1">
      <alignment horizontal="center" vertical="center" wrapText="1"/>
      <protection locked="0"/>
    </xf>
    <xf numFmtId="0" fontId="49" fillId="12" borderId="18" xfId="0" applyFont="1" applyFill="1" applyBorder="1" applyAlignment="1" applyProtection="1">
      <alignment horizontal="center" vertical="center" wrapText="1"/>
      <protection hidden="1"/>
    </xf>
    <xf numFmtId="0" fontId="52" fillId="9" borderId="18" xfId="0" applyFont="1" applyFill="1" applyBorder="1" applyAlignment="1" applyProtection="1">
      <alignment horizontal="center" vertical="center" wrapText="1"/>
      <protection locked="0"/>
    </xf>
    <xf numFmtId="0" fontId="52" fillId="9" borderId="16" xfId="0" applyFont="1" applyFill="1" applyBorder="1" applyAlignment="1" applyProtection="1">
      <alignment horizontal="center" vertical="center" wrapText="1"/>
      <protection locked="0"/>
    </xf>
    <xf numFmtId="0" fontId="52" fillId="9" borderId="31" xfId="0" applyFont="1" applyFill="1" applyBorder="1" applyAlignment="1" applyProtection="1">
      <alignment horizontal="center" vertical="center" wrapText="1"/>
      <protection locked="0"/>
    </xf>
    <xf numFmtId="0" fontId="49" fillId="9" borderId="18" xfId="0" applyFont="1" applyFill="1" applyBorder="1" applyAlignment="1" applyProtection="1">
      <alignment horizontal="center" vertical="center" wrapText="1"/>
      <protection hidden="1"/>
    </xf>
    <xf numFmtId="0" fontId="49" fillId="9" borderId="16" xfId="0" applyFont="1" applyFill="1" applyBorder="1" applyAlignment="1" applyProtection="1">
      <alignment horizontal="center" vertical="center" wrapText="1"/>
      <protection hidden="1"/>
    </xf>
    <xf numFmtId="0" fontId="49" fillId="9" borderId="3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9" fillId="0" borderId="102" xfId="0" applyFont="1" applyBorder="1" applyAlignment="1" applyProtection="1">
      <alignment horizontal="center" vertical="center"/>
      <protection hidden="1"/>
    </xf>
    <xf numFmtId="164" fontId="51" fillId="8" borderId="92" xfId="0" applyNumberFormat="1" applyFont="1" applyFill="1" applyBorder="1" applyAlignment="1" applyProtection="1">
      <alignment horizontal="center" vertical="center" wrapText="1"/>
      <protection locked="0"/>
    </xf>
    <xf numFmtId="164" fontId="51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9" xfId="0" applyFont="1" applyFill="1" applyBorder="1" applyAlignment="1" applyProtection="1">
      <alignment horizontal="center" vertical="center" textRotation="90" wrapTex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0" fontId="52" fillId="10" borderId="122" xfId="0" applyFont="1" applyFill="1" applyBorder="1" applyAlignment="1" applyProtection="1">
      <alignment horizontal="center" vertical="center" wrapText="1"/>
      <protection locked="0"/>
    </xf>
    <xf numFmtId="0" fontId="19" fillId="5" borderId="27" xfId="0" applyFont="1" applyFill="1" applyBorder="1" applyAlignment="1" applyProtection="1">
      <alignment horizontal="center" vertical="center" wrapText="1"/>
      <protection hidden="1"/>
    </xf>
    <xf numFmtId="0" fontId="34" fillId="5" borderId="16" xfId="0" applyFont="1" applyFill="1" applyBorder="1" applyAlignment="1" applyProtection="1">
      <alignment horizontal="center" vertical="center" wrapText="1"/>
      <protection hidden="1"/>
    </xf>
    <xf numFmtId="0" fontId="23" fillId="5" borderId="31" xfId="0" applyFont="1" applyFill="1" applyBorder="1" applyAlignment="1" applyProtection="1">
      <alignment horizontal="center" vertical="center" wrapText="1"/>
      <protection hidden="1"/>
    </xf>
    <xf numFmtId="0" fontId="17" fillId="5" borderId="86" xfId="0" applyFont="1" applyFill="1" applyBorder="1" applyAlignment="1" applyProtection="1">
      <alignment horizontal="center" vertical="center" wrapText="1"/>
      <protection locked="0" hidden="1"/>
    </xf>
    <xf numFmtId="0" fontId="17" fillId="5" borderId="19" xfId="0" applyFont="1" applyFill="1" applyBorder="1" applyAlignment="1" applyProtection="1">
      <alignment horizontal="center" vertical="center" wrapText="1"/>
      <protection locked="0" hidden="1"/>
    </xf>
    <xf numFmtId="0" fontId="23" fillId="5" borderId="19" xfId="0" applyFont="1" applyFill="1" applyBorder="1" applyAlignment="1" applyProtection="1">
      <alignment horizontal="center" vertical="center" wrapText="1"/>
      <protection hidden="1"/>
    </xf>
    <xf numFmtId="0" fontId="20" fillId="5" borderId="32" xfId="0" applyFont="1" applyFill="1" applyBorder="1" applyAlignment="1" applyProtection="1">
      <alignment horizontal="center" vertical="center" textRotation="90" wrapText="1"/>
      <protection hidden="1"/>
    </xf>
    <xf numFmtId="0" fontId="52" fillId="5" borderId="122" xfId="0" applyFont="1" applyFill="1" applyBorder="1" applyAlignment="1" applyProtection="1">
      <alignment horizontal="center" vertical="center" wrapText="1"/>
      <protection locked="0"/>
    </xf>
    <xf numFmtId="0" fontId="49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19" fillId="11" borderId="27" xfId="0" applyFont="1" applyFill="1" applyBorder="1" applyAlignment="1" applyProtection="1">
      <alignment horizontal="center" vertical="center" wrapText="1"/>
      <protection hidden="1"/>
    </xf>
    <xf numFmtId="0" fontId="34" fillId="11" borderId="16" xfId="0" applyFont="1" applyFill="1" applyBorder="1" applyAlignment="1" applyProtection="1">
      <alignment horizontal="center" vertical="center" wrapText="1"/>
      <protection hidden="1"/>
    </xf>
    <xf numFmtId="0" fontId="23" fillId="11" borderId="31" xfId="0" applyFont="1" applyFill="1" applyBorder="1" applyAlignment="1" applyProtection="1">
      <alignment horizontal="center" vertical="center" wrapText="1"/>
      <protection hidden="1"/>
    </xf>
    <xf numFmtId="0" fontId="17" fillId="11" borderId="86" xfId="0" applyFont="1" applyFill="1" applyBorder="1" applyAlignment="1" applyProtection="1">
      <alignment horizontal="center" vertical="center" wrapText="1"/>
      <protection locked="0" hidden="1"/>
    </xf>
    <xf numFmtId="0" fontId="17" fillId="11" borderId="19" xfId="0" applyFont="1" applyFill="1" applyBorder="1" applyAlignment="1" applyProtection="1">
      <alignment horizontal="center" vertical="center" wrapText="1"/>
      <protection locked="0" hidden="1"/>
    </xf>
    <xf numFmtId="0" fontId="23" fillId="11" borderId="19" xfId="0" applyFont="1" applyFill="1" applyBorder="1" applyAlignment="1" applyProtection="1">
      <alignment horizontal="center" vertical="center" wrapText="1"/>
      <protection hidden="1"/>
    </xf>
    <xf numFmtId="0" fontId="18" fillId="11" borderId="19" xfId="0" applyFont="1" applyFill="1" applyBorder="1" applyAlignment="1" applyProtection="1">
      <alignment horizontal="center" vertical="center" textRotation="90" wrapText="1"/>
      <protection hidden="1"/>
    </xf>
    <xf numFmtId="0" fontId="20" fillId="11" borderId="32" xfId="0" applyFont="1" applyFill="1" applyBorder="1" applyAlignment="1" applyProtection="1">
      <alignment horizontal="center" vertical="center" textRotation="90" wrapText="1"/>
      <protection hidden="1"/>
    </xf>
    <xf numFmtId="0" fontId="52" fillId="11" borderId="122" xfId="0" applyFont="1" applyFill="1" applyBorder="1" applyAlignment="1" applyProtection="1">
      <alignment horizontal="center" vertical="center" wrapText="1"/>
      <protection locked="0"/>
    </xf>
    <xf numFmtId="0" fontId="52" fillId="11" borderId="18" xfId="0" applyFont="1" applyFill="1" applyBorder="1" applyAlignment="1" applyProtection="1">
      <alignment horizontal="center" vertical="center" wrapText="1"/>
      <protection locked="0"/>
    </xf>
    <xf numFmtId="0" fontId="49" fillId="11" borderId="18" xfId="0" applyFont="1" applyFill="1" applyBorder="1" applyAlignment="1" applyProtection="1">
      <alignment horizontal="center" vertical="center" wrapText="1"/>
      <protection hidden="1"/>
    </xf>
    <xf numFmtId="0" fontId="4" fillId="11" borderId="18" xfId="0" applyFont="1" applyFill="1" applyBorder="1" applyAlignment="1" applyProtection="1">
      <alignment horizontal="center" vertical="center" wrapText="1"/>
      <protection hidden="1"/>
    </xf>
    <xf numFmtId="0" fontId="52" fillId="11" borderId="16" xfId="0" applyFont="1" applyFill="1" applyBorder="1" applyAlignment="1" applyProtection="1">
      <alignment horizontal="center" vertical="center" wrapText="1"/>
      <protection locked="0"/>
    </xf>
    <xf numFmtId="0" fontId="52" fillId="11" borderId="31" xfId="0" applyFont="1" applyFill="1" applyBorder="1" applyAlignment="1" applyProtection="1">
      <alignment horizontal="center" vertical="center" wrapText="1"/>
      <protection locked="0"/>
    </xf>
    <xf numFmtId="0" fontId="19" fillId="18" borderId="27" xfId="0" applyFont="1" applyFill="1" applyBorder="1" applyAlignment="1" applyProtection="1">
      <alignment horizontal="center" vertical="center" wrapText="1"/>
      <protection hidden="1"/>
    </xf>
    <xf numFmtId="0" fontId="34" fillId="18" borderId="16" xfId="0" applyFont="1" applyFill="1" applyBorder="1" applyAlignment="1" applyProtection="1">
      <alignment horizontal="center" vertical="center" wrapText="1"/>
      <protection hidden="1"/>
    </xf>
    <xf numFmtId="0" fontId="23" fillId="18" borderId="31" xfId="0" applyFont="1" applyFill="1" applyBorder="1" applyAlignment="1" applyProtection="1">
      <alignment horizontal="center" vertical="center" wrapText="1"/>
      <protection hidden="1"/>
    </xf>
    <xf numFmtId="0" fontId="17" fillId="18" borderId="86" xfId="0" applyFont="1" applyFill="1" applyBorder="1" applyAlignment="1" applyProtection="1">
      <alignment horizontal="center" vertical="center" wrapText="1"/>
      <protection locked="0" hidden="1"/>
    </xf>
    <xf numFmtId="0" fontId="17" fillId="18" borderId="19" xfId="0" applyFont="1" applyFill="1" applyBorder="1" applyAlignment="1" applyProtection="1">
      <alignment horizontal="center" vertical="center" wrapText="1"/>
      <protection locked="0" hidden="1"/>
    </xf>
    <xf numFmtId="0" fontId="23" fillId="18" borderId="19" xfId="0" applyFont="1" applyFill="1" applyBorder="1" applyAlignment="1" applyProtection="1">
      <alignment horizontal="center" vertical="center" wrapText="1"/>
      <protection hidden="1"/>
    </xf>
    <xf numFmtId="0" fontId="20" fillId="18" borderId="32" xfId="0" applyFont="1" applyFill="1" applyBorder="1" applyAlignment="1" applyProtection="1">
      <alignment horizontal="center" vertical="center" textRotation="90" wrapText="1"/>
      <protection hidden="1"/>
    </xf>
    <xf numFmtId="0" fontId="52" fillId="18" borderId="122" xfId="0" applyFont="1" applyFill="1" applyBorder="1" applyAlignment="1" applyProtection="1">
      <alignment horizontal="center" vertical="center" wrapText="1"/>
      <protection locked="0"/>
    </xf>
    <xf numFmtId="0" fontId="49" fillId="18" borderId="18" xfId="0" applyFont="1" applyFill="1" applyBorder="1" applyAlignment="1" applyProtection="1">
      <alignment horizontal="center" vertical="center" wrapText="1"/>
      <protection hidden="1"/>
    </xf>
    <xf numFmtId="0" fontId="4" fillId="18" borderId="18" xfId="0" applyFont="1" applyFill="1" applyBorder="1" applyAlignment="1" applyProtection="1">
      <alignment horizontal="center" vertical="center" wrapText="1"/>
      <protection hidden="1"/>
    </xf>
    <xf numFmtId="0" fontId="52" fillId="9" borderId="19" xfId="0" applyFont="1" applyFill="1" applyBorder="1" applyAlignment="1" applyProtection="1">
      <alignment horizontal="center" vertical="center" wrapText="1"/>
      <protection locked="0"/>
    </xf>
    <xf numFmtId="0" fontId="49" fillId="11" borderId="16" xfId="0" applyFont="1" applyFill="1" applyBorder="1" applyAlignment="1" applyProtection="1">
      <alignment horizontal="center" vertical="center" wrapText="1"/>
      <protection hidden="1"/>
    </xf>
    <xf numFmtId="0" fontId="52" fillId="11" borderId="19" xfId="0" applyFont="1" applyFill="1" applyBorder="1" applyAlignment="1" applyProtection="1">
      <alignment horizontal="center" vertical="center" wrapText="1"/>
      <protection locked="0"/>
    </xf>
    <xf numFmtId="0" fontId="49" fillId="11" borderId="31" xfId="0" applyFont="1" applyFill="1" applyBorder="1" applyAlignment="1" applyProtection="1">
      <alignment horizontal="center" vertical="center" wrapText="1"/>
      <protection hidden="1"/>
    </xf>
    <xf numFmtId="0" fontId="17" fillId="12" borderId="19" xfId="0" applyFont="1" applyFill="1" applyBorder="1" applyAlignment="1" applyProtection="1">
      <alignment horizontal="center" vertical="center" wrapText="1"/>
      <protection locked="0" hidden="1"/>
    </xf>
    <xf numFmtId="0" fontId="49" fillId="12" borderId="16" xfId="0" applyFont="1" applyFill="1" applyBorder="1" applyAlignment="1" applyProtection="1">
      <alignment horizontal="center" vertical="center" wrapText="1"/>
      <protection hidden="1"/>
    </xf>
    <xf numFmtId="0" fontId="52" fillId="12" borderId="19" xfId="0" applyFont="1" applyFill="1" applyBorder="1" applyAlignment="1" applyProtection="1">
      <alignment horizontal="center" vertical="center" wrapText="1"/>
      <protection locked="0"/>
    </xf>
    <xf numFmtId="0" fontId="49" fillId="12" borderId="31" xfId="0" applyFont="1" applyFill="1" applyBorder="1" applyAlignment="1" applyProtection="1">
      <alignment horizontal="center" vertical="center" wrapText="1"/>
      <protection hidden="1"/>
    </xf>
    <xf numFmtId="0" fontId="29" fillId="0" borderId="130" xfId="0" applyFont="1" applyFill="1" applyBorder="1" applyAlignment="1" applyProtection="1">
      <alignment horizontal="center" vertical="center"/>
      <protection hidden="1"/>
    </xf>
    <xf numFmtId="0" fontId="13" fillId="0" borderId="87" xfId="0" applyFont="1" applyFill="1" applyBorder="1" applyAlignment="1" applyProtection="1">
      <alignment horizontal="center" vertical="center"/>
      <protection hidden="1"/>
    </xf>
    <xf numFmtId="0" fontId="56" fillId="14" borderId="74" xfId="0" applyFont="1" applyFill="1" applyBorder="1" applyAlignment="1" applyProtection="1">
      <alignment vertical="center"/>
      <protection hidden="1"/>
    </xf>
    <xf numFmtId="0" fontId="24" fillId="14" borderId="88" xfId="0" applyFont="1" applyFill="1" applyBorder="1" applyAlignment="1" applyProtection="1">
      <alignment horizontal="center" vertical="center"/>
      <protection hidden="1"/>
    </xf>
    <xf numFmtId="0" fontId="14" fillId="0" borderId="134" xfId="0" applyFont="1" applyFill="1" applyBorder="1" applyAlignment="1" applyProtection="1">
      <alignment horizontal="center" vertical="center"/>
      <protection hidden="1"/>
    </xf>
    <xf numFmtId="0" fontId="24" fillId="8" borderId="85" xfId="0" applyFont="1" applyFill="1" applyBorder="1" applyAlignment="1" applyProtection="1">
      <alignment horizontal="center" vertical="center"/>
      <protection hidden="1"/>
    </xf>
    <xf numFmtId="0" fontId="22" fillId="14" borderId="138" xfId="0" applyFont="1" applyFill="1" applyBorder="1" applyAlignment="1" applyProtection="1">
      <alignment horizontal="center" vertical="center" textRotation="90" wrapText="1"/>
      <protection hidden="1"/>
    </xf>
    <xf numFmtId="0" fontId="22" fillId="14" borderId="139" xfId="0" applyFont="1" applyFill="1" applyBorder="1" applyAlignment="1" applyProtection="1">
      <alignment horizontal="center" vertical="center" textRotation="90"/>
      <protection hidden="1"/>
    </xf>
    <xf numFmtId="0" fontId="4" fillId="14" borderId="140" xfId="0" applyFont="1" applyFill="1" applyBorder="1" applyAlignment="1" applyProtection="1">
      <alignment horizontal="center" vertical="center" textRotation="90"/>
      <protection hidden="1"/>
    </xf>
    <xf numFmtId="0" fontId="1" fillId="15" borderId="18" xfId="0" applyFont="1" applyFill="1" applyBorder="1" applyAlignment="1" applyProtection="1">
      <alignment horizontal="center" vertical="center" wrapText="1"/>
      <protection hidden="1"/>
    </xf>
    <xf numFmtId="0" fontId="62" fillId="15" borderId="106" xfId="0" applyFont="1" applyFill="1" applyBorder="1" applyAlignment="1" applyProtection="1">
      <alignment horizontal="right" vertical="center"/>
      <protection hidden="1"/>
    </xf>
    <xf numFmtId="0" fontId="51" fillId="15" borderId="18" xfId="0" applyFont="1" applyFill="1" applyBorder="1" applyAlignment="1" applyProtection="1">
      <alignment horizontal="center" vertical="center" wrapText="1"/>
      <protection hidden="1"/>
    </xf>
    <xf numFmtId="0" fontId="18" fillId="11" borderId="19" xfId="0" applyFont="1" applyFill="1" applyBorder="1" applyAlignment="1" applyProtection="1">
      <alignment horizontal="center" vertical="center" textRotation="90" wrapText="1"/>
      <protection hidden="1"/>
    </xf>
    <xf numFmtId="0" fontId="16" fillId="11" borderId="16" xfId="0" applyFont="1" applyFill="1" applyBorder="1" applyAlignment="1" applyProtection="1">
      <alignment horizontal="center" vertical="center" wrapText="1"/>
      <protection hidden="1"/>
    </xf>
    <xf numFmtId="0" fontId="16" fillId="5" borderId="16" xfId="0" applyFont="1" applyFill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center" vertical="center" textRotation="90" wrapText="1"/>
      <protection hidden="1"/>
    </xf>
    <xf numFmtId="0" fontId="16" fillId="18" borderId="16" xfId="0" applyFont="1" applyFill="1" applyBorder="1" applyAlignment="1" applyProtection="1">
      <alignment horizontal="center" vertical="center" wrapText="1"/>
      <protection hidden="1"/>
    </xf>
    <xf numFmtId="0" fontId="18" fillId="18" borderId="19" xfId="0" applyFont="1" applyFill="1" applyBorder="1" applyAlignment="1" applyProtection="1">
      <alignment horizontal="center" vertical="center" textRotation="90" wrapText="1"/>
      <protection hidden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43" fillId="5" borderId="24" xfId="0" applyFont="1" applyFill="1" applyBorder="1" applyAlignment="1">
      <alignment horizontal="center" vertical="center" wrapText="1"/>
    </xf>
    <xf numFmtId="0" fontId="43" fillId="5" borderId="25" xfId="0" applyFont="1" applyFill="1" applyBorder="1" applyAlignment="1" applyProtection="1">
      <alignment horizontal="center" vertical="center" wrapText="1"/>
      <protection locked="0"/>
    </xf>
    <xf numFmtId="0" fontId="43" fillId="5" borderId="26" xfId="0" applyFont="1" applyFill="1" applyBorder="1" applyAlignment="1">
      <alignment horizontal="center" vertical="center" wrapText="1"/>
    </xf>
    <xf numFmtId="0" fontId="43" fillId="5" borderId="27" xfId="0" applyFont="1" applyFill="1" applyBorder="1" applyAlignment="1" applyProtection="1">
      <alignment horizontal="center" vertical="center" wrapText="1"/>
      <protection locked="0"/>
    </xf>
    <xf numFmtId="0" fontId="43" fillId="5" borderId="28" xfId="0" applyFont="1" applyFill="1" applyBorder="1" applyAlignment="1">
      <alignment horizontal="center" vertical="center" wrapText="1"/>
    </xf>
    <xf numFmtId="0" fontId="43" fillId="5" borderId="2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73" fillId="0" borderId="6" xfId="0" applyFont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71" fillId="4" borderId="0" xfId="0" applyFont="1" applyFill="1" applyBorder="1" applyAlignment="1">
      <alignment horizontal="center" vertical="center"/>
    </xf>
    <xf numFmtId="0" fontId="75" fillId="5" borderId="20" xfId="0" applyFont="1" applyFill="1" applyBorder="1" applyAlignment="1" applyProtection="1">
      <alignment horizontal="center" vertical="center" wrapText="1"/>
      <protection locked="0"/>
    </xf>
    <xf numFmtId="0" fontId="75" fillId="5" borderId="22" xfId="0" applyFont="1" applyFill="1" applyBorder="1" applyAlignment="1" applyProtection="1">
      <alignment horizontal="center" vertical="center" wrapText="1"/>
      <protection locked="0"/>
    </xf>
    <xf numFmtId="0" fontId="10" fillId="13" borderId="144" xfId="0" applyFont="1" applyFill="1" applyBorder="1" applyAlignment="1">
      <alignment horizontal="center" vertical="center"/>
    </xf>
    <xf numFmtId="0" fontId="10" fillId="13" borderId="145" xfId="0" applyFont="1" applyFill="1" applyBorder="1" applyAlignment="1">
      <alignment horizontal="center" vertical="center"/>
    </xf>
    <xf numFmtId="0" fontId="17" fillId="12" borderId="31" xfId="0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0" fontId="17" fillId="9" borderId="31" xfId="0" applyFont="1" applyFill="1" applyBorder="1" applyAlignment="1" applyProtection="1">
      <alignment horizontal="center" vertical="center" wrapText="1"/>
      <protection locked="0"/>
    </xf>
    <xf numFmtId="0" fontId="17" fillId="18" borderId="31" xfId="0" applyFont="1" applyFill="1" applyBorder="1" applyAlignment="1" applyProtection="1">
      <alignment horizontal="center" vertical="center" wrapText="1"/>
      <protection locked="0"/>
    </xf>
    <xf numFmtId="0" fontId="17" fillId="5" borderId="31" xfId="0" applyFont="1" applyFill="1" applyBorder="1" applyAlignment="1" applyProtection="1">
      <alignment horizontal="center" vertical="center" wrapText="1"/>
      <protection locked="0"/>
    </xf>
    <xf numFmtId="0" fontId="17" fillId="10" borderId="31" xfId="0" applyFont="1" applyFill="1" applyBorder="1" applyAlignment="1" applyProtection="1">
      <alignment horizontal="center" vertical="center" wrapText="1"/>
      <protection locked="0"/>
    </xf>
    <xf numFmtId="0" fontId="28" fillId="13" borderId="2" xfId="0" applyFont="1" applyFill="1" applyBorder="1" applyAlignment="1" applyProtection="1">
      <alignment horizontal="right" vertical="center" wrapText="1"/>
      <protection hidden="1"/>
    </xf>
    <xf numFmtId="0" fontId="17" fillId="10" borderId="143" xfId="0" applyFont="1" applyFill="1" applyBorder="1" applyAlignment="1" applyProtection="1">
      <alignment horizontal="center" vertical="center" wrapText="1"/>
      <protection locked="0"/>
    </xf>
    <xf numFmtId="0" fontId="17" fillId="5" borderId="143" xfId="0" applyFont="1" applyFill="1" applyBorder="1" applyAlignment="1" applyProtection="1">
      <alignment horizontal="center" vertical="center" wrapText="1"/>
      <protection locked="0"/>
    </xf>
    <xf numFmtId="0" fontId="17" fillId="11" borderId="143" xfId="0" applyFont="1" applyFill="1" applyBorder="1" applyAlignment="1" applyProtection="1">
      <alignment horizontal="center" vertical="center" wrapText="1"/>
      <protection locked="0"/>
    </xf>
    <xf numFmtId="0" fontId="17" fillId="18" borderId="143" xfId="0" applyFont="1" applyFill="1" applyBorder="1" applyAlignment="1" applyProtection="1">
      <alignment horizontal="center" vertical="center" wrapText="1"/>
      <protection locked="0"/>
    </xf>
    <xf numFmtId="0" fontId="43" fillId="10" borderId="28" xfId="0" applyFont="1" applyFill="1" applyBorder="1" applyAlignment="1" applyProtection="1">
      <alignment horizontal="center" vertical="center" wrapText="1"/>
      <protection locked="0"/>
    </xf>
    <xf numFmtId="0" fontId="43" fillId="10" borderId="121" xfId="0" applyFont="1" applyFill="1" applyBorder="1" applyAlignment="1" applyProtection="1">
      <alignment horizontal="center" vertical="center" wrapText="1"/>
      <protection locked="0"/>
    </xf>
    <xf numFmtId="0" fontId="43" fillId="10" borderId="94" xfId="0" applyFont="1" applyFill="1" applyBorder="1" applyAlignment="1" applyProtection="1">
      <alignment horizontal="center" vertical="center" wrapText="1"/>
      <protection locked="0" hidden="1"/>
    </xf>
    <xf numFmtId="0" fontId="43" fillId="10" borderId="86" xfId="0" applyFont="1" applyFill="1" applyBorder="1" applyAlignment="1" applyProtection="1">
      <alignment horizontal="center" vertical="center" wrapText="1"/>
      <protection locked="0" hidden="1"/>
    </xf>
    <xf numFmtId="0" fontId="1" fillId="10" borderId="38" xfId="0" applyFont="1" applyFill="1" applyBorder="1" applyAlignment="1" applyProtection="1">
      <alignment horizontal="center" vertical="center" wrapText="1"/>
      <protection locked="0"/>
    </xf>
    <xf numFmtId="0" fontId="1" fillId="10" borderId="122" xfId="0" applyFont="1" applyFill="1" applyBorder="1" applyAlignment="1" applyProtection="1">
      <alignment horizontal="center" vertical="center" wrapText="1"/>
      <protection locked="0"/>
    </xf>
    <xf numFmtId="0" fontId="76" fillId="10" borderId="16" xfId="0" applyFont="1" applyFill="1" applyBorder="1" applyAlignment="1" applyProtection="1">
      <alignment horizontal="center" vertical="center" wrapText="1"/>
      <protection hidden="1"/>
    </xf>
    <xf numFmtId="0" fontId="76" fillId="10" borderId="120" xfId="0" applyFont="1" applyFill="1" applyBorder="1" applyAlignment="1" applyProtection="1">
      <alignment horizontal="center" vertical="center" wrapText="1"/>
      <protection hidden="1"/>
    </xf>
    <xf numFmtId="0" fontId="77" fillId="10" borderId="31" xfId="0" applyFont="1" applyFill="1" applyBorder="1" applyAlignment="1" applyProtection="1">
      <alignment horizontal="center" vertical="center" wrapText="1"/>
      <protection locked="0"/>
    </xf>
    <xf numFmtId="0" fontId="77" fillId="10" borderId="121" xfId="0" applyFont="1" applyFill="1" applyBorder="1" applyAlignment="1" applyProtection="1">
      <alignment horizontal="center" vertical="center" wrapText="1"/>
      <protection locked="0"/>
    </xf>
    <xf numFmtId="0" fontId="77" fillId="10" borderId="86" xfId="0" applyFont="1" applyFill="1" applyBorder="1" applyAlignment="1" applyProtection="1">
      <alignment horizontal="center" vertical="center" wrapText="1"/>
      <protection locked="0" hidden="1"/>
    </xf>
    <xf numFmtId="0" fontId="77" fillId="10" borderId="19" xfId="0" applyFont="1" applyFill="1" applyBorder="1" applyAlignment="1" applyProtection="1">
      <alignment horizontal="center" vertical="center" wrapText="1"/>
      <protection locked="0" hidden="1"/>
    </xf>
    <xf numFmtId="0" fontId="78" fillId="10" borderId="122" xfId="0" applyFont="1" applyFill="1" applyBorder="1" applyAlignment="1" applyProtection="1">
      <alignment horizontal="center" vertical="center" wrapText="1"/>
      <protection locked="0"/>
    </xf>
    <xf numFmtId="0" fontId="78" fillId="10" borderId="18" xfId="0" applyFont="1" applyFill="1" applyBorder="1" applyAlignment="1" applyProtection="1">
      <alignment horizontal="center" vertical="center" wrapText="1"/>
      <protection locked="0"/>
    </xf>
    <xf numFmtId="0" fontId="80" fillId="10" borderId="16" xfId="0" applyFont="1" applyFill="1" applyBorder="1" applyAlignment="1" applyProtection="1">
      <alignment horizontal="center" vertical="center" wrapText="1"/>
      <protection hidden="1"/>
    </xf>
    <xf numFmtId="0" fontId="79" fillId="10" borderId="31" xfId="0" applyFont="1" applyFill="1" applyBorder="1" applyAlignment="1" applyProtection="1">
      <alignment horizontal="center" vertical="center" wrapText="1"/>
      <protection locked="0"/>
    </xf>
    <xf numFmtId="0" fontId="15" fillId="10" borderId="26" xfId="0" applyFont="1" applyFill="1" applyBorder="1" applyAlignment="1" applyProtection="1">
      <alignment horizontal="center" vertical="center" wrapText="1"/>
      <protection hidden="1"/>
    </xf>
    <xf numFmtId="0" fontId="15" fillId="10" borderId="120" xfId="0" applyFont="1" applyFill="1" applyBorder="1" applyAlignment="1" applyProtection="1">
      <alignment horizontal="center" vertical="center" wrapText="1"/>
      <protection hidden="1"/>
    </xf>
    <xf numFmtId="0" fontId="63" fillId="10" borderId="118" xfId="0" applyFont="1" applyFill="1" applyBorder="1" applyAlignment="1" applyProtection="1">
      <alignment horizontal="center" vertical="center" wrapText="1"/>
      <protection hidden="1"/>
    </xf>
    <xf numFmtId="0" fontId="17" fillId="10" borderId="18" xfId="0" applyFont="1" applyFill="1" applyBorder="1" applyAlignment="1" applyProtection="1">
      <alignment horizontal="center" vertical="center" wrapText="1"/>
      <protection locked="0" hidden="1"/>
    </xf>
    <xf numFmtId="0" fontId="17" fillId="10" borderId="18" xfId="0" applyFont="1" applyFill="1" applyBorder="1" applyAlignment="1" applyProtection="1">
      <alignment horizontal="center" vertical="center" wrapText="1"/>
      <protection locked="0"/>
    </xf>
    <xf numFmtId="0" fontId="15" fillId="5" borderId="26" xfId="0" applyFont="1" applyFill="1" applyBorder="1" applyAlignment="1" applyProtection="1">
      <alignment horizontal="center" vertical="center" wrapText="1"/>
      <protection hidden="1"/>
    </xf>
    <xf numFmtId="0" fontId="15" fillId="5" borderId="120" xfId="0" applyFont="1" applyFill="1" applyBorder="1" applyAlignment="1" applyProtection="1">
      <alignment horizontal="center" vertical="center" wrapText="1"/>
      <protection hidden="1"/>
    </xf>
    <xf numFmtId="0" fontId="63" fillId="5" borderId="118" xfId="0" applyFont="1" applyFill="1" applyBorder="1" applyAlignment="1" applyProtection="1">
      <alignment horizontal="center" vertical="center" wrapText="1"/>
      <protection hidden="1"/>
    </xf>
    <xf numFmtId="0" fontId="76" fillId="5" borderId="16" xfId="0" applyFont="1" applyFill="1" applyBorder="1" applyAlignment="1" applyProtection="1">
      <alignment horizontal="center" vertical="center" wrapText="1"/>
      <protection hidden="1"/>
    </xf>
    <xf numFmtId="0" fontId="76" fillId="5" borderId="120" xfId="0" applyFont="1" applyFill="1" applyBorder="1" applyAlignment="1" applyProtection="1">
      <alignment horizontal="center" vertical="center" wrapText="1"/>
      <protection hidden="1"/>
    </xf>
    <xf numFmtId="0" fontId="80" fillId="5" borderId="16" xfId="0" applyFont="1" applyFill="1" applyBorder="1" applyAlignment="1" applyProtection="1">
      <alignment horizontal="center" vertical="center" wrapText="1"/>
      <protection hidden="1"/>
    </xf>
    <xf numFmtId="0" fontId="43" fillId="5" borderId="28" xfId="0" applyFont="1" applyFill="1" applyBorder="1" applyAlignment="1" applyProtection="1">
      <alignment horizontal="center" vertical="center" wrapText="1"/>
      <protection locked="0"/>
    </xf>
    <xf numFmtId="0" fontId="43" fillId="5" borderId="121" xfId="0" applyFont="1" applyFill="1" applyBorder="1" applyAlignment="1" applyProtection="1">
      <alignment horizontal="center" vertical="center" wrapText="1"/>
      <protection locked="0"/>
    </xf>
    <xf numFmtId="0" fontId="77" fillId="5" borderId="31" xfId="0" applyFont="1" applyFill="1" applyBorder="1" applyAlignment="1" applyProtection="1">
      <alignment horizontal="center" vertical="center" wrapText="1"/>
      <protection locked="0"/>
    </xf>
    <xf numFmtId="0" fontId="77" fillId="5" borderId="121" xfId="0" applyFont="1" applyFill="1" applyBorder="1" applyAlignment="1" applyProtection="1">
      <alignment horizontal="center" vertical="center" wrapText="1"/>
      <protection locked="0"/>
    </xf>
    <xf numFmtId="0" fontId="79" fillId="5" borderId="31" xfId="0" applyFont="1" applyFill="1" applyBorder="1" applyAlignment="1" applyProtection="1">
      <alignment horizontal="center" vertical="center" wrapText="1"/>
      <protection locked="0"/>
    </xf>
    <xf numFmtId="0" fontId="43" fillId="5" borderId="94" xfId="0" applyFont="1" applyFill="1" applyBorder="1" applyAlignment="1" applyProtection="1">
      <alignment horizontal="center" vertical="center" wrapText="1"/>
      <protection locked="0" hidden="1"/>
    </xf>
    <xf numFmtId="0" fontId="43" fillId="5" borderId="86" xfId="0" applyFont="1" applyFill="1" applyBorder="1" applyAlignment="1" applyProtection="1">
      <alignment horizontal="center" vertical="center" wrapText="1"/>
      <protection locked="0" hidden="1"/>
    </xf>
    <xf numFmtId="0" fontId="77" fillId="5" borderId="86" xfId="0" applyFont="1" applyFill="1" applyBorder="1" applyAlignment="1" applyProtection="1">
      <alignment horizontal="center" vertical="center" wrapText="1"/>
      <protection locked="0" hidden="1"/>
    </xf>
    <xf numFmtId="0" fontId="77" fillId="5" borderId="19" xfId="0" applyFont="1" applyFill="1" applyBorder="1" applyAlignment="1" applyProtection="1">
      <alignment horizontal="center" vertical="center" wrapText="1"/>
      <protection locked="0" hidden="1"/>
    </xf>
    <xf numFmtId="0" fontId="79" fillId="5" borderId="19" xfId="0" applyFont="1" applyFill="1" applyBorder="1" applyAlignment="1" applyProtection="1">
      <alignment horizontal="center" vertical="center" wrapText="1"/>
      <protection locked="0" hidden="1"/>
    </xf>
    <xf numFmtId="0" fontId="1" fillId="5" borderId="38" xfId="0" applyFont="1" applyFill="1" applyBorder="1" applyAlignment="1" applyProtection="1">
      <alignment horizontal="center" vertical="center" wrapText="1"/>
      <protection locked="0"/>
    </xf>
    <xf numFmtId="0" fontId="1" fillId="5" borderId="122" xfId="0" applyFont="1" applyFill="1" applyBorder="1" applyAlignment="1" applyProtection="1">
      <alignment horizontal="center" vertical="center" wrapText="1"/>
      <protection locked="0"/>
    </xf>
    <xf numFmtId="0" fontId="78" fillId="5" borderId="122" xfId="0" applyFont="1" applyFill="1" applyBorder="1" applyAlignment="1" applyProtection="1">
      <alignment horizontal="center" vertical="center" wrapText="1"/>
      <protection locked="0"/>
    </xf>
    <xf numFmtId="0" fontId="78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 hidden="1"/>
    </xf>
    <xf numFmtId="0" fontId="15" fillId="11" borderId="26" xfId="0" applyFont="1" applyFill="1" applyBorder="1" applyAlignment="1" applyProtection="1">
      <alignment horizontal="center" vertical="center" wrapText="1"/>
      <protection hidden="1"/>
    </xf>
    <xf numFmtId="0" fontId="15" fillId="11" borderId="120" xfId="0" applyFont="1" applyFill="1" applyBorder="1" applyAlignment="1" applyProtection="1">
      <alignment horizontal="center" vertical="center" wrapText="1"/>
      <protection hidden="1"/>
    </xf>
    <xf numFmtId="0" fontId="63" fillId="11" borderId="118" xfId="0" applyFont="1" applyFill="1" applyBorder="1" applyAlignment="1" applyProtection="1">
      <alignment horizontal="center" vertical="center" wrapText="1"/>
      <protection hidden="1"/>
    </xf>
    <xf numFmtId="0" fontId="76" fillId="11" borderId="16" xfId="0" applyFont="1" applyFill="1" applyBorder="1" applyAlignment="1" applyProtection="1">
      <alignment horizontal="center" vertical="center" wrapText="1"/>
      <protection hidden="1"/>
    </xf>
    <xf numFmtId="0" fontId="76" fillId="11" borderId="120" xfId="0" applyFont="1" applyFill="1" applyBorder="1" applyAlignment="1" applyProtection="1">
      <alignment horizontal="center" vertical="center" wrapText="1"/>
      <protection hidden="1"/>
    </xf>
    <xf numFmtId="0" fontId="80" fillId="11" borderId="16" xfId="0" applyFont="1" applyFill="1" applyBorder="1" applyAlignment="1" applyProtection="1">
      <alignment horizontal="center" vertical="center" wrapText="1"/>
      <protection hidden="1"/>
    </xf>
    <xf numFmtId="0" fontId="43" fillId="11" borderId="28" xfId="0" applyFont="1" applyFill="1" applyBorder="1" applyAlignment="1" applyProtection="1">
      <alignment horizontal="center" vertical="center" wrapText="1"/>
      <protection locked="0"/>
    </xf>
    <xf numFmtId="0" fontId="43" fillId="11" borderId="121" xfId="0" applyFont="1" applyFill="1" applyBorder="1" applyAlignment="1" applyProtection="1">
      <alignment horizontal="center" vertical="center" wrapText="1"/>
      <protection locked="0"/>
    </xf>
    <xf numFmtId="0" fontId="77" fillId="11" borderId="31" xfId="0" applyFont="1" applyFill="1" applyBorder="1" applyAlignment="1" applyProtection="1">
      <alignment horizontal="center" vertical="center" wrapText="1"/>
      <protection locked="0"/>
    </xf>
    <xf numFmtId="0" fontId="77" fillId="11" borderId="121" xfId="0" applyFont="1" applyFill="1" applyBorder="1" applyAlignment="1" applyProtection="1">
      <alignment horizontal="center" vertical="center" wrapText="1"/>
      <protection locked="0"/>
    </xf>
    <xf numFmtId="0" fontId="79" fillId="11" borderId="31" xfId="0" applyFont="1" applyFill="1" applyBorder="1" applyAlignment="1" applyProtection="1">
      <alignment horizontal="center" vertical="center" wrapText="1"/>
      <protection locked="0"/>
    </xf>
    <xf numFmtId="0" fontId="43" fillId="11" borderId="94" xfId="0" applyFont="1" applyFill="1" applyBorder="1" applyAlignment="1" applyProtection="1">
      <alignment horizontal="center" vertical="center" wrapText="1"/>
      <protection locked="0" hidden="1"/>
    </xf>
    <xf numFmtId="0" fontId="43" fillId="11" borderId="86" xfId="0" applyFont="1" applyFill="1" applyBorder="1" applyAlignment="1" applyProtection="1">
      <alignment horizontal="center" vertical="center" wrapText="1"/>
      <protection locked="0" hidden="1"/>
    </xf>
    <xf numFmtId="0" fontId="77" fillId="11" borderId="86" xfId="0" applyFont="1" applyFill="1" applyBorder="1" applyAlignment="1" applyProtection="1">
      <alignment horizontal="center" vertical="center" wrapText="1"/>
      <protection locked="0" hidden="1"/>
    </xf>
    <xf numFmtId="0" fontId="77" fillId="11" borderId="19" xfId="0" applyFont="1" applyFill="1" applyBorder="1" applyAlignment="1" applyProtection="1">
      <alignment horizontal="center" vertical="center" wrapText="1"/>
      <protection locked="0" hidden="1"/>
    </xf>
    <xf numFmtId="0" fontId="1" fillId="11" borderId="38" xfId="0" applyFont="1" applyFill="1" applyBorder="1" applyAlignment="1" applyProtection="1">
      <alignment horizontal="center" vertical="center" wrapText="1"/>
      <protection locked="0"/>
    </xf>
    <xf numFmtId="0" fontId="1" fillId="11" borderId="122" xfId="0" applyFont="1" applyFill="1" applyBorder="1" applyAlignment="1" applyProtection="1">
      <alignment horizontal="center" vertical="center" wrapText="1"/>
      <protection locked="0"/>
    </xf>
    <xf numFmtId="0" fontId="78" fillId="11" borderId="122" xfId="0" applyFont="1" applyFill="1" applyBorder="1" applyAlignment="1" applyProtection="1">
      <alignment horizontal="center" vertical="center" wrapText="1"/>
      <protection locked="0"/>
    </xf>
    <xf numFmtId="0" fontId="78" fillId="11" borderId="18" xfId="0" applyFont="1" applyFill="1" applyBorder="1" applyAlignment="1" applyProtection="1">
      <alignment horizontal="center" vertical="center" wrapText="1"/>
      <protection locked="0"/>
    </xf>
    <xf numFmtId="0" fontId="17" fillId="11" borderId="18" xfId="0" applyFont="1" applyFill="1" applyBorder="1" applyAlignment="1" applyProtection="1">
      <alignment horizontal="center" vertical="center" wrapText="1"/>
      <protection locked="0"/>
    </xf>
    <xf numFmtId="0" fontId="17" fillId="11" borderId="18" xfId="0" applyFont="1" applyFill="1" applyBorder="1" applyAlignment="1" applyProtection="1">
      <alignment horizontal="center" vertical="center" wrapText="1"/>
      <protection locked="0" hidden="1"/>
    </xf>
    <xf numFmtId="0" fontId="15" fillId="18" borderId="26" xfId="0" applyFont="1" applyFill="1" applyBorder="1" applyAlignment="1" applyProtection="1">
      <alignment horizontal="center" vertical="center" wrapText="1"/>
      <protection hidden="1"/>
    </xf>
    <xf numFmtId="0" fontId="15" fillId="18" borderId="120" xfId="0" applyFont="1" applyFill="1" applyBorder="1" applyAlignment="1" applyProtection="1">
      <alignment horizontal="center" vertical="center" wrapText="1"/>
      <protection hidden="1"/>
    </xf>
    <xf numFmtId="0" fontId="63" fillId="18" borderId="118" xfId="0" applyFont="1" applyFill="1" applyBorder="1" applyAlignment="1" applyProtection="1">
      <alignment horizontal="center" vertical="center" wrapText="1"/>
      <protection hidden="1"/>
    </xf>
    <xf numFmtId="0" fontId="76" fillId="18" borderId="16" xfId="0" applyFont="1" applyFill="1" applyBorder="1" applyAlignment="1" applyProtection="1">
      <alignment horizontal="center" vertical="center" wrapText="1"/>
      <protection hidden="1"/>
    </xf>
    <xf numFmtId="0" fontId="76" fillId="18" borderId="120" xfId="0" applyFont="1" applyFill="1" applyBorder="1" applyAlignment="1" applyProtection="1">
      <alignment horizontal="center" vertical="center" wrapText="1"/>
      <protection hidden="1"/>
    </xf>
    <xf numFmtId="0" fontId="80" fillId="18" borderId="16" xfId="0" applyFont="1" applyFill="1" applyBorder="1" applyAlignment="1" applyProtection="1">
      <alignment horizontal="center" vertical="center" wrapText="1"/>
      <protection hidden="1"/>
    </xf>
    <xf numFmtId="0" fontId="43" fillId="18" borderId="28" xfId="0" applyFont="1" applyFill="1" applyBorder="1" applyAlignment="1" applyProtection="1">
      <alignment horizontal="center" vertical="center" wrapText="1"/>
      <protection locked="0"/>
    </xf>
    <xf numFmtId="0" fontId="43" fillId="18" borderId="121" xfId="0" applyFont="1" applyFill="1" applyBorder="1" applyAlignment="1" applyProtection="1">
      <alignment horizontal="center" vertical="center" wrapText="1"/>
      <protection locked="0"/>
    </xf>
    <xf numFmtId="0" fontId="77" fillId="18" borderId="31" xfId="0" applyFont="1" applyFill="1" applyBorder="1" applyAlignment="1" applyProtection="1">
      <alignment horizontal="center" vertical="center" wrapText="1"/>
      <protection locked="0"/>
    </xf>
    <xf numFmtId="0" fontId="77" fillId="18" borderId="121" xfId="0" applyFont="1" applyFill="1" applyBorder="1" applyAlignment="1" applyProtection="1">
      <alignment horizontal="center" vertical="center" wrapText="1"/>
      <protection locked="0"/>
    </xf>
    <xf numFmtId="0" fontId="79" fillId="18" borderId="31" xfId="0" applyFont="1" applyFill="1" applyBorder="1" applyAlignment="1" applyProtection="1">
      <alignment horizontal="center" vertical="center" wrapText="1"/>
      <protection locked="0"/>
    </xf>
    <xf numFmtId="0" fontId="43" fillId="18" borderId="94" xfId="0" applyFont="1" applyFill="1" applyBorder="1" applyAlignment="1" applyProtection="1">
      <alignment horizontal="center" vertical="center" wrapText="1"/>
      <protection locked="0" hidden="1"/>
    </xf>
    <xf numFmtId="0" fontId="43" fillId="18" borderId="86" xfId="0" applyFont="1" applyFill="1" applyBorder="1" applyAlignment="1" applyProtection="1">
      <alignment horizontal="center" vertical="center" wrapText="1"/>
      <protection locked="0" hidden="1"/>
    </xf>
    <xf numFmtId="0" fontId="77" fillId="18" borderId="86" xfId="0" applyFont="1" applyFill="1" applyBorder="1" applyAlignment="1" applyProtection="1">
      <alignment horizontal="center" vertical="center" wrapText="1"/>
      <protection locked="0" hidden="1"/>
    </xf>
    <xf numFmtId="0" fontId="77" fillId="18" borderId="19" xfId="0" applyFont="1" applyFill="1" applyBorder="1" applyAlignment="1" applyProtection="1">
      <alignment horizontal="center" vertical="center" wrapText="1"/>
      <protection locked="0" hidden="1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0" fontId="1" fillId="18" borderId="122" xfId="0" applyFont="1" applyFill="1" applyBorder="1" applyAlignment="1" applyProtection="1">
      <alignment horizontal="center" vertical="center" wrapText="1"/>
      <protection locked="0"/>
    </xf>
    <xf numFmtId="0" fontId="78" fillId="18" borderId="122" xfId="0" applyFont="1" applyFill="1" applyBorder="1" applyAlignment="1" applyProtection="1">
      <alignment horizontal="center" vertical="center" wrapText="1"/>
      <protection locked="0"/>
    </xf>
    <xf numFmtId="0" fontId="78" fillId="18" borderId="18" xfId="0" applyFont="1" applyFill="1" applyBorder="1" applyAlignment="1" applyProtection="1">
      <alignment horizontal="center" vertical="center" wrapText="1"/>
      <protection locked="0"/>
    </xf>
    <xf numFmtId="0" fontId="17" fillId="18" borderId="18" xfId="0" applyFont="1" applyFill="1" applyBorder="1" applyAlignment="1" applyProtection="1">
      <alignment horizontal="center" vertical="center" wrapText="1"/>
      <protection locked="0"/>
    </xf>
    <xf numFmtId="0" fontId="17" fillId="18" borderId="18" xfId="0" applyFont="1" applyFill="1" applyBorder="1" applyAlignment="1" applyProtection="1">
      <alignment horizontal="center" vertical="center" wrapText="1"/>
      <protection locked="0" hidden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4" fillId="14" borderId="74" xfId="0" applyFont="1" applyFill="1" applyBorder="1" applyAlignment="1" applyProtection="1">
      <alignment horizontal="center" vertical="center"/>
      <protection hidden="1"/>
    </xf>
    <xf numFmtId="0" fontId="43" fillId="14" borderId="88" xfId="0" applyFont="1" applyFill="1" applyBorder="1" applyAlignment="1" applyProtection="1">
      <alignment horizontal="center" vertical="center"/>
      <protection hidden="1"/>
    </xf>
    <xf numFmtId="0" fontId="84" fillId="0" borderId="87" xfId="0" applyFont="1" applyFill="1" applyBorder="1" applyAlignment="1" applyProtection="1">
      <alignment horizontal="center" vertical="center"/>
      <protection hidden="1"/>
    </xf>
    <xf numFmtId="0" fontId="17" fillId="8" borderId="74" xfId="0" applyFont="1" applyFill="1" applyBorder="1" applyAlignment="1" applyProtection="1">
      <alignment horizontal="center" vertical="center" wrapText="1"/>
      <protection hidden="1"/>
    </xf>
    <xf numFmtId="0" fontId="17" fillId="14" borderId="88" xfId="0" applyFont="1" applyFill="1" applyBorder="1" applyAlignment="1" applyProtection="1">
      <alignment horizontal="center" vertical="center"/>
      <protection hidden="1"/>
    </xf>
    <xf numFmtId="0" fontId="17" fillId="0" borderId="87" xfId="0" applyFont="1" applyFill="1" applyBorder="1" applyAlignment="1" applyProtection="1">
      <alignment horizontal="center" vertical="center"/>
      <protection hidden="1"/>
    </xf>
    <xf numFmtId="0" fontId="86" fillId="8" borderId="74" xfId="0" applyFont="1" applyFill="1" applyBorder="1" applyAlignment="1" applyProtection="1">
      <alignment horizontal="center" vertical="center" wrapText="1"/>
      <protection hidden="1"/>
    </xf>
    <xf numFmtId="0" fontId="85" fillId="8" borderId="74" xfId="0" applyFont="1" applyFill="1" applyBorder="1" applyAlignment="1" applyProtection="1">
      <alignment horizontal="center" vertical="center" wrapText="1"/>
      <protection hidden="1"/>
    </xf>
    <xf numFmtId="0" fontId="77" fillId="8" borderId="74" xfId="0" applyFont="1" applyFill="1" applyBorder="1" applyAlignment="1" applyProtection="1">
      <alignment horizontal="center" vertical="center" wrapText="1"/>
      <protection hidden="1"/>
    </xf>
    <xf numFmtId="0" fontId="86" fillId="14" borderId="88" xfId="0" applyFont="1" applyFill="1" applyBorder="1" applyAlignment="1" applyProtection="1">
      <alignment horizontal="center" vertical="center"/>
      <protection hidden="1"/>
    </xf>
    <xf numFmtId="0" fontId="35" fillId="8" borderId="93" xfId="0" applyFont="1" applyFill="1" applyBorder="1" applyAlignment="1" applyProtection="1">
      <alignment horizontal="center" vertical="center" wrapText="1"/>
      <protection hidden="1"/>
    </xf>
    <xf numFmtId="0" fontId="37" fillId="0" borderId="168" xfId="0" applyFont="1" applyFill="1" applyBorder="1" applyAlignment="1" applyProtection="1">
      <alignment wrapText="1"/>
      <protection hidden="1"/>
    </xf>
    <xf numFmtId="0" fontId="24" fillId="0" borderId="55" xfId="0" applyFont="1" applyBorder="1" applyAlignment="1" applyProtection="1">
      <alignment horizontal="center"/>
      <protection hidden="1"/>
    </xf>
    <xf numFmtId="0" fontId="78" fillId="8" borderId="171" xfId="0" applyFont="1" applyFill="1" applyBorder="1" applyAlignment="1" applyProtection="1">
      <alignment horizontal="center" vertical="center" wrapText="1"/>
      <protection hidden="1"/>
    </xf>
    <xf numFmtId="0" fontId="76" fillId="14" borderId="172" xfId="0" applyFont="1" applyFill="1" applyBorder="1" applyAlignment="1" applyProtection="1">
      <alignment horizontal="center" vertical="center"/>
      <protection hidden="1"/>
    </xf>
    <xf numFmtId="0" fontId="87" fillId="0" borderId="173" xfId="0" applyFont="1" applyFill="1" applyBorder="1" applyAlignment="1" applyProtection="1">
      <alignment horizontal="center" vertical="center"/>
      <protection hidden="1"/>
    </xf>
    <xf numFmtId="0" fontId="53" fillId="14" borderId="171" xfId="0" applyFont="1" applyFill="1" applyBorder="1" applyAlignment="1" applyProtection="1">
      <alignment horizontal="center" vertical="center" wrapText="1"/>
      <protection hidden="1"/>
    </xf>
    <xf numFmtId="0" fontId="50" fillId="14" borderId="172" xfId="0" applyFont="1" applyFill="1" applyBorder="1" applyAlignment="1" applyProtection="1">
      <alignment horizontal="center" vertical="center"/>
      <protection hidden="1"/>
    </xf>
    <xf numFmtId="0" fontId="24" fillId="0" borderId="176" xfId="0" applyFont="1" applyFill="1" applyBorder="1" applyAlignment="1" applyProtection="1">
      <alignment horizontal="center" vertical="center"/>
      <protection hidden="1"/>
    </xf>
    <xf numFmtId="0" fontId="83" fillId="0" borderId="3" xfId="0" applyFont="1" applyBorder="1" applyAlignment="1" applyProtection="1">
      <alignment horizontal="left" vertical="center"/>
      <protection hidden="1"/>
    </xf>
    <xf numFmtId="0" fontId="95" fillId="15" borderId="0" xfId="0" applyFont="1" applyFill="1" applyBorder="1" applyAlignment="1" applyProtection="1">
      <alignment vertical="center" wrapText="1"/>
      <protection hidden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94" xfId="0" applyFont="1" applyFill="1" applyBorder="1" applyAlignment="1" applyProtection="1">
      <alignment horizontal="center" vertical="center" wrapText="1"/>
      <protection hidden="1"/>
    </xf>
    <xf numFmtId="0" fontId="1" fillId="15" borderId="191" xfId="0" applyFont="1" applyFill="1" applyBorder="1" applyAlignment="1" applyProtection="1">
      <alignment horizontal="center" vertical="center" wrapText="1"/>
      <protection hidden="1"/>
    </xf>
    <xf numFmtId="164" fontId="64" fillId="15" borderId="192" xfId="0" applyNumberFormat="1" applyFont="1" applyFill="1" applyBorder="1" applyAlignment="1" applyProtection="1">
      <alignment horizontal="center" vertical="center" wrapText="1"/>
      <protection hidden="1"/>
    </xf>
    <xf numFmtId="0" fontId="1" fillId="15" borderId="185" xfId="0" applyFont="1" applyFill="1" applyBorder="1" applyAlignment="1" applyProtection="1">
      <alignment horizontal="center" vertical="center" wrapText="1"/>
      <protection hidden="1"/>
    </xf>
    <xf numFmtId="0" fontId="51" fillId="15" borderId="194" xfId="0" applyFont="1" applyFill="1" applyBorder="1" applyAlignment="1" applyProtection="1">
      <alignment horizontal="center" vertical="center" wrapText="1"/>
      <protection hidden="1"/>
    </xf>
    <xf numFmtId="164" fontId="64" fillId="15" borderId="195" xfId="0" applyNumberFormat="1" applyFont="1" applyFill="1" applyBorder="1" applyAlignment="1" applyProtection="1">
      <alignment horizontal="center" vertical="center" wrapText="1"/>
      <protection hidden="1"/>
    </xf>
    <xf numFmtId="0" fontId="51" fillId="15" borderId="50" xfId="0" applyFont="1" applyFill="1" applyBorder="1" applyAlignment="1" applyProtection="1">
      <alignment horizontal="center" textRotation="90" wrapText="1"/>
      <protection hidden="1"/>
    </xf>
    <xf numFmtId="0" fontId="103" fillId="15" borderId="199" xfId="0" applyFont="1" applyFill="1" applyBorder="1" applyAlignment="1" applyProtection="1">
      <alignment horizontal="center" vertical="center" wrapText="1"/>
      <protection hidden="1"/>
    </xf>
    <xf numFmtId="0" fontId="51" fillId="15" borderId="32" xfId="0" applyFont="1" applyFill="1" applyBorder="1" applyAlignment="1" applyProtection="1">
      <alignment horizontal="center" vertical="center" textRotation="90" wrapText="1"/>
      <protection hidden="1"/>
    </xf>
    <xf numFmtId="0" fontId="100" fillId="15" borderId="187" xfId="0" applyFont="1" applyFill="1" applyBorder="1" applyAlignment="1" applyProtection="1">
      <alignment horizontal="center" vertical="center" wrapText="1"/>
      <protection locked="0"/>
    </xf>
    <xf numFmtId="0" fontId="100" fillId="15" borderId="121" xfId="0" applyFont="1" applyFill="1" applyBorder="1" applyAlignment="1" applyProtection="1">
      <alignment horizontal="center" vertical="center" wrapText="1"/>
      <protection locked="0"/>
    </xf>
    <xf numFmtId="0" fontId="104" fillId="15" borderId="143" xfId="0" applyFont="1" applyFill="1" applyBorder="1" applyAlignment="1" applyProtection="1">
      <alignment horizontal="center" vertical="center" wrapText="1"/>
      <protection locked="0"/>
    </xf>
    <xf numFmtId="0" fontId="86" fillId="15" borderId="31" xfId="0" applyFont="1" applyFill="1" applyBorder="1" applyAlignment="1" applyProtection="1">
      <alignment horizontal="center" vertical="center" wrapText="1"/>
      <protection locked="0"/>
    </xf>
    <xf numFmtId="0" fontId="86" fillId="15" borderId="121" xfId="0" applyFont="1" applyFill="1" applyBorder="1" applyAlignment="1" applyProtection="1">
      <alignment horizontal="center" vertical="center" wrapText="1"/>
      <protection locked="0"/>
    </xf>
    <xf numFmtId="0" fontId="104" fillId="15" borderId="31" xfId="0" applyFont="1" applyFill="1" applyBorder="1" applyAlignment="1" applyProtection="1">
      <alignment horizontal="center" vertical="center" wrapText="1"/>
      <protection locked="0"/>
    </xf>
    <xf numFmtId="0" fontId="101" fillId="15" borderId="31" xfId="0" applyFont="1" applyFill="1" applyBorder="1" applyAlignment="1" applyProtection="1">
      <alignment horizontal="center" vertical="center" wrapText="1"/>
      <protection locked="0"/>
    </xf>
    <xf numFmtId="0" fontId="102" fillId="15" borderId="31" xfId="0" applyFont="1" applyFill="1" applyBorder="1" applyAlignment="1" applyProtection="1">
      <alignment horizontal="center" vertical="center" wrapText="1"/>
      <protection hidden="1"/>
    </xf>
    <xf numFmtId="0" fontId="104" fillId="15" borderId="187" xfId="0" applyFont="1" applyFill="1" applyBorder="1" applyAlignment="1" applyProtection="1">
      <alignment horizontal="center" vertical="center" wrapText="1"/>
      <protection locked="0"/>
    </xf>
    <xf numFmtId="0" fontId="51" fillId="15" borderId="51" xfId="0" applyFont="1" applyFill="1" applyBorder="1" applyAlignment="1" applyProtection="1">
      <alignment horizontal="center" vertical="center" textRotation="90" wrapText="1"/>
      <protection hidden="1"/>
    </xf>
    <xf numFmtId="0" fontId="100" fillId="15" borderId="189" xfId="0" applyFont="1" applyFill="1" applyBorder="1" applyAlignment="1" applyProtection="1">
      <alignment horizontal="center" vertical="center" wrapText="1"/>
      <protection locked="0" hidden="1"/>
    </xf>
    <xf numFmtId="0" fontId="100" fillId="15" borderId="177" xfId="0" applyFont="1" applyFill="1" applyBorder="1" applyAlignment="1" applyProtection="1">
      <alignment horizontal="center" vertical="center" wrapText="1"/>
      <protection locked="0" hidden="1"/>
    </xf>
    <xf numFmtId="0" fontId="104" fillId="15" borderId="177" xfId="0" applyFont="1" applyFill="1" applyBorder="1" applyAlignment="1" applyProtection="1">
      <alignment horizontal="center" vertical="center" wrapText="1"/>
      <protection locked="0" hidden="1"/>
    </xf>
    <xf numFmtId="0" fontId="86" fillId="15" borderId="177" xfId="0" applyFont="1" applyFill="1" applyBorder="1" applyAlignment="1" applyProtection="1">
      <alignment horizontal="center" vertical="center" wrapText="1"/>
      <protection locked="0" hidden="1"/>
    </xf>
    <xf numFmtId="0" fontId="86" fillId="15" borderId="178" xfId="0" applyFont="1" applyFill="1" applyBorder="1" applyAlignment="1" applyProtection="1">
      <alignment horizontal="center" vertical="center" wrapText="1"/>
      <protection locked="0" hidden="1"/>
    </xf>
    <xf numFmtId="0" fontId="104" fillId="15" borderId="178" xfId="0" applyFont="1" applyFill="1" applyBorder="1" applyAlignment="1" applyProtection="1">
      <alignment horizontal="center" vertical="center" wrapText="1"/>
      <protection locked="0" hidden="1"/>
    </xf>
    <xf numFmtId="0" fontId="101" fillId="15" borderId="178" xfId="0" applyFont="1" applyFill="1" applyBorder="1" applyAlignment="1" applyProtection="1">
      <alignment horizontal="center" vertical="center" wrapText="1"/>
      <protection locked="0" hidden="1"/>
    </xf>
    <xf numFmtId="0" fontId="102" fillId="15" borderId="178" xfId="0" applyFont="1" applyFill="1" applyBorder="1" applyAlignment="1" applyProtection="1">
      <alignment horizontal="center" vertical="center" wrapText="1"/>
      <protection hidden="1"/>
    </xf>
    <xf numFmtId="0" fontId="102" fillId="15" borderId="178" xfId="0" applyFont="1" applyFill="1" applyBorder="1" applyAlignment="1" applyProtection="1">
      <alignment horizontal="center" vertical="center" textRotation="90" wrapText="1"/>
      <protection hidden="1"/>
    </xf>
    <xf numFmtId="0" fontId="103" fillId="15" borderId="190" xfId="0" applyFont="1" applyFill="1" applyBorder="1" applyAlignment="1" applyProtection="1">
      <alignment horizontal="center" vertical="center" wrapText="1"/>
      <protection hidden="1"/>
    </xf>
    <xf numFmtId="0" fontId="104" fillId="15" borderId="189" xfId="0" applyFont="1" applyFill="1" applyBorder="1" applyAlignment="1" applyProtection="1">
      <alignment horizontal="center" vertical="center" wrapText="1"/>
      <protection locked="0" hidden="1"/>
    </xf>
    <xf numFmtId="0" fontId="51" fillId="15" borderId="189" xfId="0" applyFont="1" applyFill="1" applyBorder="1" applyAlignment="1" applyProtection="1">
      <alignment horizontal="center" vertical="center" wrapText="1"/>
      <protection hidden="1"/>
    </xf>
    <xf numFmtId="0" fontId="51" fillId="15" borderId="178" xfId="0" applyFont="1" applyFill="1" applyBorder="1" applyAlignment="1" applyProtection="1">
      <alignment horizontal="center" vertical="center" wrapText="1"/>
      <protection hidden="1"/>
    </xf>
    <xf numFmtId="0" fontId="51" fillId="15" borderId="190" xfId="0" applyFont="1" applyFill="1" applyBorder="1" applyAlignment="1" applyProtection="1">
      <alignment horizontal="center" vertical="center" wrapText="1"/>
      <protection hidden="1"/>
    </xf>
    <xf numFmtId="0" fontId="51" fillId="15" borderId="179" xfId="0" applyFont="1" applyFill="1" applyBorder="1" applyAlignment="1" applyProtection="1">
      <alignment horizontal="center" vertical="center" wrapText="1"/>
      <protection hidden="1"/>
    </xf>
    <xf numFmtId="0" fontId="100" fillId="15" borderId="205" xfId="0" applyFont="1" applyFill="1" applyBorder="1" applyAlignment="1" applyProtection="1">
      <alignment horizontal="center" vertical="center" wrapText="1"/>
      <protection locked="0" hidden="1"/>
    </xf>
    <xf numFmtId="0" fontId="51" fillId="15" borderId="122" xfId="0" applyFont="1" applyFill="1" applyBorder="1" applyAlignment="1" applyProtection="1">
      <alignment horizontal="center" vertical="center" wrapText="1"/>
      <protection locked="0"/>
    </xf>
    <xf numFmtId="0" fontId="105" fillId="15" borderId="122" xfId="0" applyFont="1" applyFill="1" applyBorder="1" applyAlignment="1" applyProtection="1">
      <alignment horizontal="center" vertical="center" wrapText="1"/>
      <protection locked="0"/>
    </xf>
    <xf numFmtId="0" fontId="107" fillId="15" borderId="122" xfId="0" applyFont="1" applyFill="1" applyBorder="1" applyAlignment="1" applyProtection="1">
      <alignment horizontal="center" vertical="center" wrapText="1"/>
      <protection locked="0"/>
    </xf>
    <xf numFmtId="0" fontId="107" fillId="15" borderId="18" xfId="0" applyFont="1" applyFill="1" applyBorder="1" applyAlignment="1" applyProtection="1">
      <alignment horizontal="center" vertical="center" wrapText="1"/>
      <protection locked="0"/>
    </xf>
    <xf numFmtId="0" fontId="104" fillId="15" borderId="18" xfId="0" applyFont="1" applyFill="1" applyBorder="1" applyAlignment="1" applyProtection="1">
      <alignment horizontal="center" vertical="center" wrapText="1"/>
      <protection locked="0"/>
    </xf>
    <xf numFmtId="0" fontId="108" fillId="15" borderId="18" xfId="0" applyFont="1" applyFill="1" applyBorder="1" applyAlignment="1" applyProtection="1">
      <alignment horizontal="center" vertical="center" wrapText="1"/>
      <protection hidden="1"/>
    </xf>
    <xf numFmtId="0" fontId="104" fillId="15" borderId="18" xfId="0" applyFont="1" applyFill="1" applyBorder="1" applyAlignment="1" applyProtection="1">
      <alignment horizontal="center" vertical="center" wrapText="1"/>
      <protection locked="0" hidden="1"/>
    </xf>
    <xf numFmtId="0" fontId="100" fillId="15" borderId="192" xfId="0" applyFont="1" applyFill="1" applyBorder="1" applyAlignment="1" applyProtection="1">
      <alignment horizontal="center" vertical="center" wrapText="1"/>
      <protection hidden="1"/>
    </xf>
    <xf numFmtId="0" fontId="51" fillId="15" borderId="191" xfId="0" applyFont="1" applyFill="1" applyBorder="1" applyAlignment="1" applyProtection="1">
      <alignment horizontal="center" vertical="center" wrapText="1"/>
      <protection locked="0"/>
    </xf>
    <xf numFmtId="0" fontId="105" fillId="15" borderId="191" xfId="0" applyFont="1" applyFill="1" applyBorder="1" applyAlignment="1" applyProtection="1">
      <alignment horizontal="center" vertical="center" wrapText="1"/>
      <protection locked="0"/>
    </xf>
    <xf numFmtId="0" fontId="105" fillId="15" borderId="18" xfId="0" applyFont="1" applyFill="1" applyBorder="1" applyAlignment="1" applyProtection="1">
      <alignment horizontal="center" vertical="center" wrapText="1"/>
      <protection locked="0"/>
    </xf>
    <xf numFmtId="0" fontId="51" fillId="15" borderId="18" xfId="0" applyFont="1" applyFill="1" applyBorder="1" applyAlignment="1" applyProtection="1">
      <alignment horizontal="center" vertical="center" wrapText="1"/>
      <protection locked="0"/>
    </xf>
    <xf numFmtId="2" fontId="51" fillId="15" borderId="192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191" xfId="0" applyFont="1" applyFill="1" applyBorder="1" applyAlignment="1" applyProtection="1">
      <alignment horizontal="center" vertical="center" wrapText="1"/>
      <protection hidden="1"/>
    </xf>
    <xf numFmtId="0" fontId="100" fillId="15" borderId="18" xfId="0" applyFont="1" applyFill="1" applyBorder="1" applyAlignment="1" applyProtection="1">
      <alignment horizontal="center" vertical="center" wrapText="1"/>
      <protection hidden="1"/>
    </xf>
    <xf numFmtId="0" fontId="51" fillId="15" borderId="192" xfId="0" applyFont="1" applyFill="1" applyBorder="1" applyAlignment="1" applyProtection="1">
      <alignment horizontal="center" vertical="center" wrapText="1"/>
      <protection hidden="1"/>
    </xf>
    <xf numFmtId="0" fontId="100" fillId="15" borderId="206" xfId="0" applyFont="1" applyFill="1" applyBorder="1" applyAlignment="1" applyProtection="1">
      <alignment horizontal="center" vertical="center" wrapText="1"/>
      <protection locked="0" hidden="1"/>
    </xf>
    <xf numFmtId="0" fontId="105" fillId="15" borderId="185" xfId="0" applyFont="1" applyFill="1" applyBorder="1" applyAlignment="1" applyProtection="1">
      <alignment horizontal="center" vertical="center" wrapText="1"/>
      <protection locked="0"/>
    </xf>
    <xf numFmtId="0" fontId="108" fillId="15" borderId="16" xfId="0" applyFont="1" applyFill="1" applyBorder="1" applyAlignment="1" applyProtection="1">
      <alignment horizontal="center" vertical="center" wrapText="1"/>
      <protection hidden="1"/>
    </xf>
    <xf numFmtId="0" fontId="51" fillId="15" borderId="185" xfId="0" applyFont="1" applyFill="1" applyBorder="1" applyAlignment="1" applyProtection="1">
      <alignment horizontal="center" vertical="center" wrapText="1"/>
      <protection locked="0"/>
    </xf>
    <xf numFmtId="0" fontId="51" fillId="15" borderId="16" xfId="0" applyFont="1" applyFill="1" applyBorder="1" applyAlignment="1" applyProtection="1">
      <alignment horizontal="center" vertical="center" wrapText="1"/>
      <protection locked="0"/>
    </xf>
    <xf numFmtId="2" fontId="51" fillId="15" borderId="199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207" xfId="0" applyFont="1" applyFill="1" applyBorder="1" applyAlignment="1" applyProtection="1">
      <alignment horizontal="center" vertical="center" wrapText="1"/>
      <protection locked="0" hidden="1"/>
    </xf>
    <xf numFmtId="0" fontId="51" fillId="15" borderId="204" xfId="0" applyFont="1" applyFill="1" applyBorder="1" applyAlignment="1" applyProtection="1">
      <alignment horizontal="center" vertical="center" wrapText="1"/>
      <protection locked="0"/>
    </xf>
    <xf numFmtId="0" fontId="105" fillId="15" borderId="204" xfId="0" applyFont="1" applyFill="1" applyBorder="1" applyAlignment="1" applyProtection="1">
      <alignment horizontal="center" vertical="center" wrapText="1"/>
      <protection locked="0"/>
    </xf>
    <xf numFmtId="0" fontId="107" fillId="15" borderId="204" xfId="0" applyFont="1" applyFill="1" applyBorder="1" applyAlignment="1" applyProtection="1">
      <alignment horizontal="center" vertical="center" wrapText="1"/>
      <protection locked="0"/>
    </xf>
    <xf numFmtId="0" fontId="107" fillId="15" borderId="194" xfId="0" applyFont="1" applyFill="1" applyBorder="1" applyAlignment="1" applyProtection="1">
      <alignment horizontal="center" vertical="center" wrapText="1"/>
      <protection locked="0"/>
    </xf>
    <xf numFmtId="0" fontId="104" fillId="15" borderId="194" xfId="0" applyFont="1" applyFill="1" applyBorder="1" applyAlignment="1" applyProtection="1">
      <alignment horizontal="center" vertical="center" wrapText="1"/>
      <protection locked="0"/>
    </xf>
    <xf numFmtId="0" fontId="108" fillId="15" borderId="194" xfId="0" applyFont="1" applyFill="1" applyBorder="1" applyAlignment="1" applyProtection="1">
      <alignment horizontal="center" vertical="center" wrapText="1"/>
      <protection hidden="1"/>
    </xf>
    <xf numFmtId="0" fontId="104" fillId="15" borderId="194" xfId="0" applyFont="1" applyFill="1" applyBorder="1" applyAlignment="1" applyProtection="1">
      <alignment horizontal="center" vertical="center" wrapText="1"/>
      <protection locked="0" hidden="1"/>
    </xf>
    <xf numFmtId="0" fontId="100" fillId="15" borderId="195" xfId="0" applyFont="1" applyFill="1" applyBorder="1" applyAlignment="1" applyProtection="1">
      <alignment horizontal="center" vertical="center" wrapText="1"/>
      <protection hidden="1"/>
    </xf>
    <xf numFmtId="0" fontId="51" fillId="15" borderId="193" xfId="0" applyFont="1" applyFill="1" applyBorder="1" applyAlignment="1" applyProtection="1">
      <alignment horizontal="center" vertical="center" wrapText="1"/>
      <protection locked="0"/>
    </xf>
    <xf numFmtId="0" fontId="105" fillId="15" borderId="202" xfId="0" applyFont="1" applyFill="1" applyBorder="1" applyAlignment="1" applyProtection="1">
      <alignment horizontal="center" vertical="center" wrapText="1"/>
      <protection locked="0"/>
    </xf>
    <xf numFmtId="0" fontId="105" fillId="15" borderId="19" xfId="0" applyFont="1" applyFill="1" applyBorder="1" applyAlignment="1" applyProtection="1">
      <alignment horizontal="center" vertical="center" wrapText="1"/>
      <protection locked="0"/>
    </xf>
    <xf numFmtId="0" fontId="108" fillId="15" borderId="17" xfId="0" applyFont="1" applyFill="1" applyBorder="1" applyAlignment="1" applyProtection="1">
      <alignment horizontal="center" vertical="center" wrapText="1"/>
      <protection hidden="1"/>
    </xf>
    <xf numFmtId="0" fontId="51" fillId="15" borderId="19" xfId="0" applyFont="1" applyFill="1" applyBorder="1" applyAlignment="1" applyProtection="1">
      <alignment horizontal="center" vertical="center" wrapText="1"/>
      <protection hidden="1"/>
    </xf>
    <xf numFmtId="0" fontId="100" fillId="15" borderId="186" xfId="0" applyFont="1" applyFill="1" applyBorder="1" applyAlignment="1" applyProtection="1">
      <alignment horizontal="center" vertical="center" wrapText="1"/>
      <protection hidden="1"/>
    </xf>
    <xf numFmtId="0" fontId="51" fillId="15" borderId="202" xfId="0" applyFont="1" applyFill="1" applyBorder="1" applyAlignment="1" applyProtection="1">
      <alignment horizontal="center" vertical="center" wrapText="1"/>
      <protection locked="0"/>
    </xf>
    <xf numFmtId="0" fontId="51" fillId="15" borderId="17" xfId="0" applyFont="1" applyFill="1" applyBorder="1" applyAlignment="1" applyProtection="1">
      <alignment horizontal="center" vertical="center" wrapText="1"/>
      <protection locked="0"/>
    </xf>
    <xf numFmtId="2" fontId="51" fillId="15" borderId="231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210" xfId="0" applyFont="1" applyFill="1" applyBorder="1" applyAlignment="1" applyProtection="1">
      <alignment horizontal="center" vertical="center" wrapText="1"/>
      <protection hidden="1"/>
    </xf>
    <xf numFmtId="0" fontId="100" fillId="15" borderId="19" xfId="0" applyFont="1" applyFill="1" applyBorder="1" applyAlignment="1" applyProtection="1">
      <alignment horizontal="center" vertical="center" wrapText="1"/>
      <protection hidden="1"/>
    </xf>
    <xf numFmtId="0" fontId="51" fillId="15" borderId="186" xfId="0" applyFont="1" applyFill="1" applyBorder="1" applyAlignment="1" applyProtection="1">
      <alignment horizontal="center" vertical="center" wrapText="1"/>
      <protection hidden="1"/>
    </xf>
    <xf numFmtId="0" fontId="99" fillId="19" borderId="101" xfId="0" applyFont="1" applyFill="1" applyBorder="1" applyAlignment="1" applyProtection="1">
      <alignment horizontal="center" vertical="center"/>
      <protection hidden="1"/>
    </xf>
    <xf numFmtId="0" fontId="96" fillId="19" borderId="107" xfId="0" applyFont="1" applyFill="1" applyBorder="1" applyAlignment="1" applyProtection="1">
      <alignment horizontal="center" vertical="center"/>
      <protection hidden="1"/>
    </xf>
    <xf numFmtId="0" fontId="99" fillId="0" borderId="106" xfId="0" applyFont="1" applyBorder="1" applyAlignment="1" applyProtection="1">
      <alignment horizontal="center" vertical="center"/>
      <protection hidden="1"/>
    </xf>
    <xf numFmtId="0" fontId="99" fillId="0" borderId="212" xfId="0" applyFont="1" applyBorder="1" applyAlignment="1" applyProtection="1">
      <alignment horizontal="center" vertical="center"/>
      <protection hidden="1"/>
    </xf>
    <xf numFmtId="0" fontId="99" fillId="19" borderId="218" xfId="0" applyFont="1" applyFill="1" applyBorder="1" applyAlignment="1" applyProtection="1">
      <alignment horizontal="center" vertical="center"/>
      <protection hidden="1"/>
    </xf>
    <xf numFmtId="0" fontId="96" fillId="19" borderId="222" xfId="0" applyFont="1" applyFill="1" applyBorder="1" applyAlignment="1" applyProtection="1">
      <alignment horizontal="center" vertical="center"/>
      <protection hidden="1"/>
    </xf>
    <xf numFmtId="0" fontId="96" fillId="14" borderId="109" xfId="0" applyFont="1" applyFill="1" applyBorder="1" applyAlignment="1" applyProtection="1">
      <alignment vertical="center"/>
      <protection hidden="1"/>
    </xf>
    <xf numFmtId="0" fontId="96" fillId="14" borderId="220" xfId="0" applyFont="1" applyFill="1" applyBorder="1" applyAlignment="1" applyProtection="1">
      <alignment vertical="center"/>
      <protection hidden="1"/>
    </xf>
    <xf numFmtId="0" fontId="99" fillId="0" borderId="0" xfId="0" applyFont="1"/>
    <xf numFmtId="0" fontId="51" fillId="15" borderId="185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20" xfId="0" applyFont="1" applyFill="1" applyBorder="1" applyAlignment="1" applyProtection="1">
      <alignment horizontal="center" vertical="center" textRotation="90" wrapText="1"/>
      <protection hidden="1"/>
    </xf>
    <xf numFmtId="0" fontId="105" fillId="15" borderId="118" xfId="0" applyFont="1" applyFill="1" applyBorder="1" applyAlignment="1" applyProtection="1">
      <alignment horizontal="center" vertical="center" textRotation="90" wrapText="1"/>
      <protection hidden="1"/>
    </xf>
    <xf numFmtId="0" fontId="86" fillId="15" borderId="16" xfId="0" applyFont="1" applyFill="1" applyBorder="1" applyAlignment="1" applyProtection="1">
      <alignment horizontal="center" vertical="center" textRotation="90" wrapText="1"/>
      <protection hidden="1"/>
    </xf>
    <xf numFmtId="0" fontId="86" fillId="15" borderId="120" xfId="0" applyFont="1" applyFill="1" applyBorder="1" applyAlignment="1" applyProtection="1">
      <alignment horizontal="center" vertical="center" textRotation="90" wrapText="1"/>
      <protection hidden="1"/>
    </xf>
    <xf numFmtId="0" fontId="104" fillId="15" borderId="16" xfId="0" applyFont="1" applyFill="1" applyBorder="1" applyAlignment="1" applyProtection="1">
      <alignment horizontal="center" vertical="center" textRotation="90" wrapText="1"/>
      <protection hidden="1"/>
    </xf>
    <xf numFmtId="0" fontId="101" fillId="15" borderId="16" xfId="0" applyFont="1" applyFill="1" applyBorder="1" applyAlignment="1" applyProtection="1">
      <alignment horizontal="center" vertical="center" textRotation="90" wrapText="1"/>
      <protection hidden="1"/>
    </xf>
    <xf numFmtId="0" fontId="45" fillId="15" borderId="224" xfId="0" applyFont="1" applyFill="1" applyBorder="1" applyAlignment="1" applyProtection="1">
      <alignment vertical="center"/>
      <protection hidden="1"/>
    </xf>
    <xf numFmtId="0" fontId="45" fillId="15" borderId="234" xfId="0" applyFont="1" applyFill="1" applyBorder="1" applyAlignment="1" applyProtection="1">
      <alignment vertical="center"/>
      <protection hidden="1"/>
    </xf>
    <xf numFmtId="0" fontId="79" fillId="10" borderId="19" xfId="0" applyFont="1" applyFill="1" applyBorder="1" applyAlignment="1" applyProtection="1">
      <alignment horizontal="center" vertical="center" wrapText="1"/>
      <protection locked="0"/>
    </xf>
    <xf numFmtId="0" fontId="49" fillId="10" borderId="18" xfId="0" applyFont="1" applyFill="1" applyBorder="1" applyAlignment="1" applyProtection="1">
      <alignment horizontal="center" vertical="center" wrapText="1"/>
      <protection locked="0"/>
    </xf>
    <xf numFmtId="0" fontId="49" fillId="5" borderId="18" xfId="0" applyFont="1" applyFill="1" applyBorder="1" applyAlignment="1" applyProtection="1">
      <alignment horizontal="center" vertical="center" wrapText="1"/>
      <protection locked="0"/>
    </xf>
    <xf numFmtId="0" fontId="79" fillId="11" borderId="19" xfId="0" applyFont="1" applyFill="1" applyBorder="1" applyAlignment="1" applyProtection="1">
      <alignment horizontal="center" vertical="center" wrapText="1"/>
      <protection locked="0"/>
    </xf>
    <xf numFmtId="0" fontId="49" fillId="11" borderId="18" xfId="0" applyFont="1" applyFill="1" applyBorder="1" applyAlignment="1" applyProtection="1">
      <alignment horizontal="center" vertical="center" wrapText="1"/>
      <protection locked="0"/>
    </xf>
    <xf numFmtId="0" fontId="79" fillId="18" borderId="19" xfId="0" applyFont="1" applyFill="1" applyBorder="1" applyAlignment="1" applyProtection="1">
      <alignment horizontal="center" vertical="center" wrapText="1"/>
      <protection locked="0"/>
    </xf>
    <xf numFmtId="0" fontId="49" fillId="18" borderId="18" xfId="0" applyFont="1" applyFill="1" applyBorder="1" applyAlignment="1" applyProtection="1">
      <alignment horizontal="center" vertical="center" wrapText="1"/>
      <protection locked="0"/>
    </xf>
    <xf numFmtId="0" fontId="39" fillId="0" borderId="106" xfId="0" applyFont="1" applyBorder="1" applyAlignment="1" applyProtection="1">
      <alignment horizontal="center" vertical="center" textRotation="90"/>
      <protection hidden="1"/>
    </xf>
    <xf numFmtId="0" fontId="39" fillId="0" borderId="235" xfId="0" applyFont="1" applyBorder="1" applyAlignment="1" applyProtection="1">
      <alignment horizontal="center" vertical="center"/>
      <protection hidden="1"/>
    </xf>
    <xf numFmtId="0" fontId="39" fillId="0" borderId="236" xfId="0" applyFont="1" applyBorder="1" applyAlignment="1" applyProtection="1">
      <alignment horizontal="center" vertical="center"/>
      <protection hidden="1"/>
    </xf>
    <xf numFmtId="0" fontId="5" fillId="0" borderId="237" xfId="0" applyFont="1" applyBorder="1" applyAlignment="1" applyProtection="1">
      <alignment horizontal="center" vertical="center"/>
      <protection hidden="1"/>
    </xf>
    <xf numFmtId="0" fontId="5" fillId="0" borderId="238" xfId="0" applyFont="1" applyBorder="1" applyAlignment="1" applyProtection="1">
      <alignment horizontal="center" vertical="center"/>
      <protection hidden="1"/>
    </xf>
    <xf numFmtId="0" fontId="39" fillId="0" borderId="239" xfId="0" applyFont="1" applyBorder="1" applyAlignment="1" applyProtection="1">
      <alignment horizontal="center" vertical="center"/>
      <protection hidden="1"/>
    </xf>
    <xf numFmtId="0" fontId="51" fillId="15" borderId="185" xfId="0" applyFont="1" applyFill="1" applyBorder="1" applyAlignment="1" applyProtection="1">
      <alignment horizontal="center" vertical="center" textRotation="90" wrapText="1"/>
      <protection hidden="1"/>
    </xf>
    <xf numFmtId="0" fontId="99" fillId="0" borderId="106" xfId="0" applyFont="1" applyBorder="1" applyAlignment="1" applyProtection="1">
      <alignment horizontal="center" vertical="center"/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16" fillId="20" borderId="16" xfId="0" applyFont="1" applyFill="1" applyBorder="1" applyAlignment="1" applyProtection="1">
      <alignment horizontal="center" vertical="center" wrapText="1"/>
      <protection hidden="1"/>
    </xf>
    <xf numFmtId="0" fontId="19" fillId="20" borderId="27" xfId="0" applyFont="1" applyFill="1" applyBorder="1" applyAlignment="1" applyProtection="1">
      <alignment horizontal="center" vertical="center" wrapText="1"/>
      <protection hidden="1"/>
    </xf>
    <xf numFmtId="0" fontId="15" fillId="20" borderId="26" xfId="0" applyFont="1" applyFill="1" applyBorder="1" applyAlignment="1" applyProtection="1">
      <alignment horizontal="center" vertical="center" wrapText="1"/>
      <protection hidden="1"/>
    </xf>
    <xf numFmtId="0" fontId="15" fillId="20" borderId="120" xfId="0" applyFont="1" applyFill="1" applyBorder="1" applyAlignment="1" applyProtection="1">
      <alignment horizontal="center" vertical="center" wrapText="1"/>
      <protection hidden="1"/>
    </xf>
    <xf numFmtId="0" fontId="63" fillId="20" borderId="118" xfId="0" applyFont="1" applyFill="1" applyBorder="1" applyAlignment="1" applyProtection="1">
      <alignment horizontal="center" vertical="center" wrapText="1"/>
      <protection hidden="1"/>
    </xf>
    <xf numFmtId="0" fontId="76" fillId="20" borderId="16" xfId="0" applyFont="1" applyFill="1" applyBorder="1" applyAlignment="1" applyProtection="1">
      <alignment horizontal="center" vertical="center" wrapText="1"/>
      <protection hidden="1"/>
    </xf>
    <xf numFmtId="0" fontId="76" fillId="20" borderId="120" xfId="0" applyFont="1" applyFill="1" applyBorder="1" applyAlignment="1" applyProtection="1">
      <alignment horizontal="center" vertical="center" wrapText="1"/>
      <protection hidden="1"/>
    </xf>
    <xf numFmtId="0" fontId="34" fillId="20" borderId="16" xfId="0" applyFont="1" applyFill="1" applyBorder="1" applyAlignment="1" applyProtection="1">
      <alignment horizontal="center" vertical="center" wrapText="1"/>
      <protection hidden="1"/>
    </xf>
    <xf numFmtId="0" fontId="80" fillId="20" borderId="16" xfId="0" applyFont="1" applyFill="1" applyBorder="1" applyAlignment="1" applyProtection="1">
      <alignment horizontal="center" vertical="center" wrapText="1"/>
      <protection hidden="1"/>
    </xf>
    <xf numFmtId="0" fontId="43" fillId="20" borderId="28" xfId="0" applyFont="1" applyFill="1" applyBorder="1" applyAlignment="1" applyProtection="1">
      <alignment horizontal="center" vertical="center" wrapText="1"/>
      <protection locked="0"/>
    </xf>
    <xf numFmtId="0" fontId="43" fillId="20" borderId="121" xfId="0" applyFont="1" applyFill="1" applyBorder="1" applyAlignment="1" applyProtection="1">
      <alignment horizontal="center" vertical="center" wrapText="1"/>
      <protection locked="0"/>
    </xf>
    <xf numFmtId="0" fontId="17" fillId="20" borderId="143" xfId="0" applyFont="1" applyFill="1" applyBorder="1" applyAlignment="1" applyProtection="1">
      <alignment horizontal="center" vertical="center" wrapText="1"/>
      <protection locked="0"/>
    </xf>
    <xf numFmtId="0" fontId="77" fillId="20" borderId="31" xfId="0" applyFont="1" applyFill="1" applyBorder="1" applyAlignment="1" applyProtection="1">
      <alignment horizontal="center" vertical="center" wrapText="1"/>
      <protection locked="0"/>
    </xf>
    <xf numFmtId="0" fontId="77" fillId="20" borderId="121" xfId="0" applyFont="1" applyFill="1" applyBorder="1" applyAlignment="1" applyProtection="1">
      <alignment horizontal="center" vertical="center" wrapText="1"/>
      <protection locked="0"/>
    </xf>
    <xf numFmtId="0" fontId="17" fillId="20" borderId="31" xfId="0" applyFont="1" applyFill="1" applyBorder="1" applyAlignment="1" applyProtection="1">
      <alignment horizontal="center" vertical="center" wrapText="1"/>
      <protection locked="0"/>
    </xf>
    <xf numFmtId="0" fontId="79" fillId="20" borderId="31" xfId="0" applyFont="1" applyFill="1" applyBorder="1" applyAlignment="1" applyProtection="1">
      <alignment horizontal="center" vertical="center" wrapText="1"/>
      <protection locked="0"/>
    </xf>
    <xf numFmtId="0" fontId="23" fillId="20" borderId="31" xfId="0" applyFont="1" applyFill="1" applyBorder="1" applyAlignment="1" applyProtection="1">
      <alignment horizontal="center" vertical="center" wrapText="1"/>
      <protection hidden="1"/>
    </xf>
    <xf numFmtId="0" fontId="43" fillId="20" borderId="94" xfId="0" applyFont="1" applyFill="1" applyBorder="1" applyAlignment="1" applyProtection="1">
      <alignment horizontal="center" vertical="center" wrapText="1"/>
      <protection locked="0" hidden="1"/>
    </xf>
    <xf numFmtId="0" fontId="43" fillId="20" borderId="86" xfId="0" applyFont="1" applyFill="1" applyBorder="1" applyAlignment="1" applyProtection="1">
      <alignment horizontal="center" vertical="center" wrapText="1"/>
      <protection locked="0" hidden="1"/>
    </xf>
    <xf numFmtId="0" fontId="17" fillId="20" borderId="86" xfId="0" applyFont="1" applyFill="1" applyBorder="1" applyAlignment="1" applyProtection="1">
      <alignment horizontal="center" vertical="center" wrapText="1"/>
      <protection locked="0" hidden="1"/>
    </xf>
    <xf numFmtId="0" fontId="77" fillId="20" borderId="86" xfId="0" applyFont="1" applyFill="1" applyBorder="1" applyAlignment="1" applyProtection="1">
      <alignment horizontal="center" vertical="center" wrapText="1"/>
      <protection locked="0" hidden="1"/>
    </xf>
    <xf numFmtId="0" fontId="77" fillId="20" borderId="19" xfId="0" applyFont="1" applyFill="1" applyBorder="1" applyAlignment="1" applyProtection="1">
      <alignment horizontal="center" vertical="center" wrapText="1"/>
      <protection locked="0" hidden="1"/>
    </xf>
    <xf numFmtId="0" fontId="17" fillId="20" borderId="19" xfId="0" applyFont="1" applyFill="1" applyBorder="1" applyAlignment="1" applyProtection="1">
      <alignment horizontal="center" vertical="center" wrapText="1"/>
      <protection locked="0" hidden="1"/>
    </xf>
    <xf numFmtId="0" fontId="79" fillId="20" borderId="19" xfId="0" applyFont="1" applyFill="1" applyBorder="1" applyAlignment="1" applyProtection="1">
      <alignment horizontal="center" vertical="center" wrapText="1"/>
      <protection locked="0"/>
    </xf>
    <xf numFmtId="0" fontId="23" fillId="20" borderId="19" xfId="0" applyFont="1" applyFill="1" applyBorder="1" applyAlignment="1" applyProtection="1">
      <alignment horizontal="center" vertical="center" wrapText="1"/>
      <protection hidden="1"/>
    </xf>
    <xf numFmtId="0" fontId="18" fillId="20" borderId="19" xfId="0" applyFont="1" applyFill="1" applyBorder="1" applyAlignment="1" applyProtection="1">
      <alignment horizontal="center" vertical="center" textRotation="90" wrapText="1"/>
      <protection hidden="1"/>
    </xf>
    <xf numFmtId="0" fontId="20" fillId="20" borderId="32" xfId="0" applyFont="1" applyFill="1" applyBorder="1" applyAlignment="1" applyProtection="1">
      <alignment horizontal="center" vertical="center" textRotation="90" wrapText="1"/>
      <protection hidden="1"/>
    </xf>
    <xf numFmtId="0" fontId="1" fillId="20" borderId="38" xfId="0" applyFont="1" applyFill="1" applyBorder="1" applyAlignment="1" applyProtection="1">
      <alignment horizontal="center" vertical="center" wrapText="1"/>
      <protection locked="0"/>
    </xf>
    <xf numFmtId="0" fontId="1" fillId="20" borderId="122" xfId="0" applyFont="1" applyFill="1" applyBorder="1" applyAlignment="1" applyProtection="1">
      <alignment horizontal="center" vertical="center" wrapText="1"/>
      <protection locked="0"/>
    </xf>
    <xf numFmtId="0" fontId="52" fillId="20" borderId="122" xfId="0" applyFont="1" applyFill="1" applyBorder="1" applyAlignment="1" applyProtection="1">
      <alignment horizontal="center" vertical="center" wrapText="1"/>
      <protection locked="0"/>
    </xf>
    <xf numFmtId="0" fontId="78" fillId="20" borderId="122" xfId="0" applyFont="1" applyFill="1" applyBorder="1" applyAlignment="1" applyProtection="1">
      <alignment horizontal="center" vertical="center" wrapText="1"/>
      <protection locked="0"/>
    </xf>
    <xf numFmtId="0" fontId="78" fillId="20" borderId="18" xfId="0" applyFont="1" applyFill="1" applyBorder="1" applyAlignment="1" applyProtection="1">
      <alignment horizontal="center" vertical="center" wrapText="1"/>
      <protection locked="0"/>
    </xf>
    <xf numFmtId="0" fontId="17" fillId="20" borderId="18" xfId="0" applyFont="1" applyFill="1" applyBorder="1" applyAlignment="1" applyProtection="1">
      <alignment horizontal="center" vertical="center" wrapText="1"/>
      <protection locked="0"/>
    </xf>
    <xf numFmtId="0" fontId="49" fillId="20" borderId="18" xfId="0" applyFont="1" applyFill="1" applyBorder="1" applyAlignment="1" applyProtection="1">
      <alignment horizontal="center" vertical="center" wrapText="1"/>
      <protection locked="0"/>
    </xf>
    <xf numFmtId="0" fontId="17" fillId="20" borderId="18" xfId="0" applyFont="1" applyFill="1" applyBorder="1" applyAlignment="1" applyProtection="1">
      <alignment horizontal="center" vertical="center" wrapText="1"/>
      <protection locked="0" hidden="1"/>
    </xf>
    <xf numFmtId="0" fontId="49" fillId="20" borderId="18" xfId="0" applyFont="1" applyFill="1" applyBorder="1" applyAlignment="1" applyProtection="1">
      <alignment horizontal="center" vertical="center" wrapText="1"/>
      <protection hidden="1"/>
    </xf>
    <xf numFmtId="2" fontId="1" fillId="8" borderId="18" xfId="0" applyNumberFormat="1" applyFont="1" applyFill="1" applyBorder="1" applyAlignment="1" applyProtection="1">
      <alignment horizontal="center" vertical="center" wrapText="1"/>
      <protection hidden="1"/>
    </xf>
    <xf numFmtId="0" fontId="86" fillId="15" borderId="178" xfId="0" applyFont="1" applyFill="1" applyBorder="1" applyAlignment="1" applyProtection="1">
      <alignment horizontal="center" vertical="center" wrapText="1"/>
      <protection hidden="1"/>
    </xf>
    <xf numFmtId="0" fontId="107" fillId="15" borderId="18" xfId="0" applyFont="1" applyFill="1" applyBorder="1" applyAlignment="1" applyProtection="1">
      <alignment horizontal="center" vertical="center" wrapText="1"/>
      <protection hidden="1"/>
    </xf>
    <xf numFmtId="0" fontId="107" fillId="15" borderId="194" xfId="0" applyFont="1" applyFill="1" applyBorder="1" applyAlignment="1" applyProtection="1">
      <alignment horizontal="center" vertical="center" wrapText="1"/>
      <protection hidden="1"/>
    </xf>
    <xf numFmtId="0" fontId="113" fillId="0" borderId="55" xfId="0" applyFont="1" applyBorder="1" applyAlignment="1" applyProtection="1">
      <alignment horizontal="center"/>
      <protection hidden="1"/>
    </xf>
    <xf numFmtId="0" fontId="113" fillId="0" borderId="56" xfId="0" applyFont="1" applyBorder="1" applyAlignment="1" applyProtection="1">
      <alignment horizontal="center"/>
      <protection hidden="1"/>
    </xf>
    <xf numFmtId="0" fontId="36" fillId="14" borderId="74" xfId="0" applyFont="1" applyFill="1" applyBorder="1" applyAlignment="1" applyProtection="1">
      <alignment horizontal="center" vertical="center" wrapText="1"/>
      <protection hidden="1"/>
    </xf>
    <xf numFmtId="0" fontId="24" fillId="0" borderId="71" xfId="0" applyFont="1" applyFill="1" applyBorder="1" applyAlignment="1" applyProtection="1">
      <alignment horizontal="center" vertical="center"/>
      <protection hidden="1"/>
    </xf>
    <xf numFmtId="0" fontId="14" fillId="0" borderId="84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Protection="1">
      <protection hidden="1"/>
    </xf>
    <xf numFmtId="0" fontId="0" fillId="0" borderId="75" xfId="0" applyBorder="1" applyProtection="1">
      <protection hidden="1"/>
    </xf>
    <xf numFmtId="0" fontId="14" fillId="0" borderId="124" xfId="0" applyFont="1" applyFill="1" applyBorder="1" applyAlignment="1" applyProtection="1">
      <alignment horizontal="center" vertical="center"/>
      <protection hidden="1"/>
    </xf>
    <xf numFmtId="0" fontId="0" fillId="0" borderId="125" xfId="0" applyBorder="1" applyProtection="1">
      <protection hidden="1"/>
    </xf>
    <xf numFmtId="0" fontId="0" fillId="0" borderId="151" xfId="0" applyBorder="1" applyProtection="1">
      <protection hidden="1"/>
    </xf>
    <xf numFmtId="0" fontId="24" fillId="0" borderId="124" xfId="0" applyFont="1" applyFill="1" applyBorder="1" applyAlignment="1" applyProtection="1">
      <alignment horizontal="center" vertic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24" fillId="8" borderId="84" xfId="0" applyFont="1" applyFill="1" applyBorder="1" applyAlignment="1" applyProtection="1">
      <alignment horizontal="center" vertical="center"/>
      <protection hidden="1"/>
    </xf>
    <xf numFmtId="0" fontId="0" fillId="8" borderId="62" xfId="0" applyFill="1" applyBorder="1" applyProtection="1">
      <protection hidden="1"/>
    </xf>
    <xf numFmtId="0" fontId="0" fillId="8" borderId="75" xfId="0" applyFill="1" applyBorder="1" applyProtection="1">
      <protection hidden="1"/>
    </xf>
    <xf numFmtId="0" fontId="24" fillId="0" borderId="84" xfId="0" applyFont="1" applyFill="1" applyBorder="1" applyAlignment="1" applyProtection="1">
      <alignment horizontal="center" vertical="center"/>
      <protection hidden="1"/>
    </xf>
    <xf numFmtId="0" fontId="24" fillId="8" borderId="70" xfId="0" applyFont="1" applyFill="1" applyBorder="1" applyAlignment="1" applyProtection="1">
      <alignment horizontal="center" vertical="center"/>
      <protection hidden="1"/>
    </xf>
    <xf numFmtId="0" fontId="114" fillId="0" borderId="0" xfId="0" applyFont="1"/>
    <xf numFmtId="2" fontId="1" fillId="10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5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18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20" borderId="18" xfId="0" applyNumberFormat="1" applyFont="1" applyFill="1" applyBorder="1" applyAlignment="1" applyProtection="1">
      <alignment horizontal="center" vertical="center" wrapText="1"/>
      <protection hidden="1"/>
    </xf>
    <xf numFmtId="2" fontId="4" fillId="20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9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12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24" xfId="0" applyFont="1" applyFill="1" applyBorder="1" applyAlignment="1" applyProtection="1">
      <alignment horizontal="center" vertical="center"/>
      <protection hidden="1"/>
    </xf>
    <xf numFmtId="0" fontId="0" fillId="0" borderId="125" xfId="0" applyBorder="1" applyProtection="1">
      <protection hidden="1"/>
    </xf>
    <xf numFmtId="0" fontId="24" fillId="8" borderId="84" xfId="0" applyFont="1" applyFill="1" applyBorder="1" applyAlignment="1" applyProtection="1">
      <alignment horizontal="center" vertical="center"/>
      <protection hidden="1"/>
    </xf>
    <xf numFmtId="0" fontId="0" fillId="8" borderId="62" xfId="0" applyFill="1" applyBorder="1" applyProtection="1">
      <protection hidden="1"/>
    </xf>
    <xf numFmtId="0" fontId="0" fillId="8" borderId="75" xfId="0" applyFill="1" applyBorder="1" applyProtection="1">
      <protection hidden="1"/>
    </xf>
    <xf numFmtId="0" fontId="0" fillId="0" borderId="62" xfId="0" applyBorder="1" applyProtection="1">
      <protection hidden="1"/>
    </xf>
    <xf numFmtId="0" fontId="0" fillId="0" borderId="75" xfId="0" applyBorder="1" applyProtection="1">
      <protection hidden="1"/>
    </xf>
    <xf numFmtId="0" fontId="14" fillId="0" borderId="84" xfId="0" applyFont="1" applyFill="1" applyBorder="1" applyAlignment="1" applyProtection="1">
      <alignment horizontal="center" vertical="center"/>
      <protection hidden="1"/>
    </xf>
    <xf numFmtId="0" fontId="0" fillId="0" borderId="151" xfId="0" applyBorder="1" applyProtection="1"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99" fillId="0" borderId="212" xfId="0" applyFont="1" applyBorder="1" applyAlignment="1" applyProtection="1">
      <alignment horizontal="center" vertical="center"/>
      <protection hidden="1"/>
    </xf>
    <xf numFmtId="0" fontId="89" fillId="2" borderId="0" xfId="0" applyFont="1" applyFill="1" applyAlignment="1">
      <alignment horizontal="center" vertical="top"/>
    </xf>
    <xf numFmtId="0" fontId="115" fillId="2" borderId="0" xfId="1" applyFont="1" applyFill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13" borderId="14" xfId="0" applyFont="1" applyFill="1" applyBorder="1" applyAlignment="1">
      <alignment horizontal="center" wrapText="1"/>
    </xf>
    <xf numFmtId="0" fontId="10" fillId="13" borderId="0" xfId="0" applyFont="1" applyFill="1" applyBorder="1" applyAlignment="1">
      <alignment horizontal="center" wrapText="1"/>
    </xf>
    <xf numFmtId="0" fontId="10" fillId="13" borderId="15" xfId="0" applyFont="1" applyFill="1" applyBorder="1" applyAlignment="1">
      <alignment horizontal="center" wrapText="1"/>
    </xf>
    <xf numFmtId="0" fontId="12" fillId="13" borderId="14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145" xfId="0" applyFont="1" applyFill="1" applyBorder="1" applyAlignment="1">
      <alignment horizontal="center" vertical="center" wrapText="1"/>
    </xf>
    <xf numFmtId="0" fontId="67" fillId="13" borderId="144" xfId="0" applyFont="1" applyFill="1" applyBorder="1" applyAlignment="1">
      <alignment horizontal="center" vertical="top" wrapText="1"/>
    </xf>
    <xf numFmtId="0" fontId="67" fillId="13" borderId="0" xfId="0" applyFont="1" applyFill="1" applyBorder="1" applyAlignment="1">
      <alignment horizontal="center" vertical="top" wrapText="1"/>
    </xf>
    <xf numFmtId="0" fontId="67" fillId="13" borderId="14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6" borderId="6" xfId="0" quotePrefix="1" applyFont="1" applyFill="1" applyBorder="1" applyAlignment="1" applyProtection="1">
      <alignment horizontal="center" vertical="center"/>
      <protection locked="0"/>
    </xf>
    <xf numFmtId="0" fontId="66" fillId="7" borderId="5" xfId="0" applyFont="1" applyFill="1" applyBorder="1" applyAlignment="1">
      <alignment horizontal="center" vertical="center"/>
    </xf>
    <xf numFmtId="0" fontId="66" fillId="7" borderId="6" xfId="0" applyFont="1" applyFill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13" borderId="144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145" xfId="0" applyFont="1" applyFill="1" applyBorder="1" applyAlignment="1">
      <alignment horizontal="center" vertical="center"/>
    </xf>
    <xf numFmtId="0" fontId="11" fillId="13" borderId="144" xfId="0" applyFont="1" applyFill="1" applyBorder="1" applyAlignment="1">
      <alignment horizontal="center" vertical="top" wrapText="1"/>
    </xf>
    <xf numFmtId="0" fontId="11" fillId="13" borderId="0" xfId="0" applyFont="1" applyFill="1" applyBorder="1" applyAlignment="1">
      <alignment horizontal="center" vertical="top" wrapText="1"/>
    </xf>
    <xf numFmtId="0" fontId="11" fillId="13" borderId="145" xfId="0" applyFont="1" applyFill="1" applyBorder="1" applyAlignment="1">
      <alignment horizontal="center" vertical="top" wrapText="1"/>
    </xf>
    <xf numFmtId="0" fontId="10" fillId="13" borderId="14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72" fillId="3" borderId="20" xfId="0" applyFont="1" applyFill="1" applyBorder="1" applyAlignment="1">
      <alignment horizontal="center" vertical="center"/>
    </xf>
    <xf numFmtId="0" fontId="72" fillId="3" borderId="21" xfId="0" applyFont="1" applyFill="1" applyBorder="1" applyAlignment="1">
      <alignment horizontal="center" vertical="center"/>
    </xf>
    <xf numFmtId="0" fontId="72" fillId="3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 vertical="center"/>
    </xf>
    <xf numFmtId="0" fontId="71" fillId="4" borderId="0" xfId="0" applyFont="1" applyFill="1" applyBorder="1" applyAlignment="1">
      <alignment horizontal="center" vertical="center"/>
    </xf>
    <xf numFmtId="0" fontId="66" fillId="7" borderId="8" xfId="0" applyFont="1" applyFill="1" applyBorder="1" applyAlignment="1">
      <alignment horizontal="center" vertical="center"/>
    </xf>
    <xf numFmtId="0" fontId="66" fillId="7" borderId="9" xfId="0" applyFont="1" applyFill="1" applyBorder="1" applyAlignment="1">
      <alignment horizontal="center" vertical="center"/>
    </xf>
    <xf numFmtId="0" fontId="66" fillId="7" borderId="11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/>
    </xf>
    <xf numFmtId="0" fontId="0" fillId="4" borderId="149" xfId="0" applyFill="1" applyBorder="1" applyAlignment="1">
      <alignment horizontal="center"/>
    </xf>
    <xf numFmtId="0" fontId="69" fillId="6" borderId="9" xfId="0" applyFont="1" applyFill="1" applyBorder="1" applyAlignment="1" applyProtection="1">
      <alignment horizontal="center" vertical="center" wrapText="1"/>
      <protection locked="0"/>
    </xf>
    <xf numFmtId="0" fontId="69" fillId="6" borderId="10" xfId="0" applyFont="1" applyFill="1" applyBorder="1" applyAlignment="1" applyProtection="1">
      <alignment horizontal="center" vertical="center" wrapText="1"/>
      <protection locked="0"/>
    </xf>
    <xf numFmtId="0" fontId="69" fillId="6" borderId="12" xfId="0" applyFont="1" applyFill="1" applyBorder="1" applyAlignment="1" applyProtection="1">
      <alignment horizontal="center" vertical="center" wrapText="1"/>
      <protection locked="0"/>
    </xf>
    <xf numFmtId="0" fontId="69" fillId="6" borderId="13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4" fontId="7" fillId="6" borderId="6" xfId="0" applyNumberFormat="1" applyFont="1" applyFill="1" applyBorder="1" applyAlignment="1" applyProtection="1">
      <alignment horizontal="center" vertical="center"/>
      <protection locked="0"/>
    </xf>
    <xf numFmtId="0" fontId="12" fillId="13" borderId="146" xfId="0" applyFont="1" applyFill="1" applyBorder="1" applyAlignment="1">
      <alignment horizontal="center" vertical="center" wrapText="1"/>
    </xf>
    <xf numFmtId="0" fontId="12" fillId="13" borderId="147" xfId="0" applyFont="1" applyFill="1" applyBorder="1" applyAlignment="1">
      <alignment horizontal="center" vertical="center" wrapText="1"/>
    </xf>
    <xf numFmtId="0" fontId="12" fillId="13" borderId="148" xfId="0" applyFont="1" applyFill="1" applyBorder="1" applyAlignment="1">
      <alignment horizontal="center" vertical="center" wrapText="1"/>
    </xf>
    <xf numFmtId="0" fontId="72" fillId="3" borderId="1" xfId="0" applyFont="1" applyFill="1" applyBorder="1" applyAlignment="1">
      <alignment horizontal="center" vertical="center"/>
    </xf>
    <xf numFmtId="0" fontId="72" fillId="3" borderId="3" xfId="0" applyFont="1" applyFill="1" applyBorder="1" applyAlignment="1">
      <alignment horizontal="center" vertical="center"/>
    </xf>
    <xf numFmtId="0" fontId="71" fillId="4" borderId="37" xfId="0" applyFont="1" applyFill="1" applyBorder="1" applyAlignment="1">
      <alignment horizontal="center" vertical="center"/>
    </xf>
    <xf numFmtId="0" fontId="71" fillId="4" borderId="53" xfId="0" applyFont="1" applyFill="1" applyBorder="1" applyAlignment="1">
      <alignment horizontal="center" vertical="center"/>
    </xf>
    <xf numFmtId="0" fontId="3" fillId="3" borderId="35" xfId="0" applyFont="1" applyFill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 wrapText="1"/>
      <protection hidden="1"/>
    </xf>
    <xf numFmtId="0" fontId="13" fillId="20" borderId="24" xfId="0" applyFont="1" applyFill="1" applyBorder="1" applyAlignment="1" applyProtection="1">
      <alignment horizontal="center"/>
      <protection locked="0"/>
    </xf>
    <xf numFmtId="0" fontId="13" fillId="20" borderId="119" xfId="0" applyFont="1" applyFill="1" applyBorder="1" applyAlignment="1" applyProtection="1">
      <alignment horizontal="center"/>
      <protection locked="0"/>
    </xf>
    <xf numFmtId="0" fontId="13" fillId="20" borderId="39" xfId="0" applyFont="1" applyFill="1" applyBorder="1" applyAlignment="1" applyProtection="1">
      <alignment horizontal="center"/>
      <protection locked="0"/>
    </xf>
    <xf numFmtId="0" fontId="13" fillId="20" borderId="25" xfId="0" applyFont="1" applyFill="1" applyBorder="1" applyAlignment="1" applyProtection="1">
      <alignment horizontal="center"/>
      <protection locked="0"/>
    </xf>
    <xf numFmtId="0" fontId="24" fillId="20" borderId="26" xfId="0" applyFont="1" applyFill="1" applyBorder="1" applyAlignment="1" applyProtection="1">
      <alignment horizontal="center" vertical="center" wrapText="1"/>
      <protection locked="0"/>
    </xf>
    <xf numFmtId="0" fontId="24" fillId="20" borderId="120" xfId="0" applyFont="1" applyFill="1" applyBorder="1" applyAlignment="1" applyProtection="1">
      <alignment horizontal="center" vertical="center" wrapText="1"/>
      <protection locked="0"/>
    </xf>
    <xf numFmtId="0" fontId="24" fillId="20" borderId="16" xfId="0" applyFont="1" applyFill="1" applyBorder="1" applyAlignment="1" applyProtection="1">
      <alignment horizontal="center" vertical="center" wrapText="1"/>
      <protection locked="0"/>
    </xf>
    <xf numFmtId="0" fontId="24" fillId="20" borderId="27" xfId="0" applyFont="1" applyFill="1" applyBorder="1" applyAlignment="1" applyProtection="1">
      <alignment horizontal="center" vertical="center" wrapText="1"/>
      <protection locked="0"/>
    </xf>
    <xf numFmtId="0" fontId="14" fillId="20" borderId="123" xfId="0" applyFont="1" applyFill="1" applyBorder="1" applyAlignment="1" applyProtection="1">
      <alignment horizontal="center" vertical="center" wrapText="1"/>
      <protection hidden="1"/>
    </xf>
    <xf numFmtId="0" fontId="14" fillId="20" borderId="118" xfId="0" applyFont="1" applyFill="1" applyBorder="1" applyAlignment="1" applyProtection="1">
      <alignment horizontal="center" vertical="center" wrapText="1"/>
      <protection hidden="1"/>
    </xf>
    <xf numFmtId="0" fontId="14" fillId="20" borderId="120" xfId="0" applyFont="1" applyFill="1" applyBorder="1" applyAlignment="1" applyProtection="1">
      <alignment horizontal="center" vertical="center" wrapText="1"/>
      <protection hidden="1"/>
    </xf>
    <xf numFmtId="0" fontId="77" fillId="20" borderId="118" xfId="0" applyFont="1" applyFill="1" applyBorder="1" applyAlignment="1" applyProtection="1">
      <alignment horizontal="center" vertical="center" wrapText="1"/>
      <protection hidden="1"/>
    </xf>
    <xf numFmtId="0" fontId="77" fillId="20" borderId="120" xfId="0" applyFont="1" applyFill="1" applyBorder="1" applyAlignment="1" applyProtection="1">
      <alignment horizontal="center" vertical="center" wrapText="1"/>
      <protection hidden="1"/>
    </xf>
    <xf numFmtId="0" fontId="79" fillId="20" borderId="16" xfId="0" applyFont="1" applyFill="1" applyBorder="1" applyAlignment="1" applyProtection="1">
      <alignment horizontal="center" vertical="center" wrapText="1"/>
      <protection hidden="1"/>
    </xf>
    <xf numFmtId="0" fontId="18" fillId="20" borderId="16" xfId="0" applyFont="1" applyFill="1" applyBorder="1" applyAlignment="1" applyProtection="1">
      <alignment horizontal="center" vertical="center" wrapText="1"/>
      <protection hidden="1"/>
    </xf>
    <xf numFmtId="0" fontId="18" fillId="20" borderId="17" xfId="0" applyFont="1" applyFill="1" applyBorder="1" applyAlignment="1" applyProtection="1">
      <alignment horizontal="center" vertical="center" textRotation="90" wrapText="1"/>
      <protection hidden="1"/>
    </xf>
    <xf numFmtId="0" fontId="18" fillId="20" borderId="19" xfId="0" applyFont="1" applyFill="1" applyBorder="1" applyAlignment="1" applyProtection="1">
      <alignment horizontal="center" vertical="center" textRotation="90" wrapText="1"/>
      <protection hidden="1"/>
    </xf>
    <xf numFmtId="0" fontId="18" fillId="20" borderId="33" xfId="0" applyFont="1" applyFill="1" applyBorder="1" applyAlignment="1" applyProtection="1">
      <alignment horizontal="center" vertical="center" textRotation="90" wrapText="1"/>
      <protection hidden="1"/>
    </xf>
    <xf numFmtId="0" fontId="20" fillId="20" borderId="27" xfId="0" applyFont="1" applyFill="1" applyBorder="1" applyAlignment="1" applyProtection="1">
      <alignment horizontal="center" vertical="center" textRotation="90" wrapText="1"/>
      <protection hidden="1"/>
    </xf>
    <xf numFmtId="0" fontId="20" fillId="20" borderId="29" xfId="0" applyFont="1" applyFill="1" applyBorder="1" applyAlignment="1" applyProtection="1">
      <alignment horizontal="center" vertical="center" textRotation="90" wrapText="1"/>
      <protection hidden="1"/>
    </xf>
    <xf numFmtId="0" fontId="81" fillId="0" borderId="0" xfId="0" applyFont="1" applyAlignment="1">
      <alignment horizontal="center" vertical="center"/>
    </xf>
    <xf numFmtId="0" fontId="20" fillId="9" borderId="27" xfId="0" applyFont="1" applyFill="1" applyBorder="1" applyAlignment="1" applyProtection="1">
      <alignment horizontal="center" vertical="center" textRotation="90" wrapText="1"/>
      <protection hidden="1"/>
    </xf>
    <xf numFmtId="0" fontId="20" fillId="9" borderId="29" xfId="0" applyFont="1" applyFill="1" applyBorder="1" applyAlignment="1" applyProtection="1">
      <alignment horizontal="center" vertical="center" textRotation="90" wrapText="1"/>
      <protection hidden="1"/>
    </xf>
    <xf numFmtId="0" fontId="4" fillId="8" borderId="48" xfId="0" applyFont="1" applyFill="1" applyBorder="1" applyAlignment="1" applyProtection="1">
      <alignment horizontal="center" vertical="center" wrapText="1"/>
      <protection hidden="1"/>
    </xf>
    <xf numFmtId="0" fontId="4" fillId="8" borderId="44" xfId="0" applyFont="1" applyFill="1" applyBorder="1" applyAlignment="1" applyProtection="1">
      <alignment horizontal="center" vertical="center" wrapText="1"/>
      <protection hidden="1"/>
    </xf>
    <xf numFmtId="0" fontId="4" fillId="8" borderId="45" xfId="0" applyFont="1" applyFill="1" applyBorder="1" applyAlignment="1" applyProtection="1">
      <alignment horizontal="center" vertical="center" wrapText="1"/>
      <protection hidden="1"/>
    </xf>
    <xf numFmtId="0" fontId="4" fillId="8" borderId="33" xfId="0" applyFont="1" applyFill="1" applyBorder="1" applyAlignment="1" applyProtection="1">
      <alignment horizontal="center" vertical="center" wrapText="1"/>
      <protection hidden="1"/>
    </xf>
    <xf numFmtId="0" fontId="22" fillId="8" borderId="45" xfId="0" applyFont="1" applyFill="1" applyBorder="1" applyAlignment="1" applyProtection="1">
      <alignment horizontal="center" vertical="center" wrapText="1"/>
      <protection hidden="1"/>
    </xf>
    <xf numFmtId="0" fontId="22" fillId="8" borderId="33" xfId="0" applyFont="1" applyFill="1" applyBorder="1" applyAlignment="1" applyProtection="1">
      <alignment horizontal="center" vertical="center" wrapText="1"/>
      <protection hidden="1"/>
    </xf>
    <xf numFmtId="0" fontId="18" fillId="9" borderId="16" xfId="0" applyFont="1" applyFill="1" applyBorder="1" applyAlignment="1" applyProtection="1">
      <alignment horizontal="center" vertical="center" wrapText="1"/>
      <protection hidden="1"/>
    </xf>
    <xf numFmtId="0" fontId="4" fillId="8" borderId="50" xfId="0" applyFont="1" applyFill="1" applyBorder="1" applyAlignment="1" applyProtection="1">
      <alignment horizontal="center" vertical="center" wrapText="1"/>
      <protection hidden="1"/>
    </xf>
    <xf numFmtId="0" fontId="4" fillId="8" borderId="51" xfId="0" applyFont="1" applyFill="1" applyBorder="1" applyAlignment="1" applyProtection="1">
      <alignment horizontal="center" vertical="center" wrapText="1"/>
      <protection hidden="1"/>
    </xf>
    <xf numFmtId="0" fontId="20" fillId="10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0" borderId="29" xfId="0" applyFont="1" applyFill="1" applyBorder="1" applyAlignment="1" applyProtection="1">
      <alignment horizontal="center" vertical="center" textRotation="90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2" xfId="0" applyFont="1" applyFill="1" applyBorder="1" applyAlignment="1" applyProtection="1">
      <alignment horizontal="center" vertical="center" wrapText="1"/>
      <protection hidden="1"/>
    </xf>
    <xf numFmtId="0" fontId="79" fillId="10" borderId="16" xfId="0" applyFont="1" applyFill="1" applyBorder="1" applyAlignment="1" applyProtection="1">
      <alignment horizontal="center" vertical="center" wrapText="1"/>
      <protection hidden="1"/>
    </xf>
    <xf numFmtId="0" fontId="18" fillId="10" borderId="16" xfId="0" applyFont="1" applyFill="1" applyBorder="1" applyAlignment="1" applyProtection="1">
      <alignment horizontal="center" vertical="center" wrapText="1"/>
      <protection hidden="1"/>
    </xf>
    <xf numFmtId="0" fontId="77" fillId="10" borderId="118" xfId="0" applyFont="1" applyFill="1" applyBorder="1" applyAlignment="1" applyProtection="1">
      <alignment horizontal="center" vertical="center" wrapText="1"/>
      <protection hidden="1"/>
    </xf>
    <xf numFmtId="0" fontId="77" fillId="10" borderId="120" xfId="0" applyFont="1" applyFill="1" applyBorder="1" applyAlignment="1" applyProtection="1">
      <alignment horizontal="center" vertical="center" wrapText="1"/>
      <protection hidden="1"/>
    </xf>
    <xf numFmtId="0" fontId="14" fillId="10" borderId="123" xfId="0" applyFont="1" applyFill="1" applyBorder="1" applyAlignment="1" applyProtection="1">
      <alignment horizontal="center" vertical="center" wrapText="1"/>
      <protection hidden="1"/>
    </xf>
    <xf numFmtId="0" fontId="14" fillId="10" borderId="118" xfId="0" applyFont="1" applyFill="1" applyBorder="1" applyAlignment="1" applyProtection="1">
      <alignment horizontal="center" vertical="center" wrapText="1"/>
      <protection hidden="1"/>
    </xf>
    <xf numFmtId="0" fontId="14" fillId="10" borderId="120" xfId="0" applyFont="1" applyFill="1" applyBorder="1" applyAlignment="1" applyProtection="1">
      <alignment horizontal="center" vertical="center" wrapText="1"/>
      <protection hidden="1"/>
    </xf>
    <xf numFmtId="0" fontId="18" fillId="11" borderId="16" xfId="0" applyFont="1" applyFill="1" applyBorder="1" applyAlignment="1" applyProtection="1">
      <alignment horizontal="center" vertical="center" wrapText="1"/>
      <protection hidden="1"/>
    </xf>
    <xf numFmtId="0" fontId="18" fillId="11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1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1" borderId="33" xfId="0" applyFont="1" applyFill="1" applyBorder="1" applyAlignment="1" applyProtection="1">
      <alignment horizontal="center" vertical="center" textRotation="90" wrapText="1"/>
      <protection hidden="1"/>
    </xf>
    <xf numFmtId="0" fontId="20" fillId="11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1" borderId="29" xfId="0" applyFont="1" applyFill="1" applyBorder="1" applyAlignment="1" applyProtection="1">
      <alignment horizontal="center" vertical="center" textRotation="90" wrapText="1"/>
      <protection hidden="1"/>
    </xf>
    <xf numFmtId="0" fontId="79" fillId="11" borderId="16" xfId="0" applyFont="1" applyFill="1" applyBorder="1" applyAlignment="1" applyProtection="1">
      <alignment horizontal="center" vertical="center" wrapText="1"/>
      <protection hidden="1"/>
    </xf>
    <xf numFmtId="0" fontId="1" fillId="8" borderId="39" xfId="0" applyFont="1" applyFill="1" applyBorder="1" applyAlignment="1" applyProtection="1">
      <alignment horizontal="center" vertical="center" textRotation="90" wrapText="1"/>
      <protection hidden="1"/>
    </xf>
    <xf numFmtId="0" fontId="1" fillId="8" borderId="16" xfId="0" applyFont="1" applyFill="1" applyBorder="1" applyAlignment="1" applyProtection="1">
      <alignment horizontal="center" vertical="center" textRotation="90" wrapText="1"/>
      <protection hidden="1"/>
    </xf>
    <xf numFmtId="0" fontId="1" fillId="8" borderId="31" xfId="0" applyFont="1" applyFill="1" applyBorder="1" applyAlignment="1" applyProtection="1">
      <alignment horizontal="center" vertical="center" textRotation="90" wrapText="1"/>
      <protection hidden="1"/>
    </xf>
    <xf numFmtId="0" fontId="1" fillId="8" borderId="45" xfId="0" applyFont="1" applyFill="1" applyBorder="1" applyAlignment="1" applyProtection="1">
      <alignment horizontal="center" vertical="center" textRotation="90" wrapText="1"/>
      <protection hidden="1"/>
    </xf>
    <xf numFmtId="0" fontId="1" fillId="8" borderId="19" xfId="0" applyFont="1" applyFill="1" applyBorder="1" applyAlignment="1" applyProtection="1">
      <alignment horizontal="center" vertical="center" textRotation="90" wrapText="1"/>
      <protection hidden="1"/>
    </xf>
    <xf numFmtId="0" fontId="1" fillId="8" borderId="33" xfId="0" applyFont="1" applyFill="1" applyBorder="1" applyAlignment="1" applyProtection="1">
      <alignment horizontal="center" vertical="center" textRotation="90" wrapText="1"/>
      <protection hidden="1"/>
    </xf>
    <xf numFmtId="0" fontId="1" fillId="8" borderId="46" xfId="0" applyFont="1" applyFill="1" applyBorder="1" applyAlignment="1" applyProtection="1">
      <alignment horizontal="center" vertical="center" textRotation="90" wrapText="1"/>
      <protection hidden="1"/>
    </xf>
    <xf numFmtId="0" fontId="1" fillId="8" borderId="42" xfId="0" applyFont="1" applyFill="1" applyBorder="1" applyAlignment="1" applyProtection="1">
      <alignment horizontal="center" vertical="center" textRotation="90" wrapText="1"/>
      <protection hidden="1"/>
    </xf>
    <xf numFmtId="0" fontId="1" fillId="8" borderId="43" xfId="0" applyFont="1" applyFill="1" applyBorder="1" applyAlignment="1" applyProtection="1">
      <alignment horizontal="center" vertical="center" textRotation="90" wrapText="1"/>
      <protection hidden="1"/>
    </xf>
    <xf numFmtId="0" fontId="18" fillId="10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0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0" borderId="33" xfId="0" applyFont="1" applyFill="1" applyBorder="1" applyAlignment="1" applyProtection="1">
      <alignment horizontal="center" vertical="center" textRotation="90" wrapText="1"/>
      <protection hidden="1"/>
    </xf>
    <xf numFmtId="0" fontId="1" fillId="11" borderId="26" xfId="0" applyFont="1" applyFill="1" applyBorder="1" applyAlignment="1" applyProtection="1">
      <alignment horizontal="center" vertical="center" textRotation="90" wrapText="1"/>
      <protection hidden="1"/>
    </xf>
    <xf numFmtId="0" fontId="1" fillId="11" borderId="28" xfId="0" applyFont="1" applyFill="1" applyBorder="1" applyAlignment="1" applyProtection="1">
      <alignment horizontal="center" vertical="center" textRotation="90" wrapText="1"/>
      <protection hidden="1"/>
    </xf>
    <xf numFmtId="0" fontId="1" fillId="11" borderId="16" xfId="0" applyFont="1" applyFill="1" applyBorder="1" applyAlignment="1" applyProtection="1">
      <alignment horizontal="center" vertical="center" textRotation="90" wrapText="1"/>
      <protection hidden="1"/>
    </xf>
    <xf numFmtId="0" fontId="1" fillId="11" borderId="31" xfId="0" applyFont="1" applyFill="1" applyBorder="1" applyAlignment="1" applyProtection="1">
      <alignment horizontal="center" vertical="center" textRotation="90" wrapText="1"/>
      <protection hidden="1"/>
    </xf>
    <xf numFmtId="0" fontId="1" fillId="11" borderId="23" xfId="0" applyFont="1" applyFill="1" applyBorder="1" applyAlignment="1" applyProtection="1">
      <alignment horizontal="center" vertical="center" textRotation="90" wrapText="1"/>
      <protection hidden="1"/>
    </xf>
    <xf numFmtId="0" fontId="1" fillId="11" borderId="34" xfId="0" applyFont="1" applyFill="1" applyBorder="1" applyAlignment="1" applyProtection="1">
      <alignment horizontal="center" vertical="center" textRotation="90" wrapText="1"/>
      <protection hidden="1"/>
    </xf>
    <xf numFmtId="0" fontId="1" fillId="8" borderId="24" xfId="0" applyFont="1" applyFill="1" applyBorder="1" applyAlignment="1" applyProtection="1">
      <alignment horizontal="center" vertical="center" textRotation="90" wrapText="1"/>
      <protection hidden="1"/>
    </xf>
    <xf numFmtId="0" fontId="1" fillId="8" borderId="26" xfId="0" applyFont="1" applyFill="1" applyBorder="1" applyAlignment="1" applyProtection="1">
      <alignment horizontal="center" vertical="center" textRotation="90" wrapText="1"/>
      <protection hidden="1"/>
    </xf>
    <xf numFmtId="0" fontId="1" fillId="8" borderId="28" xfId="0" applyFont="1" applyFill="1" applyBorder="1" applyAlignment="1" applyProtection="1">
      <alignment horizontal="center" vertical="center" textRotation="90" wrapText="1"/>
      <protection hidden="1"/>
    </xf>
    <xf numFmtId="0" fontId="17" fillId="9" borderId="40" xfId="0" applyFont="1" applyFill="1" applyBorder="1" applyAlignment="1" applyProtection="1">
      <alignment horizontal="center" vertical="center" textRotation="90" wrapText="1"/>
      <protection hidden="1"/>
    </xf>
    <xf numFmtId="0" fontId="17" fillId="9" borderId="38" xfId="0" applyFont="1" applyFill="1" applyBorder="1" applyAlignment="1" applyProtection="1">
      <alignment horizontal="center" vertical="center" textRotation="90" wrapText="1"/>
      <protection hidden="1"/>
    </xf>
    <xf numFmtId="0" fontId="18" fillId="9" borderId="17" xfId="0" applyFont="1" applyFill="1" applyBorder="1" applyAlignment="1" applyProtection="1">
      <alignment horizontal="center" vertical="center" textRotation="90" wrapText="1"/>
      <protection hidden="1"/>
    </xf>
    <xf numFmtId="0" fontId="18" fillId="9" borderId="19" xfId="0" applyFont="1" applyFill="1" applyBorder="1" applyAlignment="1" applyProtection="1">
      <alignment horizontal="center" vertical="center" textRotation="90" wrapText="1"/>
      <protection hidden="1"/>
    </xf>
    <xf numFmtId="0" fontId="18" fillId="9" borderId="33" xfId="0" applyFont="1" applyFill="1" applyBorder="1" applyAlignment="1" applyProtection="1">
      <alignment horizontal="center" vertical="center" textRotation="90" wrapText="1"/>
      <protection hidden="1"/>
    </xf>
    <xf numFmtId="0" fontId="24" fillId="11" borderId="26" xfId="0" applyFont="1" applyFill="1" applyBorder="1" applyAlignment="1" applyProtection="1">
      <alignment horizontal="center" vertical="center" wrapText="1"/>
      <protection locked="0"/>
    </xf>
    <xf numFmtId="0" fontId="24" fillId="11" borderId="120" xfId="0" applyFont="1" applyFill="1" applyBorder="1" applyAlignment="1" applyProtection="1">
      <alignment horizontal="center" vertical="center" wrapText="1"/>
      <protection locked="0"/>
    </xf>
    <xf numFmtId="0" fontId="24" fillId="11" borderId="16" xfId="0" applyFont="1" applyFill="1" applyBorder="1" applyAlignment="1" applyProtection="1">
      <alignment horizontal="center" vertical="center" wrapText="1"/>
      <protection locked="0"/>
    </xf>
    <xf numFmtId="0" fontId="24" fillId="11" borderId="27" xfId="0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textRotation="90" wrapText="1"/>
      <protection hidden="1"/>
    </xf>
    <xf numFmtId="0" fontId="17" fillId="11" borderId="38" xfId="0" applyFont="1" applyFill="1" applyBorder="1" applyAlignment="1" applyProtection="1">
      <alignment horizontal="center" vertical="center" textRotation="90" wrapText="1"/>
      <protection hidden="1"/>
    </xf>
    <xf numFmtId="0" fontId="17" fillId="11" borderId="17" xfId="0" applyFont="1" applyFill="1" applyBorder="1" applyAlignment="1" applyProtection="1">
      <alignment horizontal="center" vertical="center" textRotation="90" wrapText="1"/>
      <protection hidden="1"/>
    </xf>
    <xf numFmtId="0" fontId="17" fillId="11" borderId="18" xfId="0" applyFont="1" applyFill="1" applyBorder="1" applyAlignment="1" applyProtection="1">
      <alignment horizontal="center" vertical="center" textRotation="90" wrapText="1"/>
      <protection hidden="1"/>
    </xf>
    <xf numFmtId="0" fontId="17" fillId="9" borderId="17" xfId="0" applyFont="1" applyFill="1" applyBorder="1" applyAlignment="1" applyProtection="1">
      <alignment horizontal="center" vertical="center" textRotation="90" wrapText="1"/>
      <protection hidden="1"/>
    </xf>
    <xf numFmtId="0" fontId="17" fillId="9" borderId="18" xfId="0" applyFont="1" applyFill="1" applyBorder="1" applyAlignment="1" applyProtection="1">
      <alignment horizontal="center" vertical="center" textRotation="90" wrapText="1"/>
      <protection hidden="1"/>
    </xf>
    <xf numFmtId="0" fontId="13" fillId="5" borderId="24" xfId="0" applyFont="1" applyFill="1" applyBorder="1" applyAlignment="1" applyProtection="1">
      <alignment horizontal="center"/>
      <protection locked="0"/>
    </xf>
    <xf numFmtId="0" fontId="13" fillId="5" borderId="119" xfId="0" applyFont="1" applyFill="1" applyBorder="1" applyAlignment="1" applyProtection="1">
      <alignment horizontal="center"/>
      <protection locked="0"/>
    </xf>
    <xf numFmtId="0" fontId="13" fillId="5" borderId="39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24" fillId="5" borderId="120" xfId="0" applyFont="1" applyFill="1" applyBorder="1" applyAlignment="1" applyProtection="1">
      <alignment horizontal="center" vertical="center" wrapText="1"/>
      <protection locked="0"/>
    </xf>
    <xf numFmtId="0" fontId="24" fillId="5" borderId="1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14" fillId="5" borderId="123" xfId="0" applyFont="1" applyFill="1" applyBorder="1" applyAlignment="1" applyProtection="1">
      <alignment horizontal="center" vertical="center" wrapText="1"/>
      <protection hidden="1"/>
    </xf>
    <xf numFmtId="0" fontId="14" fillId="5" borderId="118" xfId="0" applyFont="1" applyFill="1" applyBorder="1" applyAlignment="1" applyProtection="1">
      <alignment horizontal="center" vertical="center" wrapText="1"/>
      <protection hidden="1"/>
    </xf>
    <xf numFmtId="0" fontId="14" fillId="5" borderId="120" xfId="0" applyFont="1" applyFill="1" applyBorder="1" applyAlignment="1" applyProtection="1">
      <alignment horizontal="center" vertical="center" wrapText="1"/>
      <protection hidden="1"/>
    </xf>
    <xf numFmtId="0" fontId="77" fillId="5" borderId="118" xfId="0" applyFont="1" applyFill="1" applyBorder="1" applyAlignment="1" applyProtection="1">
      <alignment horizontal="center" vertical="center" wrapText="1"/>
      <protection hidden="1"/>
    </xf>
    <xf numFmtId="0" fontId="77" fillId="5" borderId="120" xfId="0" applyFont="1" applyFill="1" applyBorder="1" applyAlignment="1" applyProtection="1">
      <alignment horizontal="center" vertical="center" wrapText="1"/>
      <protection hidden="1"/>
    </xf>
    <xf numFmtId="0" fontId="79" fillId="5" borderId="16" xfId="0" applyFont="1" applyFill="1" applyBorder="1" applyAlignment="1" applyProtection="1">
      <alignment horizontal="center" vertical="center" wrapText="1"/>
      <protection hidden="1"/>
    </xf>
    <xf numFmtId="0" fontId="18" fillId="5" borderId="16" xfId="0" applyFont="1" applyFill="1" applyBorder="1" applyAlignment="1" applyProtection="1">
      <alignment horizontal="center" vertical="center" wrapText="1"/>
      <protection hidden="1"/>
    </xf>
    <xf numFmtId="0" fontId="18" fillId="5" borderId="17" xfId="0" applyFont="1" applyFill="1" applyBorder="1" applyAlignment="1" applyProtection="1">
      <alignment horizontal="center" vertical="center" textRotation="90" wrapText="1"/>
      <protection hidden="1"/>
    </xf>
    <xf numFmtId="0" fontId="18" fillId="5" borderId="19" xfId="0" applyFont="1" applyFill="1" applyBorder="1" applyAlignment="1" applyProtection="1">
      <alignment horizontal="center" vertical="center" textRotation="90" wrapText="1"/>
      <protection hidden="1"/>
    </xf>
    <xf numFmtId="0" fontId="18" fillId="5" borderId="33" xfId="0" applyFont="1" applyFill="1" applyBorder="1" applyAlignment="1" applyProtection="1">
      <alignment horizontal="center" vertical="center" textRotation="90" wrapText="1"/>
      <protection hidden="1"/>
    </xf>
    <xf numFmtId="0" fontId="20" fillId="5" borderId="27" xfId="0" applyFont="1" applyFill="1" applyBorder="1" applyAlignment="1" applyProtection="1">
      <alignment horizontal="center" vertical="center" textRotation="90" wrapText="1"/>
      <protection hidden="1"/>
    </xf>
    <xf numFmtId="0" fontId="20" fillId="5" borderId="29" xfId="0" applyFont="1" applyFill="1" applyBorder="1" applyAlignment="1" applyProtection="1">
      <alignment horizontal="center" vertical="center" textRotation="90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7" fillId="3" borderId="51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3" fillId="10" borderId="24" xfId="0" applyFont="1" applyFill="1" applyBorder="1" applyAlignment="1" applyProtection="1">
      <alignment horizontal="center"/>
      <protection locked="0"/>
    </xf>
    <xf numFmtId="0" fontId="13" fillId="10" borderId="119" xfId="0" applyFont="1" applyFill="1" applyBorder="1" applyAlignment="1" applyProtection="1">
      <alignment horizontal="center"/>
      <protection locked="0"/>
    </xf>
    <xf numFmtId="0" fontId="13" fillId="10" borderId="39" xfId="0" applyFont="1" applyFill="1" applyBorder="1" applyAlignment="1" applyProtection="1">
      <alignment horizontal="center"/>
      <protection locked="0"/>
    </xf>
    <xf numFmtId="0" fontId="13" fillId="10" borderId="25" xfId="0" applyFont="1" applyFill="1" applyBorder="1" applyAlignment="1" applyProtection="1">
      <alignment horizontal="center"/>
      <protection locked="0"/>
    </xf>
    <xf numFmtId="0" fontId="24" fillId="9" borderId="24" xfId="0" applyFont="1" applyFill="1" applyBorder="1" applyAlignment="1" applyProtection="1">
      <alignment horizontal="center"/>
      <protection locked="0"/>
    </xf>
    <xf numFmtId="0" fontId="24" fillId="9" borderId="119" xfId="0" applyFont="1" applyFill="1" applyBorder="1" applyAlignment="1" applyProtection="1">
      <alignment horizontal="center"/>
      <protection locked="0"/>
    </xf>
    <xf numFmtId="0" fontId="24" fillId="9" borderId="39" xfId="0" applyFont="1" applyFill="1" applyBorder="1" applyAlignment="1" applyProtection="1">
      <alignment horizontal="center"/>
      <protection locked="0"/>
    </xf>
    <xf numFmtId="0" fontId="24" fillId="9" borderId="25" xfId="0" applyFont="1" applyFill="1" applyBorder="1" applyAlignment="1" applyProtection="1">
      <alignment horizontal="center"/>
      <protection locked="0"/>
    </xf>
    <xf numFmtId="0" fontId="112" fillId="16" borderId="96" xfId="1" applyFont="1" applyFill="1" applyBorder="1" applyAlignment="1" applyProtection="1">
      <alignment horizontal="center" vertical="center"/>
      <protection locked="0" hidden="1"/>
    </xf>
    <xf numFmtId="0" fontId="112" fillId="16" borderId="98" xfId="1" applyFont="1" applyFill="1" applyBorder="1" applyAlignment="1" applyProtection="1">
      <alignment horizontal="center" vertical="center"/>
      <protection locked="0" hidden="1"/>
    </xf>
    <xf numFmtId="0" fontId="65" fillId="17" borderId="0" xfId="1" applyFont="1" applyFill="1" applyAlignment="1" applyProtection="1">
      <alignment horizontal="center" vertical="center"/>
      <protection locked="0" hidden="1"/>
    </xf>
    <xf numFmtId="0" fontId="28" fillId="13" borderId="2" xfId="0" applyFont="1" applyFill="1" applyBorder="1" applyAlignment="1" applyProtection="1">
      <alignment horizontal="right" vertical="center" wrapText="1"/>
      <protection hidden="1"/>
    </xf>
    <xf numFmtId="0" fontId="28" fillId="13" borderId="57" xfId="0" applyFont="1" applyFill="1" applyBorder="1" applyAlignment="1" applyProtection="1">
      <alignment horizontal="right" vertical="center" wrapText="1"/>
      <protection hidden="1"/>
    </xf>
    <xf numFmtId="14" fontId="48" fillId="13" borderId="58" xfId="0" applyNumberFormat="1" applyFont="1" applyFill="1" applyBorder="1" applyAlignment="1" applyProtection="1">
      <alignment horizontal="left" vertical="center" wrapText="1"/>
      <protection hidden="1"/>
    </xf>
    <xf numFmtId="14" fontId="48" fillId="13" borderId="2" xfId="0" applyNumberFormat="1" applyFont="1" applyFill="1" applyBorder="1" applyAlignment="1" applyProtection="1">
      <alignment horizontal="left" vertical="center" wrapText="1"/>
      <protection hidden="1"/>
    </xf>
    <xf numFmtId="14" fontId="48" fillId="13" borderId="3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37" xfId="0" applyFont="1" applyFill="1" applyBorder="1" applyAlignment="1" applyProtection="1">
      <alignment horizontal="center" vertical="center" wrapText="1"/>
      <protection hidden="1"/>
    </xf>
    <xf numFmtId="0" fontId="1" fillId="11" borderId="52" xfId="0" applyFont="1" applyFill="1" applyBorder="1" applyAlignment="1" applyProtection="1">
      <alignment horizontal="center" vertical="center" wrapText="1"/>
      <protection hidden="1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4" fillId="10" borderId="120" xfId="0" applyFont="1" applyFill="1" applyBorder="1" applyAlignment="1" applyProtection="1">
      <alignment horizontal="center" vertical="center" wrapText="1"/>
      <protection locked="0"/>
    </xf>
    <xf numFmtId="0" fontId="24" fillId="10" borderId="16" xfId="0" applyFont="1" applyFill="1" applyBorder="1" applyAlignment="1" applyProtection="1">
      <alignment horizontal="center" vertical="center" wrapText="1"/>
      <protection locked="0"/>
    </xf>
    <xf numFmtId="0" fontId="24" fillId="10" borderId="27" xfId="0" applyFont="1" applyFill="1" applyBorder="1" applyAlignment="1" applyProtection="1">
      <alignment horizontal="center" vertical="center" wrapText="1"/>
      <protection locked="0"/>
    </xf>
    <xf numFmtId="0" fontId="24" fillId="9" borderId="26" xfId="0" applyFont="1" applyFill="1" applyBorder="1" applyAlignment="1" applyProtection="1">
      <alignment horizontal="center" vertical="center" wrapText="1"/>
      <protection locked="0"/>
    </xf>
    <xf numFmtId="0" fontId="24" fillId="9" borderId="120" xfId="0" applyFont="1" applyFill="1" applyBorder="1" applyAlignment="1" applyProtection="1">
      <alignment horizontal="center" vertical="center" wrapText="1"/>
      <protection locked="0"/>
    </xf>
    <xf numFmtId="0" fontId="24" fillId="9" borderId="16" xfId="0" applyFont="1" applyFill="1" applyBorder="1" applyAlignment="1" applyProtection="1">
      <alignment horizontal="center" vertical="center" wrapText="1"/>
      <protection locked="0"/>
    </xf>
    <xf numFmtId="0" fontId="24" fillId="9" borderId="27" xfId="0" applyFont="1" applyFill="1" applyBorder="1" applyAlignment="1" applyProtection="1">
      <alignment horizontal="center" vertical="center" wrapText="1"/>
      <protection locked="0"/>
    </xf>
    <xf numFmtId="0" fontId="13" fillId="11" borderId="24" xfId="0" applyFont="1" applyFill="1" applyBorder="1" applyAlignment="1" applyProtection="1">
      <alignment horizontal="center"/>
      <protection locked="0"/>
    </xf>
    <xf numFmtId="0" fontId="13" fillId="11" borderId="119" xfId="0" applyFont="1" applyFill="1" applyBorder="1" applyAlignment="1" applyProtection="1">
      <alignment horizontal="center"/>
      <protection locked="0"/>
    </xf>
    <xf numFmtId="0" fontId="13" fillId="11" borderId="39" xfId="0" applyFont="1" applyFill="1" applyBorder="1" applyAlignment="1" applyProtection="1">
      <alignment horizontal="center"/>
      <protection locked="0"/>
    </xf>
    <xf numFmtId="0" fontId="13" fillId="11" borderId="25" xfId="0" applyFont="1" applyFill="1" applyBorder="1" applyAlignment="1" applyProtection="1">
      <alignment horizontal="center"/>
      <protection locked="0"/>
    </xf>
    <xf numFmtId="0" fontId="14" fillId="11" borderId="123" xfId="0" applyFont="1" applyFill="1" applyBorder="1" applyAlignment="1" applyProtection="1">
      <alignment horizontal="center" vertical="center" wrapText="1"/>
      <protection hidden="1"/>
    </xf>
    <xf numFmtId="0" fontId="14" fillId="11" borderId="118" xfId="0" applyFont="1" applyFill="1" applyBorder="1" applyAlignment="1" applyProtection="1">
      <alignment horizontal="center" vertical="center" wrapText="1"/>
      <protection hidden="1"/>
    </xf>
    <xf numFmtId="0" fontId="14" fillId="11" borderId="120" xfId="0" applyFont="1" applyFill="1" applyBorder="1" applyAlignment="1" applyProtection="1">
      <alignment horizontal="center" vertical="center" wrapText="1"/>
      <protection hidden="1"/>
    </xf>
    <xf numFmtId="0" fontId="77" fillId="11" borderId="118" xfId="0" applyFont="1" applyFill="1" applyBorder="1" applyAlignment="1" applyProtection="1">
      <alignment horizontal="center" vertical="center" wrapText="1"/>
      <protection hidden="1"/>
    </xf>
    <xf numFmtId="0" fontId="77" fillId="11" borderId="120" xfId="0" applyFont="1" applyFill="1" applyBorder="1" applyAlignment="1" applyProtection="1">
      <alignment horizontal="center" vertical="center" wrapText="1"/>
      <protection hidden="1"/>
    </xf>
    <xf numFmtId="0" fontId="13" fillId="18" borderId="24" xfId="0" applyFont="1" applyFill="1" applyBorder="1" applyAlignment="1" applyProtection="1">
      <alignment horizontal="center"/>
      <protection locked="0"/>
    </xf>
    <xf numFmtId="0" fontId="13" fillId="18" borderId="119" xfId="0" applyFont="1" applyFill="1" applyBorder="1" applyAlignment="1" applyProtection="1">
      <alignment horizontal="center"/>
      <protection locked="0"/>
    </xf>
    <xf numFmtId="0" fontId="13" fillId="18" borderId="39" xfId="0" applyFont="1" applyFill="1" applyBorder="1" applyAlignment="1" applyProtection="1">
      <alignment horizontal="center"/>
      <protection locked="0"/>
    </xf>
    <xf numFmtId="0" fontId="13" fillId="18" borderId="25" xfId="0" applyFont="1" applyFill="1" applyBorder="1" applyAlignment="1" applyProtection="1">
      <alignment horizontal="center"/>
      <protection locked="0"/>
    </xf>
    <xf numFmtId="0" fontId="24" fillId="18" borderId="26" xfId="0" applyFont="1" applyFill="1" applyBorder="1" applyAlignment="1" applyProtection="1">
      <alignment horizontal="center" vertical="center" wrapText="1"/>
      <protection locked="0"/>
    </xf>
    <xf numFmtId="0" fontId="24" fillId="18" borderId="120" xfId="0" applyFont="1" applyFill="1" applyBorder="1" applyAlignment="1" applyProtection="1">
      <alignment horizontal="center" vertical="center" wrapText="1"/>
      <protection locked="0"/>
    </xf>
    <xf numFmtId="0" fontId="24" fillId="18" borderId="16" xfId="0" applyFont="1" applyFill="1" applyBorder="1" applyAlignment="1" applyProtection="1">
      <alignment horizontal="center" vertical="center" wrapText="1"/>
      <protection locked="0"/>
    </xf>
    <xf numFmtId="0" fontId="24" fillId="18" borderId="27" xfId="0" applyFont="1" applyFill="1" applyBorder="1" applyAlignment="1" applyProtection="1">
      <alignment horizontal="center" vertical="center" wrapText="1"/>
      <protection locked="0"/>
    </xf>
    <xf numFmtId="0" fontId="14" fillId="18" borderId="123" xfId="0" applyFont="1" applyFill="1" applyBorder="1" applyAlignment="1" applyProtection="1">
      <alignment horizontal="center" vertical="center" wrapText="1"/>
      <protection hidden="1"/>
    </xf>
    <xf numFmtId="0" fontId="14" fillId="18" borderId="118" xfId="0" applyFont="1" applyFill="1" applyBorder="1" applyAlignment="1" applyProtection="1">
      <alignment horizontal="center" vertical="center" wrapText="1"/>
      <protection hidden="1"/>
    </xf>
    <xf numFmtId="0" fontId="14" fillId="18" borderId="120" xfId="0" applyFont="1" applyFill="1" applyBorder="1" applyAlignment="1" applyProtection="1">
      <alignment horizontal="center" vertical="center" wrapText="1"/>
      <protection hidden="1"/>
    </xf>
    <xf numFmtId="0" fontId="77" fillId="18" borderId="118" xfId="0" applyFont="1" applyFill="1" applyBorder="1" applyAlignment="1" applyProtection="1">
      <alignment horizontal="center" vertical="center" wrapText="1"/>
      <protection hidden="1"/>
    </xf>
    <xf numFmtId="0" fontId="77" fillId="18" borderId="120" xfId="0" applyFont="1" applyFill="1" applyBorder="1" applyAlignment="1" applyProtection="1">
      <alignment horizontal="center" vertical="center" wrapText="1"/>
      <protection hidden="1"/>
    </xf>
    <xf numFmtId="0" fontId="79" fillId="18" borderId="16" xfId="0" applyFont="1" applyFill="1" applyBorder="1" applyAlignment="1" applyProtection="1">
      <alignment horizontal="center" vertical="center" wrapText="1"/>
      <protection hidden="1"/>
    </xf>
    <xf numFmtId="0" fontId="18" fillId="18" borderId="16" xfId="0" applyFont="1" applyFill="1" applyBorder="1" applyAlignment="1" applyProtection="1">
      <alignment horizontal="center" vertical="center" wrapText="1"/>
      <protection hidden="1"/>
    </xf>
    <xf numFmtId="0" fontId="18" fillId="18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8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8" borderId="33" xfId="0" applyFont="1" applyFill="1" applyBorder="1" applyAlignment="1" applyProtection="1">
      <alignment horizontal="center" vertical="center" textRotation="90" wrapText="1"/>
      <protection hidden="1"/>
    </xf>
    <xf numFmtId="0" fontId="20" fillId="18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8" borderId="29" xfId="0" applyFont="1" applyFill="1" applyBorder="1" applyAlignment="1" applyProtection="1">
      <alignment horizontal="center" vertical="center" textRotation="90" wrapText="1"/>
      <protection hidden="1"/>
    </xf>
    <xf numFmtId="0" fontId="54" fillId="2" borderId="47" xfId="0" applyFont="1" applyFill="1" applyBorder="1" applyAlignment="1" applyProtection="1">
      <alignment horizontal="left" vertical="center" wrapText="1"/>
      <protection hidden="1"/>
    </xf>
    <xf numFmtId="0" fontId="54" fillId="2" borderId="4" xfId="0" applyFont="1" applyFill="1" applyBorder="1" applyAlignment="1" applyProtection="1">
      <alignment horizontal="left" vertical="center" wrapText="1"/>
      <protection hidden="1"/>
    </xf>
    <xf numFmtId="0" fontId="54" fillId="2" borderId="93" xfId="0" applyFont="1" applyFill="1" applyBorder="1" applyAlignment="1" applyProtection="1">
      <alignment horizontal="left" vertical="center" wrapText="1"/>
      <protection hidden="1"/>
    </xf>
    <xf numFmtId="0" fontId="24" fillId="11" borderId="24" xfId="0" applyFont="1" applyFill="1" applyBorder="1" applyAlignment="1" applyProtection="1">
      <alignment horizontal="center"/>
      <protection locked="0"/>
    </xf>
    <xf numFmtId="0" fontId="24" fillId="11" borderId="119" xfId="0" applyFont="1" applyFill="1" applyBorder="1" applyAlignment="1" applyProtection="1">
      <alignment horizontal="center"/>
      <protection locked="0"/>
    </xf>
    <xf numFmtId="0" fontId="24" fillId="11" borderId="39" xfId="0" applyFont="1" applyFill="1" applyBorder="1" applyAlignment="1" applyProtection="1">
      <alignment horizontal="center"/>
      <protection locked="0"/>
    </xf>
    <xf numFmtId="0" fontId="24" fillId="11" borderId="25" xfId="0" applyFont="1" applyFill="1" applyBorder="1" applyAlignment="1" applyProtection="1">
      <alignment horizontal="center"/>
      <protection locked="0"/>
    </xf>
    <xf numFmtId="0" fontId="5" fillId="11" borderId="24" xfId="0" applyFont="1" applyFill="1" applyBorder="1" applyAlignment="1" applyProtection="1">
      <alignment horizontal="center" wrapText="1"/>
      <protection hidden="1"/>
    </xf>
    <xf numFmtId="0" fontId="5" fillId="11" borderId="39" xfId="0" applyFont="1" applyFill="1" applyBorder="1" applyAlignment="1" applyProtection="1">
      <alignment horizontal="center" wrapText="1"/>
      <protection hidden="1"/>
    </xf>
    <xf numFmtId="0" fontId="5" fillId="11" borderId="41" xfId="0" applyFont="1" applyFill="1" applyBorder="1" applyAlignment="1" applyProtection="1">
      <alignment horizontal="center" wrapText="1"/>
      <protection hidden="1"/>
    </xf>
    <xf numFmtId="0" fontId="6" fillId="8" borderId="35" xfId="0" applyFont="1" applyFill="1" applyBorder="1" applyAlignment="1" applyProtection="1">
      <alignment horizontal="center" wrapText="1"/>
      <protection hidden="1"/>
    </xf>
    <xf numFmtId="0" fontId="6" fillId="8" borderId="36" xfId="0" applyFont="1" applyFill="1" applyBorder="1" applyAlignment="1" applyProtection="1">
      <alignment horizontal="center" wrapText="1"/>
      <protection hidden="1"/>
    </xf>
    <xf numFmtId="0" fontId="6" fillId="8" borderId="37" xfId="0" applyFont="1" applyFill="1" applyBorder="1" applyAlignment="1" applyProtection="1">
      <alignment horizontal="center" wrapText="1"/>
      <protection hidden="1"/>
    </xf>
    <xf numFmtId="0" fontId="27" fillId="8" borderId="54" xfId="0" applyFont="1" applyFill="1" applyBorder="1" applyAlignment="1" applyProtection="1">
      <alignment horizontal="center" vertical="center" wrapText="1"/>
      <protection hidden="1"/>
    </xf>
    <xf numFmtId="0" fontId="27" fillId="8" borderId="55" xfId="0" applyFont="1" applyFill="1" applyBorder="1" applyAlignment="1" applyProtection="1">
      <alignment horizontal="center" vertical="center" wrapText="1"/>
      <protection hidden="1"/>
    </xf>
    <xf numFmtId="0" fontId="27" fillId="8" borderId="56" xfId="0" applyFont="1" applyFill="1" applyBorder="1" applyAlignment="1" applyProtection="1">
      <alignment horizontal="center" vertical="center" wrapText="1"/>
      <protection hidden="1"/>
    </xf>
    <xf numFmtId="0" fontId="24" fillId="12" borderId="24" xfId="0" applyFont="1" applyFill="1" applyBorder="1" applyAlignment="1" applyProtection="1">
      <alignment horizontal="center"/>
      <protection locked="0"/>
    </xf>
    <xf numFmtId="0" fontId="24" fillId="12" borderId="119" xfId="0" applyFont="1" applyFill="1" applyBorder="1" applyAlignment="1" applyProtection="1">
      <alignment horizontal="center"/>
      <protection locked="0"/>
    </xf>
    <xf numFmtId="0" fontId="24" fillId="12" borderId="39" xfId="0" applyFont="1" applyFill="1" applyBorder="1" applyAlignment="1" applyProtection="1">
      <alignment horizontal="center"/>
      <protection locked="0"/>
    </xf>
    <xf numFmtId="0" fontId="24" fillId="12" borderId="25" xfId="0" applyFont="1" applyFill="1" applyBorder="1" applyAlignment="1" applyProtection="1">
      <alignment horizontal="center"/>
      <protection locked="0"/>
    </xf>
    <xf numFmtId="0" fontId="24" fillId="12" borderId="26" xfId="0" applyFont="1" applyFill="1" applyBorder="1" applyAlignment="1" applyProtection="1">
      <alignment horizontal="center" vertical="center" wrapText="1"/>
      <protection locked="0"/>
    </xf>
    <xf numFmtId="0" fontId="24" fillId="12" borderId="120" xfId="0" applyFont="1" applyFill="1" applyBorder="1" applyAlignment="1" applyProtection="1">
      <alignment horizontal="center" vertical="center" wrapText="1"/>
      <protection locked="0"/>
    </xf>
    <xf numFmtId="0" fontId="24" fillId="12" borderId="16" xfId="0" applyFont="1" applyFill="1" applyBorder="1" applyAlignment="1" applyProtection="1">
      <alignment horizontal="center" vertical="center" wrapText="1"/>
      <protection locked="0"/>
    </xf>
    <xf numFmtId="0" fontId="24" fillId="12" borderId="27" xfId="0" applyFont="1" applyFill="1" applyBorder="1" applyAlignment="1" applyProtection="1">
      <alignment horizontal="center" vertical="center" wrapText="1"/>
      <protection locked="0"/>
    </xf>
    <xf numFmtId="0" fontId="17" fillId="12" borderId="40" xfId="0" applyFont="1" applyFill="1" applyBorder="1" applyAlignment="1" applyProtection="1">
      <alignment horizontal="center" vertical="center" textRotation="90" wrapText="1"/>
      <protection hidden="1"/>
    </xf>
    <xf numFmtId="0" fontId="17" fillId="12" borderId="38" xfId="0" applyFont="1" applyFill="1" applyBorder="1" applyAlignment="1" applyProtection="1">
      <alignment horizontal="center" vertical="center" textRotation="90" wrapText="1"/>
      <protection hidden="1"/>
    </xf>
    <xf numFmtId="0" fontId="17" fillId="12" borderId="17" xfId="0" applyFont="1" applyFill="1" applyBorder="1" applyAlignment="1" applyProtection="1">
      <alignment horizontal="center" vertical="center" textRotation="90" wrapText="1"/>
      <protection hidden="1"/>
    </xf>
    <xf numFmtId="0" fontId="17" fillId="12" borderId="18" xfId="0" applyFont="1" applyFill="1" applyBorder="1" applyAlignment="1" applyProtection="1">
      <alignment horizontal="center" vertical="center" textRotation="90" wrapText="1"/>
      <protection hidden="1"/>
    </xf>
    <xf numFmtId="0" fontId="18" fillId="12" borderId="16" xfId="0" applyFont="1" applyFill="1" applyBorder="1" applyAlignment="1" applyProtection="1">
      <alignment horizontal="center" vertical="center" wrapText="1"/>
      <protection hidden="1"/>
    </xf>
    <xf numFmtId="0" fontId="18" fillId="12" borderId="17" xfId="0" applyFont="1" applyFill="1" applyBorder="1" applyAlignment="1" applyProtection="1">
      <alignment horizontal="center" vertical="center" textRotation="90" wrapText="1"/>
      <protection hidden="1"/>
    </xf>
    <xf numFmtId="0" fontId="18" fillId="12" borderId="19" xfId="0" applyFont="1" applyFill="1" applyBorder="1" applyAlignment="1" applyProtection="1">
      <alignment horizontal="center" vertical="center" textRotation="90" wrapText="1"/>
      <protection hidden="1"/>
    </xf>
    <xf numFmtId="0" fontId="18" fillId="12" borderId="33" xfId="0" applyFont="1" applyFill="1" applyBorder="1" applyAlignment="1" applyProtection="1">
      <alignment horizontal="center" vertical="center" textRotation="90" wrapText="1"/>
      <protection hidden="1"/>
    </xf>
    <xf numFmtId="0" fontId="20" fillId="12" borderId="27" xfId="0" applyFont="1" applyFill="1" applyBorder="1" applyAlignment="1" applyProtection="1">
      <alignment horizontal="center" vertical="center" textRotation="90" wrapText="1"/>
      <protection hidden="1"/>
    </xf>
    <xf numFmtId="0" fontId="20" fillId="12" borderId="29" xfId="0" applyFont="1" applyFill="1" applyBorder="1" applyAlignment="1" applyProtection="1">
      <alignment horizontal="center" vertical="center" textRotation="90" wrapText="1"/>
      <protection hidden="1"/>
    </xf>
    <xf numFmtId="0" fontId="99" fillId="0" borderId="102" xfId="0" applyFont="1" applyBorder="1" applyAlignment="1" applyProtection="1">
      <alignment horizontal="center" vertical="center"/>
      <protection hidden="1"/>
    </xf>
    <xf numFmtId="0" fontId="99" fillId="0" borderId="212" xfId="0" applyFont="1" applyBorder="1" applyAlignment="1" applyProtection="1">
      <alignment horizontal="center" vertical="center"/>
      <protection hidden="1"/>
    </xf>
    <xf numFmtId="0" fontId="99" fillId="0" borderId="106" xfId="0" applyFont="1" applyBorder="1" applyAlignment="1" applyProtection="1">
      <alignment horizontal="center" vertical="center"/>
      <protection hidden="1"/>
    </xf>
    <xf numFmtId="0" fontId="96" fillId="0" borderId="214" xfId="0" applyFont="1" applyBorder="1" applyAlignment="1" applyProtection="1">
      <alignment horizontal="center" vertical="center" wrapText="1"/>
      <protection hidden="1"/>
    </xf>
    <xf numFmtId="0" fontId="96" fillId="0" borderId="141" xfId="0" applyFont="1" applyBorder="1" applyAlignment="1" applyProtection="1">
      <alignment horizontal="center" vertical="center" wrapText="1"/>
      <protection hidden="1"/>
    </xf>
    <xf numFmtId="0" fontId="96" fillId="0" borderId="215" xfId="0" applyFont="1" applyBorder="1" applyAlignment="1" applyProtection="1">
      <alignment horizontal="center" vertical="center" wrapText="1"/>
      <protection hidden="1"/>
    </xf>
    <xf numFmtId="0" fontId="96" fillId="0" borderId="106" xfId="0" applyFont="1" applyBorder="1" applyAlignment="1" applyProtection="1">
      <alignment horizontal="center" vertical="center" wrapText="1"/>
      <protection hidden="1"/>
    </xf>
    <xf numFmtId="0" fontId="109" fillId="0" borderId="106" xfId="0" applyFont="1" applyBorder="1" applyAlignment="1" applyProtection="1">
      <alignment horizontal="center" vertical="center"/>
      <protection hidden="1"/>
    </xf>
    <xf numFmtId="0" fontId="109" fillId="0" borderId="141" xfId="0" applyFont="1" applyBorder="1" applyAlignment="1" applyProtection="1">
      <alignment horizontal="center" vertical="center"/>
      <protection hidden="1"/>
    </xf>
    <xf numFmtId="0" fontId="110" fillId="0" borderId="214" xfId="0" applyFont="1" applyBorder="1" applyAlignment="1" applyProtection="1">
      <alignment horizontal="center" vertical="center"/>
      <protection hidden="1"/>
    </xf>
    <xf numFmtId="0" fontId="110" fillId="0" borderId="141" xfId="0" applyFont="1" applyBorder="1" applyAlignment="1" applyProtection="1">
      <alignment horizontal="center" vertical="center"/>
      <protection hidden="1"/>
    </xf>
    <xf numFmtId="0" fontId="110" fillId="0" borderId="215" xfId="0" applyFont="1" applyBorder="1" applyAlignment="1" applyProtection="1">
      <alignment horizontal="center" vertical="center"/>
      <protection hidden="1"/>
    </xf>
    <xf numFmtId="0" fontId="111" fillId="0" borderId="106" xfId="0" applyFont="1" applyBorder="1" applyAlignment="1" applyProtection="1">
      <alignment horizontal="center" vertical="center"/>
      <protection hidden="1"/>
    </xf>
    <xf numFmtId="0" fontId="111" fillId="0" borderId="215" xfId="0" applyFont="1" applyBorder="1" applyAlignment="1" applyProtection="1">
      <alignment horizontal="center" vertical="center"/>
      <protection hidden="1"/>
    </xf>
    <xf numFmtId="0" fontId="109" fillId="0" borderId="216" xfId="0" applyFont="1" applyBorder="1" applyAlignment="1" applyProtection="1">
      <alignment horizontal="center" vertical="center"/>
      <protection hidden="1"/>
    </xf>
    <xf numFmtId="0" fontId="99" fillId="0" borderId="219" xfId="0" applyFont="1" applyBorder="1" applyAlignment="1" applyProtection="1">
      <alignment horizontal="center" vertical="center"/>
      <protection hidden="1"/>
    </xf>
    <xf numFmtId="0" fontId="99" fillId="0" borderId="220" xfId="0" applyFont="1" applyBorder="1" applyAlignment="1" applyProtection="1">
      <alignment horizontal="center" vertical="center"/>
      <protection hidden="1"/>
    </xf>
    <xf numFmtId="0" fontId="99" fillId="0" borderId="221" xfId="0" applyFont="1" applyBorder="1" applyAlignment="1" applyProtection="1">
      <alignment horizontal="center" vertical="center"/>
      <protection hidden="1"/>
    </xf>
    <xf numFmtId="0" fontId="104" fillId="15" borderId="17" xfId="0" applyFont="1" applyFill="1" applyBorder="1" applyAlignment="1" applyProtection="1">
      <alignment horizontal="center" vertical="center" textRotation="90" wrapText="1"/>
      <protection hidden="1"/>
    </xf>
    <xf numFmtId="0" fontId="104" fillId="15" borderId="18" xfId="0" applyFont="1" applyFill="1" applyBorder="1" applyAlignment="1" applyProtection="1">
      <alignment horizontal="center" vertical="center" textRotation="90" wrapText="1"/>
      <protection hidden="1"/>
    </xf>
    <xf numFmtId="0" fontId="102" fillId="15" borderId="16" xfId="0" applyFont="1" applyFill="1" applyBorder="1" applyAlignment="1" applyProtection="1">
      <alignment horizontal="center" vertical="center" textRotation="90" wrapText="1"/>
      <protection hidden="1"/>
    </xf>
    <xf numFmtId="0" fontId="102" fillId="15" borderId="17" xfId="0" applyFont="1" applyFill="1" applyBorder="1" applyAlignment="1" applyProtection="1">
      <alignment horizontal="center" vertical="center" textRotation="90" wrapText="1"/>
      <protection hidden="1"/>
    </xf>
    <xf numFmtId="0" fontId="102" fillId="15" borderId="19" xfId="0" applyFont="1" applyFill="1" applyBorder="1" applyAlignment="1" applyProtection="1">
      <alignment horizontal="center" vertical="center" textRotation="90" wrapText="1"/>
      <protection hidden="1"/>
    </xf>
    <xf numFmtId="0" fontId="102" fillId="15" borderId="33" xfId="0" applyFont="1" applyFill="1" applyBorder="1" applyAlignment="1" applyProtection="1">
      <alignment horizontal="center" vertical="center" textRotation="90" wrapText="1"/>
      <protection hidden="1"/>
    </xf>
    <xf numFmtId="0" fontId="36" fillId="15" borderId="196" xfId="0" applyFont="1" applyFill="1" applyBorder="1" applyAlignment="1" applyProtection="1">
      <alignment horizontal="center"/>
      <protection locked="0"/>
    </xf>
    <xf numFmtId="0" fontId="36" fillId="15" borderId="201" xfId="0" applyFont="1" applyFill="1" applyBorder="1" applyAlignment="1" applyProtection="1">
      <alignment horizontal="center"/>
      <protection locked="0"/>
    </xf>
    <xf numFmtId="0" fontId="36" fillId="15" borderId="197" xfId="0" applyFont="1" applyFill="1" applyBorder="1" applyAlignment="1" applyProtection="1">
      <alignment horizontal="center"/>
      <protection locked="0"/>
    </xf>
    <xf numFmtId="0" fontId="36" fillId="15" borderId="198" xfId="0" applyFont="1" applyFill="1" applyBorder="1" applyAlignment="1" applyProtection="1">
      <alignment horizontal="center"/>
      <protection locked="0"/>
    </xf>
    <xf numFmtId="0" fontId="36" fillId="15" borderId="185" xfId="0" applyFont="1" applyFill="1" applyBorder="1" applyAlignment="1" applyProtection="1">
      <alignment horizontal="center" vertical="center" wrapText="1"/>
      <protection locked="0"/>
    </xf>
    <xf numFmtId="0" fontId="36" fillId="15" borderId="120" xfId="0" applyFont="1" applyFill="1" applyBorder="1" applyAlignment="1" applyProtection="1">
      <alignment horizontal="center" vertical="center" wrapText="1"/>
      <protection locked="0"/>
    </xf>
    <xf numFmtId="0" fontId="36" fillId="15" borderId="16" xfId="0" applyFont="1" applyFill="1" applyBorder="1" applyAlignment="1" applyProtection="1">
      <alignment horizontal="center" vertical="center" wrapText="1"/>
      <protection locked="0"/>
    </xf>
    <xf numFmtId="0" fontId="36" fillId="15" borderId="199" xfId="0" applyFont="1" applyFill="1" applyBorder="1" applyAlignment="1" applyProtection="1">
      <alignment horizontal="center" vertical="center" wrapText="1"/>
      <protection locked="0"/>
    </xf>
    <xf numFmtId="0" fontId="36" fillId="15" borderId="203" xfId="0" applyFont="1" applyFill="1" applyBorder="1" applyAlignment="1" applyProtection="1">
      <alignment horizontal="center" vertical="center" wrapText="1"/>
      <protection hidden="1"/>
    </xf>
    <xf numFmtId="0" fontId="36" fillId="15" borderId="118" xfId="0" applyFont="1" applyFill="1" applyBorder="1" applyAlignment="1" applyProtection="1">
      <alignment horizontal="center" vertical="center" wrapText="1"/>
      <protection hidden="1"/>
    </xf>
    <xf numFmtId="0" fontId="36" fillId="15" borderId="120" xfId="0" applyFont="1" applyFill="1" applyBorder="1" applyAlignment="1" applyProtection="1">
      <alignment horizontal="center" vertical="center" wrapText="1"/>
      <protection hidden="1"/>
    </xf>
    <xf numFmtId="0" fontId="86" fillId="15" borderId="118" xfId="0" applyFont="1" applyFill="1" applyBorder="1" applyAlignment="1" applyProtection="1">
      <alignment horizontal="center" vertical="center" wrapText="1"/>
      <protection hidden="1"/>
    </xf>
    <xf numFmtId="0" fontId="86" fillId="15" borderId="120" xfId="0" applyFont="1" applyFill="1" applyBorder="1" applyAlignment="1" applyProtection="1">
      <alignment horizontal="center" vertical="center" wrapText="1"/>
      <protection hidden="1"/>
    </xf>
    <xf numFmtId="0" fontId="101" fillId="15" borderId="16" xfId="0" applyFont="1" applyFill="1" applyBorder="1" applyAlignment="1" applyProtection="1">
      <alignment horizontal="center" vertical="center" wrapText="1"/>
      <protection hidden="1"/>
    </xf>
    <xf numFmtId="0" fontId="106" fillId="15" borderId="199" xfId="0" applyFont="1" applyFill="1" applyBorder="1" applyAlignment="1" applyProtection="1">
      <alignment horizontal="center" vertical="center" textRotation="90" wrapText="1"/>
      <protection hidden="1"/>
    </xf>
    <xf numFmtId="0" fontId="106" fillId="15" borderId="200" xfId="0" applyFont="1" applyFill="1" applyBorder="1" applyAlignment="1" applyProtection="1">
      <alignment horizontal="center" vertical="center" textRotation="90" wrapText="1"/>
      <protection hidden="1"/>
    </xf>
    <xf numFmtId="0" fontId="99" fillId="0" borderId="100" xfId="0" applyFont="1" applyBorder="1" applyAlignment="1" applyProtection="1">
      <alignment horizontal="center" vertical="center"/>
      <protection hidden="1"/>
    </xf>
    <xf numFmtId="0" fontId="99" fillId="0" borderId="101" xfId="0" applyFont="1" applyBorder="1" applyAlignment="1" applyProtection="1">
      <alignment horizontal="center" vertical="center"/>
      <protection hidden="1"/>
    </xf>
    <xf numFmtId="0" fontId="99" fillId="0" borderId="107" xfId="0" applyFont="1" applyBorder="1" applyAlignment="1" applyProtection="1">
      <alignment horizontal="center" vertical="center"/>
      <protection hidden="1"/>
    </xf>
    <xf numFmtId="0" fontId="22" fillId="15" borderId="19" xfId="0" applyFont="1" applyFill="1" applyBorder="1" applyAlignment="1" applyProtection="1">
      <alignment horizontal="center" vertical="center" wrapText="1"/>
      <protection hidden="1"/>
    </xf>
    <xf numFmtId="0" fontId="22" fillId="15" borderId="33" xfId="0" applyFont="1" applyFill="1" applyBorder="1" applyAlignment="1" applyProtection="1">
      <alignment horizontal="center" vertical="center" wrapText="1"/>
      <protection hidden="1"/>
    </xf>
    <xf numFmtId="0" fontId="22" fillId="15" borderId="186" xfId="0" applyFont="1" applyFill="1" applyBorder="1" applyAlignment="1" applyProtection="1">
      <alignment horizontal="center" vertical="center" wrapText="1"/>
      <protection hidden="1"/>
    </xf>
    <xf numFmtId="0" fontId="22" fillId="15" borderId="188" xfId="0" applyFont="1" applyFill="1" applyBorder="1" applyAlignment="1" applyProtection="1">
      <alignment horizontal="center" vertical="center" wrapText="1"/>
      <protection hidden="1"/>
    </xf>
    <xf numFmtId="0" fontId="22" fillId="15" borderId="210" xfId="0" applyFont="1" applyFill="1" applyBorder="1" applyAlignment="1" applyProtection="1">
      <alignment horizontal="center" vertical="center" wrapText="1"/>
      <protection hidden="1"/>
    </xf>
    <xf numFmtId="0" fontId="22" fillId="15" borderId="211" xfId="0" applyFont="1" applyFill="1" applyBorder="1" applyAlignment="1" applyProtection="1">
      <alignment horizontal="center" vertical="center" wrapText="1"/>
      <protection hidden="1"/>
    </xf>
    <xf numFmtId="0" fontId="22" fillId="15" borderId="142" xfId="0" applyFont="1" applyFill="1" applyBorder="1" applyAlignment="1" applyProtection="1">
      <alignment horizontal="center" vertical="center" wrapText="1"/>
      <protection hidden="1"/>
    </xf>
    <xf numFmtId="0" fontId="22" fillId="15" borderId="142" xfId="0" applyFont="1" applyFill="1" applyBorder="1" applyAlignment="1" applyProtection="1">
      <alignment horizontal="center" vertical="center" textRotation="90" wrapText="1"/>
      <protection hidden="1"/>
    </xf>
    <xf numFmtId="0" fontId="22" fillId="15" borderId="33" xfId="0" applyFont="1" applyFill="1" applyBorder="1" applyAlignment="1" applyProtection="1">
      <alignment horizontal="center" vertical="center" textRotation="90" wrapText="1"/>
      <protection hidden="1"/>
    </xf>
    <xf numFmtId="0" fontId="62" fillId="15" borderId="141" xfId="0" applyFont="1" applyFill="1" applyBorder="1" applyAlignment="1" applyProtection="1">
      <alignment horizontal="left" vertical="center"/>
      <protection hidden="1"/>
    </xf>
    <xf numFmtId="0" fontId="62" fillId="15" borderId="209" xfId="0" applyFont="1" applyFill="1" applyBorder="1" applyAlignment="1" applyProtection="1">
      <alignment horizontal="left" vertical="center"/>
      <protection hidden="1"/>
    </xf>
    <xf numFmtId="0" fontId="51" fillId="15" borderId="183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5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7" xfId="0" applyFont="1" applyFill="1" applyBorder="1" applyAlignment="1" applyProtection="1">
      <alignment horizontal="center" vertical="center" textRotation="90" wrapText="1"/>
      <protection hidden="1"/>
    </xf>
    <xf numFmtId="0" fontId="22" fillId="15" borderId="208" xfId="0" applyFont="1" applyFill="1" applyBorder="1" applyAlignment="1" applyProtection="1">
      <alignment horizontal="center" vertical="center"/>
      <protection hidden="1"/>
    </xf>
    <xf numFmtId="0" fontId="22" fillId="15" borderId="141" xfId="0" applyFont="1" applyFill="1" applyBorder="1" applyAlignment="1" applyProtection="1">
      <alignment horizontal="center" vertical="center"/>
      <protection hidden="1"/>
    </xf>
    <xf numFmtId="0" fontId="62" fillId="15" borderId="141" xfId="0" applyFont="1" applyFill="1" applyBorder="1" applyAlignment="1" applyProtection="1">
      <alignment vertical="center"/>
      <protection hidden="1"/>
    </xf>
    <xf numFmtId="0" fontId="62" fillId="15" borderId="209" xfId="0" applyFont="1" applyFill="1" applyBorder="1" applyAlignment="1" applyProtection="1">
      <alignment vertical="center"/>
      <protection hidden="1"/>
    </xf>
    <xf numFmtId="0" fontId="51" fillId="15" borderId="16" xfId="0" applyFont="1" applyFill="1" applyBorder="1" applyAlignment="1" applyProtection="1">
      <alignment horizontal="center" vertical="center" textRotation="90" wrapText="1"/>
      <protection hidden="1"/>
    </xf>
    <xf numFmtId="0" fontId="51" fillId="15" borderId="31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99" xfId="0" applyFont="1" applyFill="1" applyBorder="1" applyAlignment="1" applyProtection="1">
      <alignment horizontal="center" vertical="center" textRotation="90" wrapText="1"/>
      <protection hidden="1"/>
    </xf>
    <xf numFmtId="0" fontId="51" fillId="15" borderId="200" xfId="0" applyFont="1" applyFill="1" applyBorder="1" applyAlignment="1" applyProtection="1">
      <alignment horizontal="center" vertical="center" textRotation="90" wrapText="1"/>
      <protection hidden="1"/>
    </xf>
    <xf numFmtId="0" fontId="104" fillId="15" borderId="202" xfId="0" applyFont="1" applyFill="1" applyBorder="1" applyAlignment="1" applyProtection="1">
      <alignment horizontal="center" vertical="center" textRotation="90" wrapText="1"/>
      <protection hidden="1"/>
    </xf>
    <xf numFmtId="0" fontId="104" fillId="15" borderId="191" xfId="0" applyFont="1" applyFill="1" applyBorder="1" applyAlignment="1" applyProtection="1">
      <alignment horizontal="center" vertical="center" textRotation="90" wrapText="1"/>
      <protection hidden="1"/>
    </xf>
    <xf numFmtId="0" fontId="62" fillId="15" borderId="208" xfId="0" applyFont="1" applyFill="1" applyBorder="1" applyAlignment="1" applyProtection="1">
      <alignment horizontal="right" vertical="center"/>
      <protection hidden="1"/>
    </xf>
    <xf numFmtId="0" fontId="62" fillId="15" borderId="141" xfId="0" applyFont="1" applyFill="1" applyBorder="1" applyAlignment="1" applyProtection="1">
      <alignment horizontal="right" vertical="center"/>
      <protection hidden="1"/>
    </xf>
    <xf numFmtId="0" fontId="51" fillId="15" borderId="39" xfId="0" applyFont="1" applyFill="1" applyBorder="1" applyAlignment="1" applyProtection="1">
      <alignment horizontal="center" vertical="center" textRotation="90" wrapText="1"/>
      <protection hidden="1"/>
    </xf>
    <xf numFmtId="0" fontId="100" fillId="15" borderId="196" xfId="0" applyFont="1" applyFill="1" applyBorder="1" applyAlignment="1" applyProtection="1">
      <alignment horizontal="center" wrapText="1"/>
      <protection hidden="1"/>
    </xf>
    <xf numFmtId="0" fontId="100" fillId="15" borderId="197" xfId="0" applyFont="1" applyFill="1" applyBorder="1" applyAlignment="1" applyProtection="1">
      <alignment horizontal="center" wrapText="1"/>
      <protection hidden="1"/>
    </xf>
    <xf numFmtId="0" fontId="100" fillId="15" borderId="198" xfId="0" applyFont="1" applyFill="1" applyBorder="1" applyAlignment="1" applyProtection="1">
      <alignment horizontal="center" wrapText="1"/>
      <protection hidden="1"/>
    </xf>
    <xf numFmtId="0" fontId="100" fillId="15" borderId="180" xfId="0" applyFont="1" applyFill="1" applyBorder="1" applyAlignment="1" applyProtection="1">
      <alignment horizontal="center" wrapText="1"/>
      <protection hidden="1"/>
    </xf>
    <xf numFmtId="0" fontId="100" fillId="15" borderId="181" xfId="0" applyFont="1" applyFill="1" applyBorder="1" applyAlignment="1" applyProtection="1">
      <alignment horizontal="center" wrapText="1"/>
      <protection hidden="1"/>
    </xf>
    <xf numFmtId="0" fontId="100" fillId="15" borderId="182" xfId="0" applyFont="1" applyFill="1" applyBorder="1" applyAlignment="1" applyProtection="1">
      <alignment horizontal="center" wrapText="1"/>
      <protection hidden="1"/>
    </xf>
    <xf numFmtId="0" fontId="51" fillId="15" borderId="45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9" xfId="0" applyFont="1" applyFill="1" applyBorder="1" applyAlignment="1" applyProtection="1">
      <alignment horizontal="center" vertical="center" textRotation="90" wrapText="1"/>
      <protection hidden="1"/>
    </xf>
    <xf numFmtId="0" fontId="51" fillId="15" borderId="33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4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6" xfId="0" applyFont="1" applyFill="1" applyBorder="1" applyAlignment="1" applyProtection="1">
      <alignment horizontal="center" vertical="center" textRotation="90" wrapText="1"/>
      <protection hidden="1"/>
    </xf>
    <xf numFmtId="0" fontId="51" fillId="15" borderId="188" xfId="0" applyFont="1" applyFill="1" applyBorder="1" applyAlignment="1" applyProtection="1">
      <alignment horizontal="center" vertical="center" textRotation="90" wrapText="1"/>
      <protection hidden="1"/>
    </xf>
    <xf numFmtId="0" fontId="97" fillId="0" borderId="229" xfId="0" applyFont="1" applyBorder="1" applyAlignment="1" applyProtection="1">
      <alignment horizontal="right" vertical="center"/>
      <protection hidden="1"/>
    </xf>
    <xf numFmtId="0" fontId="97" fillId="0" borderId="230" xfId="0" applyFont="1" applyBorder="1" applyAlignment="1" applyProtection="1">
      <alignment horizontal="right" vertical="center"/>
      <protection hidden="1"/>
    </xf>
    <xf numFmtId="0" fontId="97" fillId="0" borderId="232" xfId="0" applyFont="1" applyBorder="1" applyAlignment="1" applyProtection="1">
      <alignment horizontal="right" vertical="center"/>
      <protection hidden="1"/>
    </xf>
    <xf numFmtId="0" fontId="97" fillId="0" borderId="226" xfId="0" applyFont="1" applyBorder="1" applyAlignment="1" applyProtection="1">
      <alignment horizontal="right" vertical="center"/>
      <protection hidden="1"/>
    </xf>
    <xf numFmtId="0" fontId="97" fillId="0" borderId="227" xfId="0" applyFont="1" applyBorder="1" applyAlignment="1" applyProtection="1">
      <alignment horizontal="right" vertical="center"/>
      <protection hidden="1"/>
    </xf>
    <xf numFmtId="0" fontId="97" fillId="0" borderId="228" xfId="0" applyFont="1" applyBorder="1" applyAlignment="1" applyProtection="1">
      <alignment horizontal="right" vertical="center"/>
      <protection hidden="1"/>
    </xf>
    <xf numFmtId="0" fontId="99" fillId="0" borderId="213" xfId="0" applyFont="1" applyBorder="1" applyAlignment="1" applyProtection="1">
      <alignment horizontal="center" vertical="center"/>
      <protection hidden="1"/>
    </xf>
    <xf numFmtId="0" fontId="96" fillId="19" borderId="100" xfId="0" applyFont="1" applyFill="1" applyBorder="1" applyAlignment="1" applyProtection="1">
      <alignment horizontal="center" vertical="center" wrapText="1"/>
      <protection hidden="1"/>
    </xf>
    <xf numFmtId="0" fontId="96" fillId="19" borderId="101" xfId="0" applyFont="1" applyFill="1" applyBorder="1" applyAlignment="1" applyProtection="1">
      <alignment horizontal="center" vertical="center" wrapText="1"/>
      <protection hidden="1"/>
    </xf>
    <xf numFmtId="0" fontId="96" fillId="14" borderId="103" xfId="0" applyFont="1" applyFill="1" applyBorder="1" applyAlignment="1" applyProtection="1">
      <alignment horizontal="center" vertical="center"/>
      <protection hidden="1"/>
    </xf>
    <xf numFmtId="0" fontId="96" fillId="14" borderId="104" xfId="0" applyFont="1" applyFill="1" applyBorder="1" applyAlignment="1" applyProtection="1">
      <alignment horizontal="center" vertical="center"/>
      <protection hidden="1"/>
    </xf>
    <xf numFmtId="0" fontId="96" fillId="14" borderId="105" xfId="0" applyFont="1" applyFill="1" applyBorder="1" applyAlignment="1" applyProtection="1">
      <alignment horizontal="center" vertical="center"/>
      <protection hidden="1"/>
    </xf>
    <xf numFmtId="0" fontId="58" fillId="0" borderId="223" xfId="0" applyFont="1" applyBorder="1" applyAlignment="1" applyProtection="1">
      <alignment horizontal="right"/>
      <protection hidden="1"/>
    </xf>
    <xf numFmtId="0" fontId="58" fillId="0" borderId="224" xfId="0" applyFont="1" applyBorder="1" applyAlignment="1" applyProtection="1">
      <alignment horizontal="right"/>
      <protection hidden="1"/>
    </xf>
    <xf numFmtId="0" fontId="58" fillId="0" borderId="225" xfId="0" applyFont="1" applyBorder="1" applyAlignment="1" applyProtection="1">
      <alignment horizontal="right"/>
      <protection hidden="1"/>
    </xf>
    <xf numFmtId="0" fontId="58" fillId="0" borderId="214" xfId="0" applyFont="1" applyBorder="1" applyAlignment="1" applyProtection="1">
      <alignment horizontal="right"/>
      <protection hidden="1"/>
    </xf>
    <xf numFmtId="0" fontId="58" fillId="0" borderId="141" xfId="0" applyFont="1" applyBorder="1" applyAlignment="1" applyProtection="1">
      <alignment horizontal="right"/>
      <protection hidden="1"/>
    </xf>
    <xf numFmtId="0" fontId="58" fillId="0" borderId="216" xfId="0" applyFont="1" applyBorder="1" applyAlignment="1" applyProtection="1">
      <alignment horizontal="right"/>
      <protection hidden="1"/>
    </xf>
    <xf numFmtId="0" fontId="98" fillId="0" borderId="219" xfId="0" applyFont="1" applyBorder="1" applyAlignment="1" applyProtection="1">
      <alignment horizontal="right" vertical="center"/>
      <protection hidden="1"/>
    </xf>
    <xf numFmtId="0" fontId="98" fillId="0" borderId="220" xfId="0" applyFont="1" applyBorder="1" applyAlignment="1" applyProtection="1">
      <alignment horizontal="right" vertical="center"/>
      <protection hidden="1"/>
    </xf>
    <xf numFmtId="0" fontId="98" fillId="0" borderId="221" xfId="0" applyFont="1" applyBorder="1" applyAlignment="1" applyProtection="1">
      <alignment horizontal="right" vertical="center"/>
      <protection hidden="1"/>
    </xf>
    <xf numFmtId="0" fontId="0" fillId="15" borderId="0" xfId="0" applyFill="1" applyAlignment="1" applyProtection="1">
      <alignment horizontal="center"/>
      <protection hidden="1"/>
    </xf>
    <xf numFmtId="0" fontId="0" fillId="15" borderId="111" xfId="0" applyFill="1" applyBorder="1" applyAlignment="1" applyProtection="1">
      <alignment horizontal="center"/>
      <protection hidden="1"/>
    </xf>
    <xf numFmtId="0" fontId="45" fillId="15" borderId="233" xfId="0" applyFont="1" applyFill="1" applyBorder="1" applyAlignment="1" applyProtection="1">
      <alignment horizontal="center" vertical="center"/>
      <protection hidden="1"/>
    </xf>
    <xf numFmtId="0" fontId="45" fillId="15" borderId="224" xfId="0" applyFont="1" applyFill="1" applyBorder="1" applyAlignment="1" applyProtection="1">
      <alignment horizontal="center" vertical="center"/>
      <protection hidden="1"/>
    </xf>
    <xf numFmtId="0" fontId="99" fillId="19" borderId="101" xfId="0" applyFont="1" applyFill="1" applyBorder="1" applyAlignment="1" applyProtection="1">
      <alignment horizontal="center" vertical="center"/>
      <protection hidden="1"/>
    </xf>
    <xf numFmtId="0" fontId="99" fillId="19" borderId="218" xfId="0" applyFont="1" applyFill="1" applyBorder="1" applyAlignment="1" applyProtection="1">
      <alignment horizontal="center" vertical="center"/>
      <protection hidden="1"/>
    </xf>
    <xf numFmtId="0" fontId="96" fillId="14" borderId="115" xfId="0" applyFont="1" applyFill="1" applyBorder="1" applyAlignment="1" applyProtection="1">
      <alignment horizontal="right" vertical="center"/>
      <protection hidden="1"/>
    </xf>
    <xf numFmtId="0" fontId="96" fillId="14" borderId="109" xfId="0" applyFont="1" applyFill="1" applyBorder="1" applyAlignment="1" applyProtection="1">
      <alignment horizontal="right" vertical="center"/>
      <protection hidden="1"/>
    </xf>
    <xf numFmtId="0" fontId="96" fillId="14" borderId="219" xfId="0" applyFont="1" applyFill="1" applyBorder="1" applyAlignment="1" applyProtection="1">
      <alignment horizontal="right" vertical="center"/>
      <protection hidden="1"/>
    </xf>
    <xf numFmtId="0" fontId="96" fillId="14" borderId="220" xfId="0" applyFont="1" applyFill="1" applyBorder="1" applyAlignment="1" applyProtection="1">
      <alignment horizontal="right" vertical="center"/>
      <protection hidden="1"/>
    </xf>
    <xf numFmtId="0" fontId="96" fillId="14" borderId="109" xfId="0" applyFont="1" applyFill="1" applyBorder="1" applyAlignment="1" applyProtection="1">
      <alignment horizontal="center" vertical="center"/>
      <protection hidden="1"/>
    </xf>
    <xf numFmtId="0" fontId="96" fillId="14" borderId="110" xfId="0" applyFont="1" applyFill="1" applyBorder="1" applyAlignment="1" applyProtection="1">
      <alignment horizontal="center" vertical="center"/>
      <protection hidden="1"/>
    </xf>
    <xf numFmtId="0" fontId="96" fillId="14" borderId="220" xfId="0" applyFont="1" applyFill="1" applyBorder="1" applyAlignment="1" applyProtection="1">
      <alignment horizontal="center" vertical="center"/>
      <protection hidden="1"/>
    </xf>
    <xf numFmtId="0" fontId="96" fillId="14" borderId="221" xfId="0" applyFont="1" applyFill="1" applyBorder="1" applyAlignment="1" applyProtection="1">
      <alignment horizontal="center" vertical="center"/>
      <protection hidden="1"/>
    </xf>
    <xf numFmtId="0" fontId="96" fillId="19" borderId="217" xfId="0" applyFont="1" applyFill="1" applyBorder="1" applyAlignment="1" applyProtection="1">
      <alignment horizontal="center" vertical="center"/>
      <protection hidden="1"/>
    </xf>
    <xf numFmtId="0" fontId="96" fillId="19" borderId="218" xfId="0" applyFont="1" applyFill="1" applyBorder="1" applyAlignment="1" applyProtection="1">
      <alignment horizontal="center" vertical="center"/>
      <protection hidden="1"/>
    </xf>
    <xf numFmtId="0" fontId="4" fillId="14" borderId="115" xfId="0" applyFont="1" applyFill="1" applyBorder="1" applyAlignment="1" applyProtection="1">
      <alignment horizontal="center" vertical="center"/>
      <protection hidden="1"/>
    </xf>
    <xf numFmtId="0" fontId="4" fillId="14" borderId="109" xfId="0" applyFont="1" applyFill="1" applyBorder="1" applyAlignment="1" applyProtection="1">
      <alignment horizontal="center" vertical="center"/>
      <protection hidden="1"/>
    </xf>
    <xf numFmtId="0" fontId="4" fillId="14" borderId="110" xfId="0" applyFont="1" applyFill="1" applyBorder="1" applyAlignment="1" applyProtection="1">
      <alignment horizontal="center" vertical="center"/>
      <protection hidden="1"/>
    </xf>
    <xf numFmtId="0" fontId="41" fillId="0" borderId="108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0" fillId="0" borderId="108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111" xfId="0" applyFont="1" applyBorder="1" applyAlignment="1" applyProtection="1">
      <alignment horizontal="center" vertical="center"/>
      <protection hidden="1"/>
    </xf>
    <xf numFmtId="0" fontId="1" fillId="14" borderId="113" xfId="0" applyFont="1" applyFill="1" applyBorder="1" applyAlignment="1" applyProtection="1">
      <alignment horizontal="center" vertical="center" wrapText="1"/>
      <protection hidden="1"/>
    </xf>
    <xf numFmtId="0" fontId="1" fillId="14" borderId="116" xfId="0" applyFont="1" applyFill="1" applyBorder="1" applyAlignment="1" applyProtection="1">
      <alignment horizontal="center" vertical="center" wrapText="1"/>
      <protection hidden="1"/>
    </xf>
    <xf numFmtId="0" fontId="1" fillId="14" borderId="114" xfId="0" applyFont="1" applyFill="1" applyBorder="1" applyAlignment="1" applyProtection="1">
      <alignment horizontal="center" vertical="center"/>
      <protection hidden="1"/>
    </xf>
    <xf numFmtId="0" fontId="1" fillId="14" borderId="112" xfId="0" applyFont="1" applyFill="1" applyBorder="1" applyAlignment="1" applyProtection="1">
      <alignment horizontal="center" vertical="center"/>
      <protection hidden="1"/>
    </xf>
    <xf numFmtId="0" fontId="5" fillId="0" borderId="117" xfId="0" applyFont="1" applyBorder="1" applyAlignment="1" applyProtection="1">
      <alignment horizontal="left" vertical="center"/>
      <protection hidden="1"/>
    </xf>
    <xf numFmtId="0" fontId="5" fillId="0" borderId="111" xfId="0" applyFont="1" applyBorder="1" applyAlignment="1" applyProtection="1">
      <alignment horizontal="left" vertical="center"/>
      <protection hidden="1"/>
    </xf>
    <xf numFmtId="0" fontId="92" fillId="0" borderId="155" xfId="0" applyFont="1" applyBorder="1" applyAlignment="1" applyProtection="1">
      <alignment horizontal="center" vertical="center" wrapText="1"/>
      <protection hidden="1"/>
    </xf>
    <xf numFmtId="0" fontId="92" fillId="0" borderId="156" xfId="0" applyFont="1" applyBorder="1" applyAlignment="1" applyProtection="1">
      <alignment horizontal="center" vertical="center" wrapText="1"/>
      <protection hidden="1"/>
    </xf>
    <xf numFmtId="0" fontId="92" fillId="0" borderId="52" xfId="0" applyFont="1" applyBorder="1" applyAlignment="1" applyProtection="1">
      <alignment horizontal="center" vertical="center" wrapText="1"/>
      <protection hidden="1"/>
    </xf>
    <xf numFmtId="0" fontId="92" fillId="0" borderId="157" xfId="0" applyFont="1" applyBorder="1" applyAlignment="1" applyProtection="1">
      <alignment horizontal="center" vertical="center" wrapText="1"/>
      <protection hidden="1"/>
    </xf>
    <xf numFmtId="0" fontId="92" fillId="0" borderId="79" xfId="0" applyFont="1" applyBorder="1" applyAlignment="1" applyProtection="1">
      <alignment horizontal="center" vertical="center" wrapText="1"/>
      <protection hidden="1"/>
    </xf>
    <xf numFmtId="0" fontId="92" fillId="0" borderId="158" xfId="0" applyFont="1" applyBorder="1" applyAlignment="1" applyProtection="1">
      <alignment horizontal="center" vertical="center" wrapText="1"/>
      <protection hidden="1"/>
    </xf>
    <xf numFmtId="0" fontId="24" fillId="8" borderId="60" xfId="0" applyFont="1" applyFill="1" applyBorder="1" applyAlignment="1" applyProtection="1">
      <alignment horizontal="center" vertical="center"/>
      <protection hidden="1"/>
    </xf>
    <xf numFmtId="0" fontId="0" fillId="0" borderId="59" xfId="0" applyBorder="1" applyProtection="1">
      <protection hidden="1"/>
    </xf>
    <xf numFmtId="0" fontId="0" fillId="0" borderId="73" xfId="0" applyBorder="1" applyProtection="1">
      <protection hidden="1"/>
    </xf>
    <xf numFmtId="0" fontId="31" fillId="0" borderId="52" xfId="0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Fill="1" applyBorder="1" applyAlignment="1" applyProtection="1">
      <alignment horizontal="right" vertical="center" wrapText="1"/>
      <protection hidden="1"/>
    </xf>
    <xf numFmtId="0" fontId="31" fillId="0" borderId="47" xfId="0" applyFont="1" applyFill="1" applyBorder="1" applyAlignment="1" applyProtection="1">
      <alignment horizontal="right" vertical="center" wrapText="1"/>
      <protection hidden="1"/>
    </xf>
    <xf numFmtId="0" fontId="31" fillId="0" borderId="4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53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13" fillId="0" borderId="93" xfId="0" applyFont="1" applyBorder="1" applyAlignment="1" applyProtection="1">
      <alignment horizontal="left" vertical="center"/>
      <protection hidden="1"/>
    </xf>
    <xf numFmtId="0" fontId="56" fillId="14" borderId="74" xfId="0" applyFont="1" applyFill="1" applyBorder="1" applyAlignment="1" applyProtection="1">
      <alignment horizontal="center" vertical="center"/>
      <protection hidden="1"/>
    </xf>
    <xf numFmtId="0" fontId="56" fillId="14" borderId="95" xfId="0" applyFont="1" applyFill="1" applyBorder="1" applyAlignment="1" applyProtection="1">
      <alignment horizontal="center" vertical="center"/>
      <protection hidden="1"/>
    </xf>
    <xf numFmtId="0" fontId="56" fillId="14" borderId="69" xfId="0" applyFont="1" applyFill="1" applyBorder="1" applyAlignment="1" applyProtection="1">
      <alignment horizontal="center" vertical="center"/>
      <protection hidden="1"/>
    </xf>
    <xf numFmtId="0" fontId="30" fillId="14" borderId="124" xfId="0" applyFont="1" applyFill="1" applyBorder="1" applyAlignment="1" applyProtection="1">
      <alignment horizontal="center" vertical="center"/>
      <protection hidden="1"/>
    </xf>
    <xf numFmtId="0" fontId="30" fillId="14" borderId="71" xfId="0" applyFont="1" applyFill="1" applyBorder="1" applyAlignment="1" applyProtection="1">
      <alignment horizontal="center" vertical="center"/>
      <protection hidden="1"/>
    </xf>
    <xf numFmtId="0" fontId="24" fillId="0" borderId="60" xfId="0" applyFont="1" applyFill="1" applyBorder="1" applyAlignment="1" applyProtection="1">
      <alignment horizontal="center" vertical="center"/>
      <protection hidden="1"/>
    </xf>
    <xf numFmtId="0" fontId="24" fillId="0" borderId="59" xfId="0" applyFont="1" applyFill="1" applyBorder="1" applyAlignment="1" applyProtection="1">
      <alignment horizontal="center" vertical="center"/>
      <protection hidden="1"/>
    </xf>
    <xf numFmtId="0" fontId="24" fillId="0" borderId="61" xfId="0" applyFont="1" applyFill="1" applyBorder="1" applyAlignment="1" applyProtection="1">
      <alignment horizontal="center" vertical="center"/>
      <protection hidden="1"/>
    </xf>
    <xf numFmtId="0" fontId="29" fillId="0" borderId="59" xfId="0" applyFont="1" applyFill="1" applyBorder="1" applyAlignment="1" applyProtection="1">
      <alignment horizontal="center" vertical="center"/>
      <protection hidden="1"/>
    </xf>
    <xf numFmtId="0" fontId="29" fillId="0" borderId="73" xfId="0" applyFont="1" applyFill="1" applyBorder="1" applyAlignment="1" applyProtection="1">
      <alignment horizontal="center" vertical="center"/>
      <protection hidden="1"/>
    </xf>
    <xf numFmtId="0" fontId="37" fillId="0" borderId="35" xfId="0" applyFont="1" applyFill="1" applyBorder="1" applyAlignment="1" applyProtection="1">
      <alignment horizontal="center"/>
      <protection hidden="1"/>
    </xf>
    <xf numFmtId="0" fontId="37" fillId="0" borderId="36" xfId="0" applyFont="1" applyFill="1" applyBorder="1" applyAlignment="1" applyProtection="1">
      <alignment horizontal="center"/>
      <protection hidden="1"/>
    </xf>
    <xf numFmtId="0" fontId="37" fillId="0" borderId="37" xfId="0" applyFont="1" applyFill="1" applyBorder="1" applyAlignment="1" applyProtection="1">
      <alignment horizontal="center"/>
      <protection hidden="1"/>
    </xf>
    <xf numFmtId="0" fontId="37" fillId="0" borderId="52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37" fillId="0" borderId="53" xfId="0" applyFont="1" applyFill="1" applyBorder="1" applyAlignment="1" applyProtection="1">
      <alignment horizontal="center"/>
      <protection hidden="1"/>
    </xf>
    <xf numFmtId="0" fontId="93" fillId="0" borderId="128" xfId="0" applyFont="1" applyFill="1" applyBorder="1" applyAlignment="1" applyProtection="1">
      <alignment horizontal="right" vertical="center" wrapText="1"/>
      <protection hidden="1"/>
    </xf>
    <xf numFmtId="0" fontId="56" fillId="0" borderId="63" xfId="0" applyFont="1" applyFill="1" applyBorder="1" applyAlignment="1" applyProtection="1">
      <alignment horizontal="center" vertical="center"/>
      <protection hidden="1"/>
    </xf>
    <xf numFmtId="0" fontId="56" fillId="0" borderId="62" xfId="0" applyFont="1" applyFill="1" applyBorder="1" applyAlignment="1" applyProtection="1">
      <alignment horizontal="center" vertical="center"/>
      <protection hidden="1"/>
    </xf>
    <xf numFmtId="0" fontId="56" fillId="0" borderId="70" xfId="0" applyFont="1" applyFill="1" applyBorder="1" applyAlignment="1" applyProtection="1">
      <alignment horizontal="center" vertical="center"/>
      <protection hidden="1"/>
    </xf>
    <xf numFmtId="0" fontId="14" fillId="0" borderId="84" xfId="0" applyFont="1" applyFill="1" applyBorder="1" applyAlignment="1" applyProtection="1">
      <alignment horizontal="center" vertical="center"/>
      <protection hidden="1"/>
    </xf>
    <xf numFmtId="0" fontId="14" fillId="0" borderId="70" xfId="0" applyFont="1" applyFill="1" applyBorder="1" applyAlignment="1" applyProtection="1">
      <alignment horizontal="center" vertical="center"/>
      <protection hidden="1"/>
    </xf>
    <xf numFmtId="0" fontId="42" fillId="8" borderId="135" xfId="0" applyFont="1" applyFill="1" applyBorder="1" applyAlignment="1" applyProtection="1">
      <alignment horizontal="center" vertical="center" wrapText="1"/>
      <protection hidden="1"/>
    </xf>
    <xf numFmtId="0" fontId="42" fillId="8" borderId="136" xfId="0" applyFont="1" applyFill="1" applyBorder="1" applyAlignment="1" applyProtection="1">
      <alignment horizontal="center" vertical="center" wrapText="1"/>
      <protection hidden="1"/>
    </xf>
    <xf numFmtId="0" fontId="42" fillId="8" borderId="152" xfId="0" applyFont="1" applyFill="1" applyBorder="1" applyAlignment="1" applyProtection="1">
      <alignment horizontal="center" vertical="center" wrapText="1"/>
      <protection hidden="1"/>
    </xf>
    <xf numFmtId="0" fontId="56" fillId="0" borderId="76" xfId="0" applyFont="1" applyFill="1" applyBorder="1" applyAlignment="1" applyProtection="1">
      <alignment horizontal="center" vertical="center"/>
      <protection hidden="1"/>
    </xf>
    <xf numFmtId="0" fontId="56" fillId="0" borderId="125" xfId="0" applyFont="1" applyFill="1" applyBorder="1" applyAlignment="1" applyProtection="1">
      <alignment horizontal="center" vertical="center"/>
      <protection hidden="1"/>
    </xf>
    <xf numFmtId="0" fontId="56" fillId="0" borderId="71" xfId="0" applyFont="1" applyFill="1" applyBorder="1" applyAlignment="1" applyProtection="1">
      <alignment horizontal="center" vertical="center"/>
      <protection hidden="1"/>
    </xf>
    <xf numFmtId="0" fontId="94" fillId="0" borderId="128" xfId="0" applyFont="1" applyBorder="1" applyAlignment="1" applyProtection="1">
      <alignment horizontal="left" vertical="center"/>
      <protection hidden="1"/>
    </xf>
    <xf numFmtId="0" fontId="94" fillId="0" borderId="169" xfId="0" applyFont="1" applyBorder="1" applyAlignment="1" applyProtection="1">
      <alignment horizontal="left" vertical="center"/>
      <protection hidden="1"/>
    </xf>
    <xf numFmtId="0" fontId="46" fillId="0" borderId="159" xfId="0" applyFont="1" applyFill="1" applyBorder="1" applyAlignment="1" applyProtection="1">
      <alignment horizontal="center" vertical="center"/>
      <protection hidden="1"/>
    </xf>
    <xf numFmtId="0" fontId="46" fillId="0" borderId="160" xfId="0" applyFont="1" applyFill="1" applyBorder="1" applyAlignment="1" applyProtection="1">
      <alignment horizontal="center" vertical="center"/>
      <protection hidden="1"/>
    </xf>
    <xf numFmtId="0" fontId="46" fillId="0" borderId="174" xfId="0" applyFont="1" applyFill="1" applyBorder="1" applyAlignment="1" applyProtection="1">
      <alignment horizontal="center" vertical="center"/>
      <protection hidden="1"/>
    </xf>
    <xf numFmtId="0" fontId="46" fillId="0" borderId="161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6" fillId="0" borderId="53" xfId="0" applyFont="1" applyFill="1" applyBorder="1" applyAlignment="1" applyProtection="1">
      <alignment horizontal="center" vertical="center"/>
      <protection hidden="1"/>
    </xf>
    <xf numFmtId="0" fontId="46" fillId="0" borderId="162" xfId="0" applyFont="1" applyFill="1" applyBorder="1" applyAlignment="1" applyProtection="1">
      <alignment horizontal="center" vertical="center"/>
      <protection hidden="1"/>
    </xf>
    <xf numFmtId="0" fontId="46" fillId="0" borderId="80" xfId="0" applyFont="1" applyFill="1" applyBorder="1" applyAlignment="1" applyProtection="1">
      <alignment horizontal="center" vertical="center"/>
      <protection hidden="1"/>
    </xf>
    <xf numFmtId="0" fontId="46" fillId="0" borderId="175" xfId="0" applyFont="1" applyFill="1" applyBorder="1" applyAlignment="1" applyProtection="1">
      <alignment horizontal="center" vertical="center"/>
      <protection hidden="1"/>
    </xf>
    <xf numFmtId="0" fontId="38" fillId="2" borderId="89" xfId="0" applyFont="1" applyFill="1" applyBorder="1" applyAlignment="1" applyProtection="1">
      <alignment horizontal="center" vertical="center" wrapText="1"/>
      <protection hidden="1"/>
    </xf>
    <xf numFmtId="0" fontId="55" fillId="2" borderId="90" xfId="0" applyFont="1" applyFill="1" applyBorder="1" applyAlignment="1" applyProtection="1">
      <alignment horizontal="center" vertical="center"/>
      <protection hidden="1"/>
    </xf>
    <xf numFmtId="0" fontId="55" fillId="2" borderId="167" xfId="0" applyFont="1" applyFill="1" applyBorder="1" applyAlignment="1" applyProtection="1">
      <alignment horizontal="center" vertical="center"/>
      <protection hidden="1"/>
    </xf>
    <xf numFmtId="0" fontId="13" fillId="2" borderId="127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53" xfId="0" applyFont="1" applyFill="1" applyBorder="1" applyAlignment="1" applyProtection="1">
      <alignment horizontal="center" vertical="center" wrapText="1"/>
      <protection hidden="1"/>
    </xf>
    <xf numFmtId="0" fontId="83" fillId="0" borderId="1" xfId="0" applyFont="1" applyBorder="1" applyAlignment="1" applyProtection="1">
      <alignment horizontal="right" vertical="center"/>
      <protection hidden="1"/>
    </xf>
    <xf numFmtId="0" fontId="83" fillId="0" borderId="2" xfId="0" applyFont="1" applyBorder="1" applyAlignment="1" applyProtection="1">
      <alignment horizontal="right" vertical="center"/>
      <protection hidden="1"/>
    </xf>
    <xf numFmtId="0" fontId="24" fillId="0" borderId="63" xfId="0" applyFont="1" applyFill="1" applyBorder="1" applyAlignment="1" applyProtection="1">
      <alignment horizontal="center" vertical="center"/>
      <protection hidden="1"/>
    </xf>
    <xf numFmtId="0" fontId="24" fillId="0" borderId="62" xfId="0" applyFont="1" applyFill="1" applyBorder="1" applyAlignment="1" applyProtection="1">
      <alignment horizontal="center" vertical="center"/>
      <protection hidden="1"/>
    </xf>
    <xf numFmtId="0" fontId="24" fillId="0" borderId="64" xfId="0" applyFont="1" applyFill="1" applyBorder="1" applyAlignment="1" applyProtection="1">
      <alignment horizontal="center" vertical="center"/>
      <protection hidden="1"/>
    </xf>
    <xf numFmtId="0" fontId="29" fillId="0" borderId="62" xfId="0" applyFont="1" applyFill="1" applyBorder="1" applyAlignment="1" applyProtection="1">
      <alignment horizontal="center" vertical="center"/>
      <protection hidden="1"/>
    </xf>
    <xf numFmtId="0" fontId="29" fillId="0" borderId="75" xfId="0" applyFont="1" applyFill="1" applyBorder="1" applyAlignment="1" applyProtection="1">
      <alignment horizontal="center" vertical="center"/>
      <protection hidden="1"/>
    </xf>
    <xf numFmtId="0" fontId="24" fillId="8" borderId="77" xfId="0" applyFont="1" applyFill="1" applyBorder="1" applyAlignment="1" applyProtection="1">
      <alignment horizontal="center" vertical="center"/>
      <protection hidden="1"/>
    </xf>
    <xf numFmtId="0" fontId="24" fillId="8" borderId="74" xfId="0" applyFont="1" applyFill="1" applyBorder="1" applyAlignment="1" applyProtection="1">
      <alignment horizontal="center" vertical="center"/>
      <protection hidden="1"/>
    </xf>
    <xf numFmtId="0" fontId="57" fillId="8" borderId="95" xfId="0" applyFont="1" applyFill="1" applyBorder="1" applyAlignment="1" applyProtection="1">
      <alignment horizontal="center" vertical="center" wrapText="1"/>
      <protection hidden="1"/>
    </xf>
    <xf numFmtId="0" fontId="57" fillId="8" borderId="69" xfId="0" applyFont="1" applyFill="1" applyBorder="1" applyAlignment="1" applyProtection="1">
      <alignment horizontal="center" vertical="center" wrapText="1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24" fillId="0" borderId="66" xfId="0" applyFont="1" applyFill="1" applyBorder="1" applyAlignment="1" applyProtection="1">
      <alignment horizontal="center" vertical="center"/>
      <protection hidden="1"/>
    </xf>
    <xf numFmtId="0" fontId="57" fillId="0" borderId="84" xfId="0" applyFont="1" applyFill="1" applyBorder="1" applyAlignment="1" applyProtection="1">
      <alignment horizontal="center" vertical="center"/>
      <protection hidden="1"/>
    </xf>
    <xf numFmtId="0" fontId="57" fillId="0" borderId="70" xfId="0" applyFont="1" applyFill="1" applyBorder="1" applyAlignment="1" applyProtection="1">
      <alignment horizontal="center" vertical="center"/>
      <protection hidden="1"/>
    </xf>
    <xf numFmtId="0" fontId="85" fillId="14" borderId="131" xfId="0" applyFont="1" applyFill="1" applyBorder="1" applyAlignment="1" applyProtection="1">
      <alignment horizontal="center" vertical="center"/>
      <protection hidden="1"/>
    </xf>
    <xf numFmtId="0" fontId="85" fillId="14" borderId="88" xfId="0" applyFont="1" applyFill="1" applyBorder="1" applyAlignment="1" applyProtection="1">
      <alignment horizontal="center" vertical="center"/>
      <protection hidden="1"/>
    </xf>
    <xf numFmtId="0" fontId="44" fillId="0" borderId="95" xfId="0" applyFont="1" applyFill="1" applyBorder="1" applyAlignment="1" applyProtection="1">
      <alignment horizontal="center" vertical="center"/>
      <protection hidden="1"/>
    </xf>
    <xf numFmtId="0" fontId="44" fillId="0" borderId="69" xfId="0" applyFont="1" applyFill="1" applyBorder="1" applyAlignment="1" applyProtection="1">
      <alignment horizontal="center" vertical="center"/>
      <protection hidden="1"/>
    </xf>
    <xf numFmtId="0" fontId="24" fillId="12" borderId="76" xfId="0" applyFont="1" applyFill="1" applyBorder="1" applyAlignment="1" applyProtection="1">
      <alignment horizontal="center" vertical="center"/>
      <protection hidden="1"/>
    </xf>
    <xf numFmtId="0" fontId="24" fillId="12" borderId="125" xfId="0" applyFont="1" applyFill="1" applyBorder="1" applyAlignment="1" applyProtection="1">
      <alignment horizontal="center" vertical="center"/>
      <protection hidden="1"/>
    </xf>
    <xf numFmtId="0" fontId="24" fillId="12" borderId="151" xfId="0" applyFont="1" applyFill="1" applyBorder="1" applyAlignment="1" applyProtection="1">
      <alignment horizontal="center" vertical="center"/>
      <protection hidden="1"/>
    </xf>
    <xf numFmtId="0" fontId="88" fillId="14" borderId="35" xfId="0" applyFont="1" applyFill="1" applyBorder="1" applyAlignment="1" applyProtection="1">
      <alignment horizontal="center" vertical="center" wrapText="1"/>
      <protection hidden="1"/>
    </xf>
    <xf numFmtId="0" fontId="88" fillId="14" borderId="36" xfId="0" applyFont="1" applyFill="1" applyBorder="1" applyAlignment="1" applyProtection="1">
      <alignment horizontal="center" vertical="center" wrapText="1"/>
      <protection hidden="1"/>
    </xf>
    <xf numFmtId="0" fontId="88" fillId="14" borderId="68" xfId="0" applyFont="1" applyFill="1" applyBorder="1" applyAlignment="1" applyProtection="1">
      <alignment horizontal="center" vertical="center" wrapText="1"/>
      <protection hidden="1"/>
    </xf>
    <xf numFmtId="0" fontId="88" fillId="14" borderId="47" xfId="0" applyFont="1" applyFill="1" applyBorder="1" applyAlignment="1" applyProtection="1">
      <alignment horizontal="center" vertical="center" wrapText="1"/>
      <protection hidden="1"/>
    </xf>
    <xf numFmtId="0" fontId="88" fillId="14" borderId="4" xfId="0" applyFont="1" applyFill="1" applyBorder="1" applyAlignment="1" applyProtection="1">
      <alignment horizontal="center" vertical="center" wrapText="1"/>
      <protection hidden="1"/>
    </xf>
    <xf numFmtId="0" fontId="88" fillId="14" borderId="67" xfId="0" applyFont="1" applyFill="1" applyBorder="1" applyAlignment="1" applyProtection="1">
      <alignment horizontal="center" vertical="center" wrapText="1"/>
      <protection hidden="1"/>
    </xf>
    <xf numFmtId="0" fontId="89" fillId="2" borderId="35" xfId="0" applyFont="1" applyFill="1" applyBorder="1" applyAlignment="1" applyProtection="1">
      <alignment horizontal="center"/>
      <protection hidden="1"/>
    </xf>
    <xf numFmtId="0" fontId="89" fillId="2" borderId="36" xfId="0" applyFont="1" applyFill="1" applyBorder="1" applyAlignment="1" applyProtection="1">
      <alignment horizontal="center"/>
      <protection hidden="1"/>
    </xf>
    <xf numFmtId="0" fontId="89" fillId="2" borderId="37" xfId="0" applyFont="1" applyFill="1" applyBorder="1" applyAlignment="1" applyProtection="1">
      <alignment horizontal="center"/>
      <protection hidden="1"/>
    </xf>
    <xf numFmtId="0" fontId="44" fillId="0" borderId="95" xfId="0" applyFont="1" applyFill="1" applyBorder="1" applyAlignment="1" applyProtection="1">
      <alignment horizontal="center" vertical="center" wrapText="1"/>
      <protection hidden="1"/>
    </xf>
    <xf numFmtId="0" fontId="57" fillId="0" borderId="60" xfId="0" applyFont="1" applyFill="1" applyBorder="1" applyAlignment="1" applyProtection="1">
      <alignment horizontal="center" vertical="center"/>
      <protection hidden="1"/>
    </xf>
    <xf numFmtId="0" fontId="0" fillId="0" borderId="69" xfId="0" applyBorder="1" applyProtection="1">
      <protection hidden="1"/>
    </xf>
    <xf numFmtId="0" fontId="59" fillId="15" borderId="153" xfId="0" applyFont="1" applyFill="1" applyBorder="1" applyAlignment="1" applyProtection="1">
      <alignment horizontal="right" vertical="center"/>
      <protection hidden="1"/>
    </xf>
    <xf numFmtId="0" fontId="59" fillId="15" borderId="154" xfId="0" applyFont="1" applyFill="1" applyBorder="1" applyAlignment="1" applyProtection="1">
      <alignment horizontal="right" vertical="center"/>
      <protection hidden="1"/>
    </xf>
    <xf numFmtId="0" fontId="91" fillId="15" borderId="36" xfId="0" applyNumberFormat="1" applyFont="1" applyFill="1" applyBorder="1" applyAlignment="1" applyProtection="1">
      <alignment horizontal="center" vertical="center"/>
      <protection hidden="1"/>
    </xf>
    <xf numFmtId="0" fontId="91" fillId="15" borderId="37" xfId="0" applyNumberFormat="1" applyFont="1" applyFill="1" applyBorder="1" applyAlignment="1" applyProtection="1">
      <alignment horizontal="center" vertical="center"/>
      <protection hidden="1"/>
    </xf>
    <xf numFmtId="0" fontId="29" fillId="0" borderId="76" xfId="0" applyFont="1" applyBorder="1" applyAlignment="1" applyProtection="1">
      <alignment horizontal="center"/>
      <protection hidden="1"/>
    </xf>
    <xf numFmtId="0" fontId="29" fillId="0" borderId="125" xfId="0" applyFont="1" applyBorder="1" applyAlignment="1" applyProtection="1">
      <alignment horizontal="center"/>
      <protection hidden="1"/>
    </xf>
    <xf numFmtId="0" fontId="29" fillId="0" borderId="151" xfId="0" applyFont="1" applyBorder="1" applyAlignment="1" applyProtection="1">
      <alignment horizontal="center"/>
      <protection hidden="1"/>
    </xf>
    <xf numFmtId="0" fontId="61" fillId="0" borderId="82" xfId="0" applyFont="1" applyBorder="1" applyAlignment="1" applyProtection="1">
      <alignment horizontal="center"/>
      <protection hidden="1"/>
    </xf>
    <xf numFmtId="0" fontId="61" fillId="0" borderId="83" xfId="0" applyFont="1" applyBorder="1" applyAlignment="1" applyProtection="1">
      <alignment horizontal="center"/>
      <protection hidden="1"/>
    </xf>
    <xf numFmtId="0" fontId="61" fillId="0" borderId="170" xfId="0" applyFont="1" applyBorder="1" applyAlignment="1" applyProtection="1">
      <alignment horizontal="center"/>
      <protection hidden="1"/>
    </xf>
    <xf numFmtId="0" fontId="61" fillId="0" borderId="52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53" xfId="0" applyFont="1" applyBorder="1" applyAlignment="1" applyProtection="1">
      <alignment horizontal="center"/>
      <protection hidden="1"/>
    </xf>
    <xf numFmtId="0" fontId="61" fillId="0" borderId="79" xfId="0" applyFont="1" applyBorder="1" applyAlignment="1" applyProtection="1">
      <alignment horizontal="center"/>
      <protection hidden="1"/>
    </xf>
    <xf numFmtId="0" fontId="61" fillId="0" borderId="80" xfId="0" applyFont="1" applyBorder="1" applyAlignment="1" applyProtection="1">
      <alignment horizontal="center"/>
      <protection hidden="1"/>
    </xf>
    <xf numFmtId="0" fontId="61" fillId="0" borderId="175" xfId="0" applyFont="1" applyBorder="1" applyAlignment="1" applyProtection="1">
      <alignment horizontal="center"/>
      <protection hidden="1"/>
    </xf>
    <xf numFmtId="0" fontId="24" fillId="8" borderId="47" xfId="0" applyFont="1" applyFill="1" applyBorder="1" applyAlignment="1" applyProtection="1">
      <alignment horizontal="center" vertical="center"/>
      <protection hidden="1"/>
    </xf>
    <xf numFmtId="0" fontId="24" fillId="8" borderId="4" xfId="0" applyFont="1" applyFill="1" applyBorder="1" applyAlignment="1" applyProtection="1">
      <alignment horizontal="center" vertical="center"/>
      <protection hidden="1"/>
    </xf>
    <xf numFmtId="0" fontId="24" fillId="8" borderId="67" xfId="0" applyFont="1" applyFill="1" applyBorder="1" applyAlignment="1" applyProtection="1">
      <alignment horizontal="center" vertical="center"/>
      <protection hidden="1"/>
    </xf>
    <xf numFmtId="0" fontId="1" fillId="15" borderId="240" xfId="0" applyFont="1" applyFill="1" applyBorder="1" applyAlignment="1" applyProtection="1">
      <alignment horizontal="center" vertical="center" wrapText="1"/>
      <protection hidden="1"/>
    </xf>
    <xf numFmtId="0" fontId="33" fillId="2" borderId="166" xfId="0" applyFont="1" applyFill="1" applyBorder="1" applyAlignment="1" applyProtection="1">
      <alignment horizontal="center" vertical="center" wrapText="1"/>
      <protection hidden="1"/>
    </xf>
    <xf numFmtId="0" fontId="33" fillId="2" borderId="91" xfId="0" applyFont="1" applyFill="1" applyBorder="1" applyAlignment="1" applyProtection="1">
      <alignment horizontal="center" vertical="center" wrapText="1"/>
      <protection hidden="1"/>
    </xf>
    <xf numFmtId="0" fontId="33" fillId="2" borderId="52" xfId="0" applyFont="1" applyFill="1" applyBorder="1" applyAlignment="1" applyProtection="1">
      <alignment horizontal="center" vertical="center" wrapText="1"/>
      <protection hidden="1"/>
    </xf>
    <xf numFmtId="0" fontId="33" fillId="2" borderId="126" xfId="0" applyFont="1" applyFill="1" applyBorder="1" applyAlignment="1" applyProtection="1">
      <alignment horizontal="center" vertical="center" wrapText="1"/>
      <protection hidden="1"/>
    </xf>
    <xf numFmtId="0" fontId="32" fillId="0" borderId="163" xfId="0" applyFont="1" applyFill="1" applyBorder="1" applyAlignment="1" applyProtection="1">
      <alignment horizontal="center" vertical="center" wrapText="1"/>
      <protection hidden="1"/>
    </xf>
    <xf numFmtId="0" fontId="32" fillId="0" borderId="164" xfId="0" applyFont="1" applyFill="1" applyBorder="1" applyAlignment="1" applyProtection="1">
      <alignment horizontal="center" vertical="center" wrapText="1"/>
      <protection hidden="1"/>
    </xf>
    <xf numFmtId="0" fontId="32" fillId="0" borderId="165" xfId="0" applyFont="1" applyFill="1" applyBorder="1" applyAlignment="1" applyProtection="1">
      <alignment horizontal="center" vertical="center" wrapText="1"/>
      <protection hidden="1"/>
    </xf>
    <xf numFmtId="0" fontId="36" fillId="8" borderId="150" xfId="0" applyFont="1" applyFill="1" applyBorder="1" applyAlignment="1" applyProtection="1">
      <alignment horizontal="center" vertical="center" wrapText="1"/>
      <protection hidden="1"/>
    </xf>
    <xf numFmtId="0" fontId="36" fillId="8" borderId="67" xfId="0" applyFont="1" applyFill="1" applyBorder="1" applyAlignment="1" applyProtection="1">
      <alignment horizontal="center" vertical="center" wrapText="1"/>
      <protection hidden="1"/>
    </xf>
    <xf numFmtId="0" fontId="90" fillId="15" borderId="1" xfId="0" applyFont="1" applyFill="1" applyBorder="1" applyAlignment="1" applyProtection="1">
      <alignment horizontal="center" vertical="center"/>
      <protection hidden="1"/>
    </xf>
    <xf numFmtId="0" fontId="90" fillId="15" borderId="2" xfId="0" applyFont="1" applyFill="1" applyBorder="1" applyAlignment="1" applyProtection="1">
      <alignment horizontal="center" vertical="center"/>
      <protection hidden="1"/>
    </xf>
    <xf numFmtId="0" fontId="90" fillId="15" borderId="3" xfId="0" applyFont="1" applyFill="1" applyBorder="1" applyAlignment="1" applyProtection="1">
      <alignment horizontal="center" vertical="center"/>
      <protection hidden="1"/>
    </xf>
    <xf numFmtId="0" fontId="14" fillId="0" borderId="76" xfId="0" applyFont="1" applyFill="1" applyBorder="1" applyAlignment="1" applyProtection="1">
      <alignment horizontal="center" vertical="center"/>
      <protection hidden="1"/>
    </xf>
    <xf numFmtId="0" fontId="58" fillId="0" borderId="71" xfId="0" applyFont="1" applyBorder="1" applyProtection="1">
      <protection hidden="1"/>
    </xf>
    <xf numFmtId="2" fontId="45" fillId="0" borderId="124" xfId="0" applyNumberFormat="1" applyFont="1" applyBorder="1" applyAlignment="1" applyProtection="1">
      <alignment horizontal="center"/>
      <protection hidden="1"/>
    </xf>
    <xf numFmtId="0" fontId="0" fillId="0" borderId="151" xfId="0" applyBorder="1" applyProtection="1">
      <protection hidden="1"/>
    </xf>
    <xf numFmtId="0" fontId="60" fillId="15" borderId="132" xfId="0" applyFont="1" applyFill="1" applyBorder="1" applyAlignment="1" applyProtection="1">
      <alignment horizontal="center" vertical="center"/>
      <protection hidden="1"/>
    </xf>
    <xf numFmtId="0" fontId="60" fillId="15" borderId="133" xfId="0" applyFont="1" applyFill="1" applyBorder="1" applyAlignment="1" applyProtection="1">
      <alignment horizontal="center" vertical="center"/>
      <protection hidden="1"/>
    </xf>
    <xf numFmtId="164" fontId="91" fillId="15" borderId="137" xfId="0" applyNumberFormat="1" applyFont="1" applyFill="1" applyBorder="1" applyAlignment="1" applyProtection="1">
      <alignment horizontal="center" vertical="center"/>
      <protection hidden="1"/>
    </xf>
    <xf numFmtId="164" fontId="91" fillId="15" borderId="136" xfId="0" applyNumberFormat="1" applyFont="1" applyFill="1" applyBorder="1" applyAlignment="1" applyProtection="1">
      <alignment horizontal="center" vertical="center"/>
      <protection hidden="1"/>
    </xf>
    <xf numFmtId="164" fontId="91" fillId="15" borderId="152" xfId="0" applyNumberFormat="1" applyFont="1" applyFill="1" applyBorder="1" applyAlignment="1" applyProtection="1">
      <alignment horizontal="center" vertical="center"/>
      <protection hidden="1"/>
    </xf>
    <xf numFmtId="0" fontId="29" fillId="0" borderId="84" xfId="0" applyFont="1" applyFill="1" applyBorder="1" applyAlignment="1" applyProtection="1">
      <alignment horizontal="center" vertical="center"/>
      <protection hidden="1"/>
    </xf>
    <xf numFmtId="0" fontId="24" fillId="0" borderId="52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29" xfId="0" applyFont="1" applyFill="1" applyBorder="1" applyAlignment="1" applyProtection="1">
      <alignment horizontal="center" vertical="center"/>
      <protection hidden="1"/>
    </xf>
    <xf numFmtId="164" fontId="29" fillId="0" borderId="83" xfId="0" applyNumberFormat="1" applyFont="1" applyFill="1" applyBorder="1" applyAlignment="1" applyProtection="1">
      <alignment horizontal="center" vertical="center"/>
      <protection hidden="1"/>
    </xf>
    <xf numFmtId="164" fontId="29" fillId="0" borderId="170" xfId="0" applyNumberFormat="1" applyFont="1" applyFill="1" applyBorder="1" applyAlignment="1" applyProtection="1">
      <alignment horizontal="center" vertical="center"/>
      <protection hidden="1"/>
    </xf>
    <xf numFmtId="0" fontId="57" fillId="14" borderId="124" xfId="0" applyFont="1" applyFill="1" applyBorder="1" applyAlignment="1" applyProtection="1">
      <alignment horizontal="center" vertical="center"/>
      <protection hidden="1"/>
    </xf>
    <xf numFmtId="0" fontId="57" fillId="14" borderId="71" xfId="0" applyFont="1" applyFill="1" applyBorder="1" applyAlignment="1" applyProtection="1">
      <alignment horizontal="center" vertical="center"/>
      <protection hidden="1"/>
    </xf>
    <xf numFmtId="0" fontId="24" fillId="0" borderId="79" xfId="0" applyFont="1" applyFill="1" applyBorder="1" applyAlignment="1" applyProtection="1">
      <alignment horizontal="center" vertical="center"/>
      <protection hidden="1"/>
    </xf>
    <xf numFmtId="0" fontId="24" fillId="0" borderId="81" xfId="0" applyFont="1" applyFill="1" applyBorder="1" applyAlignment="1" applyProtection="1">
      <alignment horizontal="center" vertical="center"/>
      <protection hidden="1"/>
    </xf>
    <xf numFmtId="0" fontId="57" fillId="0" borderId="95" xfId="0" applyFont="1" applyFill="1" applyBorder="1" applyAlignment="1" applyProtection="1">
      <alignment horizontal="center" vertical="center"/>
      <protection hidden="1"/>
    </xf>
    <xf numFmtId="0" fontId="57" fillId="0" borderId="69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00B0F0"/>
      </font>
    </dxf>
    <dxf>
      <font>
        <color theme="9"/>
      </font>
    </dxf>
    <dxf>
      <font>
        <color rgb="FFFF0000"/>
      </font>
    </dxf>
    <dxf>
      <font>
        <color rgb="FFC00000"/>
      </font>
    </dxf>
    <dxf>
      <fill>
        <patternFill>
          <bgColor theme="9" tint="0.39994506668294322"/>
        </patternFill>
      </fill>
    </dxf>
    <dxf>
      <font>
        <color rgb="FFFFC00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FFC000"/>
      </font>
    </dxf>
  </dxfs>
  <tableStyles count="0" defaultTableStyle="TableStyleMedium9" defaultPivotStyle="PivotStyleLight16"/>
  <colors>
    <mruColors>
      <color rgb="FF4B10E0"/>
      <color rgb="FFDE725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</xdr:row>
      <xdr:rowOff>19051</xdr:rowOff>
    </xdr:from>
    <xdr:to>
      <xdr:col>20</xdr:col>
      <xdr:colOff>733425</xdr:colOff>
      <xdr:row>11</xdr:row>
      <xdr:rowOff>1</xdr:rowOff>
    </xdr:to>
    <xdr:sp macro="" textlink="">
      <xdr:nvSpPr>
        <xdr:cNvPr id="2" name="Rectangle 1"/>
        <xdr:cNvSpPr/>
      </xdr:nvSpPr>
      <xdr:spPr>
        <a:xfrm>
          <a:off x="10334625" y="152401"/>
          <a:ext cx="2238375" cy="23812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31938</xdr:rowOff>
    </xdr:from>
    <xdr:to>
      <xdr:col>2</xdr:col>
      <xdr:colOff>933450</xdr:colOff>
      <xdr:row>2</xdr:row>
      <xdr:rowOff>238124</xdr:rowOff>
    </xdr:to>
    <xdr:pic>
      <xdr:nvPicPr>
        <xdr:cNvPr id="2" name="Picture 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98638"/>
          <a:ext cx="1295399" cy="67291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</xdr:row>
      <xdr:rowOff>31938</xdr:rowOff>
    </xdr:from>
    <xdr:to>
      <xdr:col>2</xdr:col>
      <xdr:colOff>933450</xdr:colOff>
      <xdr:row>2</xdr:row>
      <xdr:rowOff>204107</xdr:rowOff>
    </xdr:to>
    <xdr:pic>
      <xdr:nvPicPr>
        <xdr:cNvPr id="102" name="Picture 10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704" y="208831"/>
          <a:ext cx="1291316" cy="63481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38</xdr:row>
      <xdr:rowOff>31938</xdr:rowOff>
    </xdr:from>
    <xdr:to>
      <xdr:col>2</xdr:col>
      <xdr:colOff>933450</xdr:colOff>
      <xdr:row>39</xdr:row>
      <xdr:rowOff>238124</xdr:rowOff>
    </xdr:to>
    <xdr:pic>
      <xdr:nvPicPr>
        <xdr:cNvPr id="18" name="Picture 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1123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38</xdr:row>
      <xdr:rowOff>31938</xdr:rowOff>
    </xdr:from>
    <xdr:to>
      <xdr:col>2</xdr:col>
      <xdr:colOff>933450</xdr:colOff>
      <xdr:row>39</xdr:row>
      <xdr:rowOff>204107</xdr:rowOff>
    </xdr:to>
    <xdr:pic>
      <xdr:nvPicPr>
        <xdr:cNvPr id="19" name="Picture 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1123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74</xdr:row>
      <xdr:rowOff>31938</xdr:rowOff>
    </xdr:from>
    <xdr:to>
      <xdr:col>2</xdr:col>
      <xdr:colOff>933450</xdr:colOff>
      <xdr:row>75</xdr:row>
      <xdr:rowOff>238124</xdr:rowOff>
    </xdr:to>
    <xdr:pic>
      <xdr:nvPicPr>
        <xdr:cNvPr id="20" name="Picture 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1123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74</xdr:row>
      <xdr:rowOff>31938</xdr:rowOff>
    </xdr:from>
    <xdr:to>
      <xdr:col>2</xdr:col>
      <xdr:colOff>933450</xdr:colOff>
      <xdr:row>75</xdr:row>
      <xdr:rowOff>204107</xdr:rowOff>
    </xdr:to>
    <xdr:pic>
      <xdr:nvPicPr>
        <xdr:cNvPr id="21" name="Picture 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1123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111</xdr:row>
      <xdr:rowOff>31938</xdr:rowOff>
    </xdr:from>
    <xdr:to>
      <xdr:col>2</xdr:col>
      <xdr:colOff>933450</xdr:colOff>
      <xdr:row>112</xdr:row>
      <xdr:rowOff>238124</xdr:rowOff>
    </xdr:to>
    <xdr:pic>
      <xdr:nvPicPr>
        <xdr:cNvPr id="22" name="Picture 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90414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111</xdr:row>
      <xdr:rowOff>31938</xdr:rowOff>
    </xdr:from>
    <xdr:to>
      <xdr:col>2</xdr:col>
      <xdr:colOff>933450</xdr:colOff>
      <xdr:row>112</xdr:row>
      <xdr:rowOff>204107</xdr:rowOff>
    </xdr:to>
    <xdr:pic>
      <xdr:nvPicPr>
        <xdr:cNvPr id="23" name="Picture 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90414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147</xdr:row>
      <xdr:rowOff>31938</xdr:rowOff>
    </xdr:from>
    <xdr:to>
      <xdr:col>2</xdr:col>
      <xdr:colOff>933450</xdr:colOff>
      <xdr:row>148</xdr:row>
      <xdr:rowOff>238124</xdr:rowOff>
    </xdr:to>
    <xdr:pic>
      <xdr:nvPicPr>
        <xdr:cNvPr id="24" name="Picture 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147</xdr:row>
      <xdr:rowOff>31938</xdr:rowOff>
    </xdr:from>
    <xdr:to>
      <xdr:col>2</xdr:col>
      <xdr:colOff>933450</xdr:colOff>
      <xdr:row>148</xdr:row>
      <xdr:rowOff>204107</xdr:rowOff>
    </xdr:to>
    <xdr:pic>
      <xdr:nvPicPr>
        <xdr:cNvPr id="25" name="Picture 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184</xdr:row>
      <xdr:rowOff>31938</xdr:rowOff>
    </xdr:from>
    <xdr:to>
      <xdr:col>2</xdr:col>
      <xdr:colOff>933450</xdr:colOff>
      <xdr:row>185</xdr:row>
      <xdr:rowOff>238124</xdr:rowOff>
    </xdr:to>
    <xdr:pic>
      <xdr:nvPicPr>
        <xdr:cNvPr id="26" name="Picture 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184</xdr:row>
      <xdr:rowOff>31938</xdr:rowOff>
    </xdr:from>
    <xdr:to>
      <xdr:col>2</xdr:col>
      <xdr:colOff>933450</xdr:colOff>
      <xdr:row>185</xdr:row>
      <xdr:rowOff>204107</xdr:rowOff>
    </xdr:to>
    <xdr:pic>
      <xdr:nvPicPr>
        <xdr:cNvPr id="27" name="Picture 2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220</xdr:row>
      <xdr:rowOff>31938</xdr:rowOff>
    </xdr:from>
    <xdr:to>
      <xdr:col>2</xdr:col>
      <xdr:colOff>933450</xdr:colOff>
      <xdr:row>221</xdr:row>
      <xdr:rowOff>238124</xdr:rowOff>
    </xdr:to>
    <xdr:pic>
      <xdr:nvPicPr>
        <xdr:cNvPr id="28" name="Picture 2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220</xdr:row>
      <xdr:rowOff>31938</xdr:rowOff>
    </xdr:from>
    <xdr:to>
      <xdr:col>2</xdr:col>
      <xdr:colOff>933450</xdr:colOff>
      <xdr:row>221</xdr:row>
      <xdr:rowOff>204107</xdr:rowOff>
    </xdr:to>
    <xdr:pic>
      <xdr:nvPicPr>
        <xdr:cNvPr id="29" name="Picture 2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257</xdr:row>
      <xdr:rowOff>31938</xdr:rowOff>
    </xdr:from>
    <xdr:to>
      <xdr:col>2</xdr:col>
      <xdr:colOff>933450</xdr:colOff>
      <xdr:row>258</xdr:row>
      <xdr:rowOff>238124</xdr:rowOff>
    </xdr:to>
    <xdr:pic>
      <xdr:nvPicPr>
        <xdr:cNvPr id="30" name="Picture 2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257</xdr:row>
      <xdr:rowOff>31938</xdr:rowOff>
    </xdr:from>
    <xdr:to>
      <xdr:col>2</xdr:col>
      <xdr:colOff>933450</xdr:colOff>
      <xdr:row>258</xdr:row>
      <xdr:rowOff>204107</xdr:rowOff>
    </xdr:to>
    <xdr:pic>
      <xdr:nvPicPr>
        <xdr:cNvPr id="31" name="Picture 3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293</xdr:row>
      <xdr:rowOff>31938</xdr:rowOff>
    </xdr:from>
    <xdr:to>
      <xdr:col>2</xdr:col>
      <xdr:colOff>933450</xdr:colOff>
      <xdr:row>294</xdr:row>
      <xdr:rowOff>238124</xdr:rowOff>
    </xdr:to>
    <xdr:pic>
      <xdr:nvPicPr>
        <xdr:cNvPr id="32" name="Picture 3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293</xdr:row>
      <xdr:rowOff>31938</xdr:rowOff>
    </xdr:from>
    <xdr:to>
      <xdr:col>2</xdr:col>
      <xdr:colOff>933450</xdr:colOff>
      <xdr:row>294</xdr:row>
      <xdr:rowOff>204107</xdr:rowOff>
    </xdr:to>
    <xdr:pic>
      <xdr:nvPicPr>
        <xdr:cNvPr id="33" name="Picture 3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330</xdr:row>
      <xdr:rowOff>31938</xdr:rowOff>
    </xdr:from>
    <xdr:to>
      <xdr:col>2</xdr:col>
      <xdr:colOff>933450</xdr:colOff>
      <xdr:row>331</xdr:row>
      <xdr:rowOff>238124</xdr:rowOff>
    </xdr:to>
    <xdr:pic>
      <xdr:nvPicPr>
        <xdr:cNvPr id="34" name="Picture 3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330</xdr:row>
      <xdr:rowOff>31938</xdr:rowOff>
    </xdr:from>
    <xdr:to>
      <xdr:col>2</xdr:col>
      <xdr:colOff>933450</xdr:colOff>
      <xdr:row>331</xdr:row>
      <xdr:rowOff>204107</xdr:rowOff>
    </xdr:to>
    <xdr:pic>
      <xdr:nvPicPr>
        <xdr:cNvPr id="35" name="Picture 3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366</xdr:row>
      <xdr:rowOff>31938</xdr:rowOff>
    </xdr:from>
    <xdr:to>
      <xdr:col>2</xdr:col>
      <xdr:colOff>933450</xdr:colOff>
      <xdr:row>367</xdr:row>
      <xdr:rowOff>238124</xdr:rowOff>
    </xdr:to>
    <xdr:pic>
      <xdr:nvPicPr>
        <xdr:cNvPr id="36" name="Picture 3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366</xdr:row>
      <xdr:rowOff>31938</xdr:rowOff>
    </xdr:from>
    <xdr:to>
      <xdr:col>2</xdr:col>
      <xdr:colOff>933450</xdr:colOff>
      <xdr:row>367</xdr:row>
      <xdr:rowOff>204107</xdr:rowOff>
    </xdr:to>
    <xdr:pic>
      <xdr:nvPicPr>
        <xdr:cNvPr id="37" name="Picture 3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403</xdr:row>
      <xdr:rowOff>31938</xdr:rowOff>
    </xdr:from>
    <xdr:to>
      <xdr:col>2</xdr:col>
      <xdr:colOff>933450</xdr:colOff>
      <xdr:row>404</xdr:row>
      <xdr:rowOff>238124</xdr:rowOff>
    </xdr:to>
    <xdr:pic>
      <xdr:nvPicPr>
        <xdr:cNvPr id="38" name="Picture 3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403</xdr:row>
      <xdr:rowOff>31938</xdr:rowOff>
    </xdr:from>
    <xdr:to>
      <xdr:col>2</xdr:col>
      <xdr:colOff>933450</xdr:colOff>
      <xdr:row>404</xdr:row>
      <xdr:rowOff>204107</xdr:rowOff>
    </xdr:to>
    <xdr:pic>
      <xdr:nvPicPr>
        <xdr:cNvPr id="39" name="Picture 3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439</xdr:row>
      <xdr:rowOff>31938</xdr:rowOff>
    </xdr:from>
    <xdr:to>
      <xdr:col>2</xdr:col>
      <xdr:colOff>933450</xdr:colOff>
      <xdr:row>440</xdr:row>
      <xdr:rowOff>238124</xdr:rowOff>
    </xdr:to>
    <xdr:pic>
      <xdr:nvPicPr>
        <xdr:cNvPr id="40" name="Picture 3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439</xdr:row>
      <xdr:rowOff>31938</xdr:rowOff>
    </xdr:from>
    <xdr:to>
      <xdr:col>2</xdr:col>
      <xdr:colOff>933450</xdr:colOff>
      <xdr:row>440</xdr:row>
      <xdr:rowOff>204107</xdr:rowOff>
    </xdr:to>
    <xdr:pic>
      <xdr:nvPicPr>
        <xdr:cNvPr id="41" name="Picture 4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476</xdr:row>
      <xdr:rowOff>31938</xdr:rowOff>
    </xdr:from>
    <xdr:to>
      <xdr:col>2</xdr:col>
      <xdr:colOff>933450</xdr:colOff>
      <xdr:row>477</xdr:row>
      <xdr:rowOff>238124</xdr:rowOff>
    </xdr:to>
    <xdr:pic>
      <xdr:nvPicPr>
        <xdr:cNvPr id="42" name="Picture 4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476</xdr:row>
      <xdr:rowOff>31938</xdr:rowOff>
    </xdr:from>
    <xdr:to>
      <xdr:col>2</xdr:col>
      <xdr:colOff>933450</xdr:colOff>
      <xdr:row>477</xdr:row>
      <xdr:rowOff>204107</xdr:rowOff>
    </xdr:to>
    <xdr:pic>
      <xdr:nvPicPr>
        <xdr:cNvPr id="43" name="Picture 4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512</xdr:row>
      <xdr:rowOff>31938</xdr:rowOff>
    </xdr:from>
    <xdr:to>
      <xdr:col>2</xdr:col>
      <xdr:colOff>933450</xdr:colOff>
      <xdr:row>513</xdr:row>
      <xdr:rowOff>238124</xdr:rowOff>
    </xdr:to>
    <xdr:pic>
      <xdr:nvPicPr>
        <xdr:cNvPr id="44" name="Picture 4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4194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512</xdr:row>
      <xdr:rowOff>31938</xdr:rowOff>
    </xdr:from>
    <xdr:to>
      <xdr:col>2</xdr:col>
      <xdr:colOff>933450</xdr:colOff>
      <xdr:row>513</xdr:row>
      <xdr:rowOff>204107</xdr:rowOff>
    </xdr:to>
    <xdr:pic>
      <xdr:nvPicPr>
        <xdr:cNvPr id="45" name="Picture 4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4194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549</xdr:row>
      <xdr:rowOff>31938</xdr:rowOff>
    </xdr:from>
    <xdr:to>
      <xdr:col>2</xdr:col>
      <xdr:colOff>933450</xdr:colOff>
      <xdr:row>550</xdr:row>
      <xdr:rowOff>238124</xdr:rowOff>
    </xdr:to>
    <xdr:pic>
      <xdr:nvPicPr>
        <xdr:cNvPr id="46" name="Picture 4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12496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549</xdr:row>
      <xdr:rowOff>31938</xdr:rowOff>
    </xdr:from>
    <xdr:to>
      <xdr:col>2</xdr:col>
      <xdr:colOff>933450</xdr:colOff>
      <xdr:row>550</xdr:row>
      <xdr:rowOff>204107</xdr:rowOff>
    </xdr:to>
    <xdr:pic>
      <xdr:nvPicPr>
        <xdr:cNvPr id="47" name="Picture 4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12496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585</xdr:row>
      <xdr:rowOff>31938</xdr:rowOff>
    </xdr:from>
    <xdr:to>
      <xdr:col>2</xdr:col>
      <xdr:colOff>933450</xdr:colOff>
      <xdr:row>586</xdr:row>
      <xdr:rowOff>238124</xdr:rowOff>
    </xdr:to>
    <xdr:pic>
      <xdr:nvPicPr>
        <xdr:cNvPr id="48" name="Picture 4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98221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585</xdr:row>
      <xdr:rowOff>31938</xdr:rowOff>
    </xdr:from>
    <xdr:to>
      <xdr:col>2</xdr:col>
      <xdr:colOff>933450</xdr:colOff>
      <xdr:row>586</xdr:row>
      <xdr:rowOff>204107</xdr:rowOff>
    </xdr:to>
    <xdr:pic>
      <xdr:nvPicPr>
        <xdr:cNvPr id="49" name="Picture 4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98221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622</xdr:row>
      <xdr:rowOff>31938</xdr:rowOff>
    </xdr:from>
    <xdr:to>
      <xdr:col>2</xdr:col>
      <xdr:colOff>933450</xdr:colOff>
      <xdr:row>623</xdr:row>
      <xdr:rowOff>238124</xdr:rowOff>
    </xdr:to>
    <xdr:pic>
      <xdr:nvPicPr>
        <xdr:cNvPr id="50" name="Picture 4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786524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622</xdr:row>
      <xdr:rowOff>31938</xdr:rowOff>
    </xdr:from>
    <xdr:to>
      <xdr:col>2</xdr:col>
      <xdr:colOff>933450</xdr:colOff>
      <xdr:row>623</xdr:row>
      <xdr:rowOff>204107</xdr:rowOff>
    </xdr:to>
    <xdr:pic>
      <xdr:nvPicPr>
        <xdr:cNvPr id="51" name="Picture 5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786524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658</xdr:row>
      <xdr:rowOff>31938</xdr:rowOff>
    </xdr:from>
    <xdr:to>
      <xdr:col>2</xdr:col>
      <xdr:colOff>933450</xdr:colOff>
      <xdr:row>659</xdr:row>
      <xdr:rowOff>238124</xdr:rowOff>
    </xdr:to>
    <xdr:pic>
      <xdr:nvPicPr>
        <xdr:cNvPr id="52" name="Picture 5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658</xdr:row>
      <xdr:rowOff>31938</xdr:rowOff>
    </xdr:from>
    <xdr:to>
      <xdr:col>2</xdr:col>
      <xdr:colOff>933450</xdr:colOff>
      <xdr:row>659</xdr:row>
      <xdr:rowOff>204107</xdr:rowOff>
    </xdr:to>
    <xdr:pic>
      <xdr:nvPicPr>
        <xdr:cNvPr id="53" name="Picture 5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695</xdr:row>
      <xdr:rowOff>31938</xdr:rowOff>
    </xdr:from>
    <xdr:to>
      <xdr:col>2</xdr:col>
      <xdr:colOff>933450</xdr:colOff>
      <xdr:row>696</xdr:row>
      <xdr:rowOff>238124</xdr:rowOff>
    </xdr:to>
    <xdr:pic>
      <xdr:nvPicPr>
        <xdr:cNvPr id="54" name="Picture 5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695</xdr:row>
      <xdr:rowOff>31938</xdr:rowOff>
    </xdr:from>
    <xdr:to>
      <xdr:col>2</xdr:col>
      <xdr:colOff>933450</xdr:colOff>
      <xdr:row>696</xdr:row>
      <xdr:rowOff>204107</xdr:rowOff>
    </xdr:to>
    <xdr:pic>
      <xdr:nvPicPr>
        <xdr:cNvPr id="55" name="Picture 5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731</xdr:row>
      <xdr:rowOff>31938</xdr:rowOff>
    </xdr:from>
    <xdr:to>
      <xdr:col>2</xdr:col>
      <xdr:colOff>933450</xdr:colOff>
      <xdr:row>732</xdr:row>
      <xdr:rowOff>238124</xdr:rowOff>
    </xdr:to>
    <xdr:pic>
      <xdr:nvPicPr>
        <xdr:cNvPr id="56" name="Picture 5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731</xdr:row>
      <xdr:rowOff>31938</xdr:rowOff>
    </xdr:from>
    <xdr:to>
      <xdr:col>2</xdr:col>
      <xdr:colOff>933450</xdr:colOff>
      <xdr:row>732</xdr:row>
      <xdr:rowOff>204107</xdr:rowOff>
    </xdr:to>
    <xdr:pic>
      <xdr:nvPicPr>
        <xdr:cNvPr id="57" name="Picture 5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768</xdr:row>
      <xdr:rowOff>31938</xdr:rowOff>
    </xdr:from>
    <xdr:to>
      <xdr:col>2</xdr:col>
      <xdr:colOff>933450</xdr:colOff>
      <xdr:row>769</xdr:row>
      <xdr:rowOff>238124</xdr:rowOff>
    </xdr:to>
    <xdr:pic>
      <xdr:nvPicPr>
        <xdr:cNvPr id="58" name="Picture 5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768</xdr:row>
      <xdr:rowOff>31938</xdr:rowOff>
    </xdr:from>
    <xdr:to>
      <xdr:col>2</xdr:col>
      <xdr:colOff>933450</xdr:colOff>
      <xdr:row>769</xdr:row>
      <xdr:rowOff>204107</xdr:rowOff>
    </xdr:to>
    <xdr:pic>
      <xdr:nvPicPr>
        <xdr:cNvPr id="59" name="Picture 5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804</xdr:row>
      <xdr:rowOff>31938</xdr:rowOff>
    </xdr:from>
    <xdr:to>
      <xdr:col>2</xdr:col>
      <xdr:colOff>933450</xdr:colOff>
      <xdr:row>805</xdr:row>
      <xdr:rowOff>238124</xdr:rowOff>
    </xdr:to>
    <xdr:pic>
      <xdr:nvPicPr>
        <xdr:cNvPr id="60" name="Picture 5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4194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804</xdr:row>
      <xdr:rowOff>31938</xdr:rowOff>
    </xdr:from>
    <xdr:to>
      <xdr:col>2</xdr:col>
      <xdr:colOff>933450</xdr:colOff>
      <xdr:row>805</xdr:row>
      <xdr:rowOff>204107</xdr:rowOff>
    </xdr:to>
    <xdr:pic>
      <xdr:nvPicPr>
        <xdr:cNvPr id="61" name="Picture 6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4194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841</xdr:row>
      <xdr:rowOff>31938</xdr:rowOff>
    </xdr:from>
    <xdr:to>
      <xdr:col>2</xdr:col>
      <xdr:colOff>933450</xdr:colOff>
      <xdr:row>842</xdr:row>
      <xdr:rowOff>238124</xdr:rowOff>
    </xdr:to>
    <xdr:pic>
      <xdr:nvPicPr>
        <xdr:cNvPr id="62" name="Picture 6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12496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841</xdr:row>
      <xdr:rowOff>31938</xdr:rowOff>
    </xdr:from>
    <xdr:to>
      <xdr:col>2</xdr:col>
      <xdr:colOff>933450</xdr:colOff>
      <xdr:row>842</xdr:row>
      <xdr:rowOff>204107</xdr:rowOff>
    </xdr:to>
    <xdr:pic>
      <xdr:nvPicPr>
        <xdr:cNvPr id="63" name="Picture 6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12496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877</xdr:row>
      <xdr:rowOff>31938</xdr:rowOff>
    </xdr:from>
    <xdr:to>
      <xdr:col>2</xdr:col>
      <xdr:colOff>933450</xdr:colOff>
      <xdr:row>878</xdr:row>
      <xdr:rowOff>238124</xdr:rowOff>
    </xdr:to>
    <xdr:pic>
      <xdr:nvPicPr>
        <xdr:cNvPr id="64" name="Picture 6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98221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877</xdr:row>
      <xdr:rowOff>31938</xdr:rowOff>
    </xdr:from>
    <xdr:to>
      <xdr:col>2</xdr:col>
      <xdr:colOff>933450</xdr:colOff>
      <xdr:row>878</xdr:row>
      <xdr:rowOff>204107</xdr:rowOff>
    </xdr:to>
    <xdr:pic>
      <xdr:nvPicPr>
        <xdr:cNvPr id="65" name="Picture 6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98221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914</xdr:row>
      <xdr:rowOff>31938</xdr:rowOff>
    </xdr:from>
    <xdr:to>
      <xdr:col>2</xdr:col>
      <xdr:colOff>933450</xdr:colOff>
      <xdr:row>915</xdr:row>
      <xdr:rowOff>238124</xdr:rowOff>
    </xdr:to>
    <xdr:pic>
      <xdr:nvPicPr>
        <xdr:cNvPr id="66" name="Picture 6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786524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914</xdr:row>
      <xdr:rowOff>31938</xdr:rowOff>
    </xdr:from>
    <xdr:to>
      <xdr:col>2</xdr:col>
      <xdr:colOff>933450</xdr:colOff>
      <xdr:row>915</xdr:row>
      <xdr:rowOff>204107</xdr:rowOff>
    </xdr:to>
    <xdr:pic>
      <xdr:nvPicPr>
        <xdr:cNvPr id="67" name="Picture 6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786524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950</xdr:row>
      <xdr:rowOff>31938</xdr:rowOff>
    </xdr:from>
    <xdr:to>
      <xdr:col>2</xdr:col>
      <xdr:colOff>933450</xdr:colOff>
      <xdr:row>951</xdr:row>
      <xdr:rowOff>238124</xdr:rowOff>
    </xdr:to>
    <xdr:pic>
      <xdr:nvPicPr>
        <xdr:cNvPr id="68" name="Picture 6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872249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950</xdr:row>
      <xdr:rowOff>31938</xdr:rowOff>
    </xdr:from>
    <xdr:to>
      <xdr:col>2</xdr:col>
      <xdr:colOff>933450</xdr:colOff>
      <xdr:row>951</xdr:row>
      <xdr:rowOff>204107</xdr:rowOff>
    </xdr:to>
    <xdr:pic>
      <xdr:nvPicPr>
        <xdr:cNvPr id="69" name="Picture 6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872249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987</xdr:row>
      <xdr:rowOff>31938</xdr:rowOff>
    </xdr:from>
    <xdr:to>
      <xdr:col>2</xdr:col>
      <xdr:colOff>933450</xdr:colOff>
      <xdr:row>988</xdr:row>
      <xdr:rowOff>238124</xdr:rowOff>
    </xdr:to>
    <xdr:pic>
      <xdr:nvPicPr>
        <xdr:cNvPr id="70" name="Picture 6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96055144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987</xdr:row>
      <xdr:rowOff>31938</xdr:rowOff>
    </xdr:from>
    <xdr:to>
      <xdr:col>2</xdr:col>
      <xdr:colOff>933450</xdr:colOff>
      <xdr:row>988</xdr:row>
      <xdr:rowOff>204107</xdr:rowOff>
    </xdr:to>
    <xdr:pic>
      <xdr:nvPicPr>
        <xdr:cNvPr id="71" name="Picture 7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96055144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1023</xdr:row>
      <xdr:rowOff>31938</xdr:rowOff>
    </xdr:from>
    <xdr:to>
      <xdr:col>2</xdr:col>
      <xdr:colOff>933450</xdr:colOff>
      <xdr:row>1024</xdr:row>
      <xdr:rowOff>238124</xdr:rowOff>
    </xdr:to>
    <xdr:pic>
      <xdr:nvPicPr>
        <xdr:cNvPr id="72" name="Picture 7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04627644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1023</xdr:row>
      <xdr:rowOff>31938</xdr:rowOff>
    </xdr:from>
    <xdr:to>
      <xdr:col>2</xdr:col>
      <xdr:colOff>933450</xdr:colOff>
      <xdr:row>1024</xdr:row>
      <xdr:rowOff>204107</xdr:rowOff>
    </xdr:to>
    <xdr:pic>
      <xdr:nvPicPr>
        <xdr:cNvPr id="73" name="Picture 7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04627644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1060</xdr:row>
      <xdr:rowOff>31938</xdr:rowOff>
    </xdr:from>
    <xdr:to>
      <xdr:col>2</xdr:col>
      <xdr:colOff>933450</xdr:colOff>
      <xdr:row>1061</xdr:row>
      <xdr:rowOff>238124</xdr:rowOff>
    </xdr:to>
    <xdr:pic>
      <xdr:nvPicPr>
        <xdr:cNvPr id="74" name="Picture 7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1345787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1060</xdr:row>
      <xdr:rowOff>31938</xdr:rowOff>
    </xdr:from>
    <xdr:to>
      <xdr:col>2</xdr:col>
      <xdr:colOff>933450</xdr:colOff>
      <xdr:row>1061</xdr:row>
      <xdr:rowOff>204107</xdr:rowOff>
    </xdr:to>
    <xdr:pic>
      <xdr:nvPicPr>
        <xdr:cNvPr id="75" name="Picture 7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1345787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1096</xdr:row>
      <xdr:rowOff>31938</xdr:rowOff>
    </xdr:from>
    <xdr:to>
      <xdr:col>2</xdr:col>
      <xdr:colOff>933450</xdr:colOff>
      <xdr:row>1097</xdr:row>
      <xdr:rowOff>238124</xdr:rowOff>
    </xdr:to>
    <xdr:pic>
      <xdr:nvPicPr>
        <xdr:cNvPr id="76" name="Picture 7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2203037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1096</xdr:row>
      <xdr:rowOff>31938</xdr:rowOff>
    </xdr:from>
    <xdr:to>
      <xdr:col>2</xdr:col>
      <xdr:colOff>933450</xdr:colOff>
      <xdr:row>1097</xdr:row>
      <xdr:rowOff>204107</xdr:rowOff>
    </xdr:to>
    <xdr:pic>
      <xdr:nvPicPr>
        <xdr:cNvPr id="77" name="Picture 7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2203037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1133</xdr:row>
      <xdr:rowOff>31938</xdr:rowOff>
    </xdr:from>
    <xdr:to>
      <xdr:col>2</xdr:col>
      <xdr:colOff>933450</xdr:colOff>
      <xdr:row>1134</xdr:row>
      <xdr:rowOff>238124</xdr:rowOff>
    </xdr:to>
    <xdr:pic>
      <xdr:nvPicPr>
        <xdr:cNvPr id="78" name="Picture 7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0860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1133</xdr:row>
      <xdr:rowOff>31938</xdr:rowOff>
    </xdr:from>
    <xdr:to>
      <xdr:col>2</xdr:col>
      <xdr:colOff>933450</xdr:colOff>
      <xdr:row>1134</xdr:row>
      <xdr:rowOff>204107</xdr:rowOff>
    </xdr:to>
    <xdr:pic>
      <xdr:nvPicPr>
        <xdr:cNvPr id="79" name="Picture 7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0860614"/>
          <a:ext cx="1293719" cy="642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1169</xdr:row>
      <xdr:rowOff>31938</xdr:rowOff>
    </xdr:from>
    <xdr:to>
      <xdr:col>2</xdr:col>
      <xdr:colOff>933450</xdr:colOff>
      <xdr:row>1170</xdr:row>
      <xdr:rowOff>238124</xdr:rowOff>
    </xdr:to>
    <xdr:pic>
      <xdr:nvPicPr>
        <xdr:cNvPr id="80" name="Picture 7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94331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1169</xdr:row>
      <xdr:rowOff>31938</xdr:rowOff>
    </xdr:from>
    <xdr:to>
      <xdr:col>2</xdr:col>
      <xdr:colOff>933450</xdr:colOff>
      <xdr:row>1170</xdr:row>
      <xdr:rowOff>204107</xdr:rowOff>
    </xdr:to>
    <xdr:pic>
      <xdr:nvPicPr>
        <xdr:cNvPr id="81" name="Picture 8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9433114"/>
          <a:ext cx="1293719" cy="642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1206</xdr:row>
      <xdr:rowOff>31938</xdr:rowOff>
    </xdr:from>
    <xdr:to>
      <xdr:col>2</xdr:col>
      <xdr:colOff>933450</xdr:colOff>
      <xdr:row>1207</xdr:row>
      <xdr:rowOff>238124</xdr:rowOff>
    </xdr:to>
    <xdr:pic>
      <xdr:nvPicPr>
        <xdr:cNvPr id="82" name="Picture 8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4826335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1206</xdr:row>
      <xdr:rowOff>31938</xdr:rowOff>
    </xdr:from>
    <xdr:to>
      <xdr:col>2</xdr:col>
      <xdr:colOff>933450</xdr:colOff>
      <xdr:row>1207</xdr:row>
      <xdr:rowOff>204107</xdr:rowOff>
    </xdr:to>
    <xdr:pic>
      <xdr:nvPicPr>
        <xdr:cNvPr id="83" name="Picture 8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4826335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1242</xdr:row>
      <xdr:rowOff>31938</xdr:rowOff>
    </xdr:from>
    <xdr:to>
      <xdr:col>2</xdr:col>
      <xdr:colOff>933450</xdr:colOff>
      <xdr:row>1243</xdr:row>
      <xdr:rowOff>238124</xdr:rowOff>
    </xdr:to>
    <xdr:pic>
      <xdr:nvPicPr>
        <xdr:cNvPr id="84" name="Picture 8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1242</xdr:row>
      <xdr:rowOff>31938</xdr:rowOff>
    </xdr:from>
    <xdr:to>
      <xdr:col>2</xdr:col>
      <xdr:colOff>933450</xdr:colOff>
      <xdr:row>1243</xdr:row>
      <xdr:rowOff>204107</xdr:rowOff>
    </xdr:to>
    <xdr:pic>
      <xdr:nvPicPr>
        <xdr:cNvPr id="85" name="Picture 8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6139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1279</xdr:row>
      <xdr:rowOff>31938</xdr:rowOff>
    </xdr:from>
    <xdr:to>
      <xdr:col>2</xdr:col>
      <xdr:colOff>933450</xdr:colOff>
      <xdr:row>1280</xdr:row>
      <xdr:rowOff>238124</xdr:rowOff>
    </xdr:to>
    <xdr:pic>
      <xdr:nvPicPr>
        <xdr:cNvPr id="86" name="Picture 8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1279</xdr:row>
      <xdr:rowOff>31938</xdr:rowOff>
    </xdr:from>
    <xdr:to>
      <xdr:col>2</xdr:col>
      <xdr:colOff>933450</xdr:colOff>
      <xdr:row>1280</xdr:row>
      <xdr:rowOff>204107</xdr:rowOff>
    </xdr:to>
    <xdr:pic>
      <xdr:nvPicPr>
        <xdr:cNvPr id="87" name="Picture 8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4442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1315</xdr:row>
      <xdr:rowOff>31938</xdr:rowOff>
    </xdr:from>
    <xdr:to>
      <xdr:col>2</xdr:col>
      <xdr:colOff>933450</xdr:colOff>
      <xdr:row>1316</xdr:row>
      <xdr:rowOff>238124</xdr:rowOff>
    </xdr:to>
    <xdr:pic>
      <xdr:nvPicPr>
        <xdr:cNvPr id="88" name="Picture 8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1315</xdr:row>
      <xdr:rowOff>31938</xdr:rowOff>
    </xdr:from>
    <xdr:to>
      <xdr:col>2</xdr:col>
      <xdr:colOff>933450</xdr:colOff>
      <xdr:row>1316</xdr:row>
      <xdr:rowOff>204107</xdr:rowOff>
    </xdr:to>
    <xdr:pic>
      <xdr:nvPicPr>
        <xdr:cNvPr id="89" name="Picture 8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0167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1352</xdr:row>
      <xdr:rowOff>31938</xdr:rowOff>
    </xdr:from>
    <xdr:to>
      <xdr:col>2</xdr:col>
      <xdr:colOff>933450</xdr:colOff>
      <xdr:row>1353</xdr:row>
      <xdr:rowOff>238124</xdr:rowOff>
    </xdr:to>
    <xdr:pic>
      <xdr:nvPicPr>
        <xdr:cNvPr id="90" name="Picture 8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1352</xdr:row>
      <xdr:rowOff>31938</xdr:rowOff>
    </xdr:from>
    <xdr:to>
      <xdr:col>2</xdr:col>
      <xdr:colOff>933450</xdr:colOff>
      <xdr:row>1353</xdr:row>
      <xdr:rowOff>204107</xdr:rowOff>
    </xdr:to>
    <xdr:pic>
      <xdr:nvPicPr>
        <xdr:cNvPr id="91" name="Picture 9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8469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1388</xdr:row>
      <xdr:rowOff>31938</xdr:rowOff>
    </xdr:from>
    <xdr:to>
      <xdr:col>2</xdr:col>
      <xdr:colOff>933450</xdr:colOff>
      <xdr:row>1389</xdr:row>
      <xdr:rowOff>238124</xdr:rowOff>
    </xdr:to>
    <xdr:pic>
      <xdr:nvPicPr>
        <xdr:cNvPr id="92" name="Picture 9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4194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1388</xdr:row>
      <xdr:rowOff>31938</xdr:rowOff>
    </xdr:from>
    <xdr:to>
      <xdr:col>2</xdr:col>
      <xdr:colOff>933450</xdr:colOff>
      <xdr:row>1389</xdr:row>
      <xdr:rowOff>204107</xdr:rowOff>
    </xdr:to>
    <xdr:pic>
      <xdr:nvPicPr>
        <xdr:cNvPr id="93" name="Picture 9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4194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1425</xdr:row>
      <xdr:rowOff>31938</xdr:rowOff>
    </xdr:from>
    <xdr:to>
      <xdr:col>2</xdr:col>
      <xdr:colOff>933450</xdr:colOff>
      <xdr:row>1426</xdr:row>
      <xdr:rowOff>238124</xdr:rowOff>
    </xdr:to>
    <xdr:pic>
      <xdr:nvPicPr>
        <xdr:cNvPr id="94" name="Picture 9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12496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1425</xdr:row>
      <xdr:rowOff>31938</xdr:rowOff>
    </xdr:from>
    <xdr:to>
      <xdr:col>2</xdr:col>
      <xdr:colOff>933450</xdr:colOff>
      <xdr:row>1426</xdr:row>
      <xdr:rowOff>204107</xdr:rowOff>
    </xdr:to>
    <xdr:pic>
      <xdr:nvPicPr>
        <xdr:cNvPr id="95" name="Picture 9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12496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1461</xdr:row>
      <xdr:rowOff>31938</xdr:rowOff>
    </xdr:from>
    <xdr:to>
      <xdr:col>2</xdr:col>
      <xdr:colOff>933450</xdr:colOff>
      <xdr:row>1462</xdr:row>
      <xdr:rowOff>238124</xdr:rowOff>
    </xdr:to>
    <xdr:pic>
      <xdr:nvPicPr>
        <xdr:cNvPr id="96" name="Picture 9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98221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1461</xdr:row>
      <xdr:rowOff>31938</xdr:rowOff>
    </xdr:from>
    <xdr:to>
      <xdr:col>2</xdr:col>
      <xdr:colOff>933450</xdr:colOff>
      <xdr:row>1462</xdr:row>
      <xdr:rowOff>204107</xdr:rowOff>
    </xdr:to>
    <xdr:pic>
      <xdr:nvPicPr>
        <xdr:cNvPr id="97" name="Picture 9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698221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1498</xdr:row>
      <xdr:rowOff>31938</xdr:rowOff>
    </xdr:from>
    <xdr:to>
      <xdr:col>2</xdr:col>
      <xdr:colOff>933450</xdr:colOff>
      <xdr:row>1499</xdr:row>
      <xdr:rowOff>238124</xdr:rowOff>
    </xdr:to>
    <xdr:pic>
      <xdr:nvPicPr>
        <xdr:cNvPr id="98" name="Picture 9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786524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1498</xdr:row>
      <xdr:rowOff>31938</xdr:rowOff>
    </xdr:from>
    <xdr:to>
      <xdr:col>2</xdr:col>
      <xdr:colOff>933450</xdr:colOff>
      <xdr:row>1499</xdr:row>
      <xdr:rowOff>204107</xdr:rowOff>
    </xdr:to>
    <xdr:pic>
      <xdr:nvPicPr>
        <xdr:cNvPr id="99" name="Picture 9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786524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1534</xdr:row>
      <xdr:rowOff>31938</xdr:rowOff>
    </xdr:from>
    <xdr:to>
      <xdr:col>2</xdr:col>
      <xdr:colOff>933450</xdr:colOff>
      <xdr:row>1535</xdr:row>
      <xdr:rowOff>238124</xdr:rowOff>
    </xdr:to>
    <xdr:pic>
      <xdr:nvPicPr>
        <xdr:cNvPr id="100" name="Picture 9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872249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1534</xdr:row>
      <xdr:rowOff>31938</xdr:rowOff>
    </xdr:from>
    <xdr:to>
      <xdr:col>2</xdr:col>
      <xdr:colOff>933450</xdr:colOff>
      <xdr:row>1535</xdr:row>
      <xdr:rowOff>204107</xdr:rowOff>
    </xdr:to>
    <xdr:pic>
      <xdr:nvPicPr>
        <xdr:cNvPr id="101" name="Picture 10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872249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1571</xdr:row>
      <xdr:rowOff>31938</xdr:rowOff>
    </xdr:from>
    <xdr:to>
      <xdr:col>2</xdr:col>
      <xdr:colOff>933450</xdr:colOff>
      <xdr:row>1572</xdr:row>
      <xdr:rowOff>238124</xdr:rowOff>
    </xdr:to>
    <xdr:pic>
      <xdr:nvPicPr>
        <xdr:cNvPr id="103" name="Picture 10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96055144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1571</xdr:row>
      <xdr:rowOff>31938</xdr:rowOff>
    </xdr:from>
    <xdr:to>
      <xdr:col>2</xdr:col>
      <xdr:colOff>933450</xdr:colOff>
      <xdr:row>1572</xdr:row>
      <xdr:rowOff>204107</xdr:rowOff>
    </xdr:to>
    <xdr:pic>
      <xdr:nvPicPr>
        <xdr:cNvPr id="104" name="Picture 10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96055144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1607</xdr:row>
      <xdr:rowOff>31938</xdr:rowOff>
    </xdr:from>
    <xdr:to>
      <xdr:col>2</xdr:col>
      <xdr:colOff>933450</xdr:colOff>
      <xdr:row>1608</xdr:row>
      <xdr:rowOff>238124</xdr:rowOff>
    </xdr:to>
    <xdr:pic>
      <xdr:nvPicPr>
        <xdr:cNvPr id="105" name="Picture 10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04627644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1607</xdr:row>
      <xdr:rowOff>31938</xdr:rowOff>
    </xdr:from>
    <xdr:to>
      <xdr:col>2</xdr:col>
      <xdr:colOff>933450</xdr:colOff>
      <xdr:row>1608</xdr:row>
      <xdr:rowOff>204107</xdr:rowOff>
    </xdr:to>
    <xdr:pic>
      <xdr:nvPicPr>
        <xdr:cNvPr id="106" name="Picture 10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04627644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1644</xdr:row>
      <xdr:rowOff>31938</xdr:rowOff>
    </xdr:from>
    <xdr:to>
      <xdr:col>2</xdr:col>
      <xdr:colOff>933450</xdr:colOff>
      <xdr:row>1645</xdr:row>
      <xdr:rowOff>238124</xdr:rowOff>
    </xdr:to>
    <xdr:pic>
      <xdr:nvPicPr>
        <xdr:cNvPr id="107" name="Picture 10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1345787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1644</xdr:row>
      <xdr:rowOff>31938</xdr:rowOff>
    </xdr:from>
    <xdr:to>
      <xdr:col>2</xdr:col>
      <xdr:colOff>933450</xdr:colOff>
      <xdr:row>1645</xdr:row>
      <xdr:rowOff>204107</xdr:rowOff>
    </xdr:to>
    <xdr:pic>
      <xdr:nvPicPr>
        <xdr:cNvPr id="108" name="Picture 10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1345787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1680</xdr:row>
      <xdr:rowOff>31938</xdr:rowOff>
    </xdr:from>
    <xdr:to>
      <xdr:col>2</xdr:col>
      <xdr:colOff>933450</xdr:colOff>
      <xdr:row>1681</xdr:row>
      <xdr:rowOff>238124</xdr:rowOff>
    </xdr:to>
    <xdr:pic>
      <xdr:nvPicPr>
        <xdr:cNvPr id="109" name="Picture 10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2203037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1680</xdr:row>
      <xdr:rowOff>31938</xdr:rowOff>
    </xdr:from>
    <xdr:to>
      <xdr:col>2</xdr:col>
      <xdr:colOff>933450</xdr:colOff>
      <xdr:row>1681</xdr:row>
      <xdr:rowOff>204107</xdr:rowOff>
    </xdr:to>
    <xdr:pic>
      <xdr:nvPicPr>
        <xdr:cNvPr id="110" name="Picture 10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2203037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1717</xdr:row>
      <xdr:rowOff>31938</xdr:rowOff>
    </xdr:from>
    <xdr:to>
      <xdr:col>2</xdr:col>
      <xdr:colOff>933450</xdr:colOff>
      <xdr:row>1718</xdr:row>
      <xdr:rowOff>238124</xdr:rowOff>
    </xdr:to>
    <xdr:pic>
      <xdr:nvPicPr>
        <xdr:cNvPr id="111" name="Picture 11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0860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1717</xdr:row>
      <xdr:rowOff>31938</xdr:rowOff>
    </xdr:from>
    <xdr:to>
      <xdr:col>2</xdr:col>
      <xdr:colOff>933450</xdr:colOff>
      <xdr:row>1718</xdr:row>
      <xdr:rowOff>204107</xdr:rowOff>
    </xdr:to>
    <xdr:pic>
      <xdr:nvPicPr>
        <xdr:cNvPr id="112" name="Picture 11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0860614"/>
          <a:ext cx="1293719" cy="642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1753</xdr:row>
      <xdr:rowOff>31938</xdr:rowOff>
    </xdr:from>
    <xdr:to>
      <xdr:col>2</xdr:col>
      <xdr:colOff>933450</xdr:colOff>
      <xdr:row>1754</xdr:row>
      <xdr:rowOff>238124</xdr:rowOff>
    </xdr:to>
    <xdr:pic>
      <xdr:nvPicPr>
        <xdr:cNvPr id="113" name="Picture 11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94331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1753</xdr:row>
      <xdr:rowOff>31938</xdr:rowOff>
    </xdr:from>
    <xdr:to>
      <xdr:col>2</xdr:col>
      <xdr:colOff>933450</xdr:colOff>
      <xdr:row>1754</xdr:row>
      <xdr:rowOff>204107</xdr:rowOff>
    </xdr:to>
    <xdr:pic>
      <xdr:nvPicPr>
        <xdr:cNvPr id="114" name="Picture 11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39433114"/>
          <a:ext cx="1293719" cy="642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1790</xdr:row>
      <xdr:rowOff>31938</xdr:rowOff>
    </xdr:from>
    <xdr:to>
      <xdr:col>2</xdr:col>
      <xdr:colOff>933450</xdr:colOff>
      <xdr:row>1791</xdr:row>
      <xdr:rowOff>238124</xdr:rowOff>
    </xdr:to>
    <xdr:pic>
      <xdr:nvPicPr>
        <xdr:cNvPr id="115" name="Picture 11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4826335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1790</xdr:row>
      <xdr:rowOff>31938</xdr:rowOff>
    </xdr:from>
    <xdr:to>
      <xdr:col>2</xdr:col>
      <xdr:colOff>933450</xdr:colOff>
      <xdr:row>1791</xdr:row>
      <xdr:rowOff>204107</xdr:rowOff>
    </xdr:to>
    <xdr:pic>
      <xdr:nvPicPr>
        <xdr:cNvPr id="116" name="Picture 11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4826335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1826</xdr:row>
      <xdr:rowOff>31938</xdr:rowOff>
    </xdr:from>
    <xdr:to>
      <xdr:col>2</xdr:col>
      <xdr:colOff>933450</xdr:colOff>
      <xdr:row>1827</xdr:row>
      <xdr:rowOff>238124</xdr:rowOff>
    </xdr:to>
    <xdr:pic>
      <xdr:nvPicPr>
        <xdr:cNvPr id="117" name="Picture 11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5683585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1826</xdr:row>
      <xdr:rowOff>31938</xdr:rowOff>
    </xdr:from>
    <xdr:to>
      <xdr:col>2</xdr:col>
      <xdr:colOff>933450</xdr:colOff>
      <xdr:row>1827</xdr:row>
      <xdr:rowOff>204107</xdr:rowOff>
    </xdr:to>
    <xdr:pic>
      <xdr:nvPicPr>
        <xdr:cNvPr id="118" name="Picture 1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5683585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1863</xdr:row>
      <xdr:rowOff>31938</xdr:rowOff>
    </xdr:from>
    <xdr:to>
      <xdr:col>2</xdr:col>
      <xdr:colOff>933450</xdr:colOff>
      <xdr:row>1864</xdr:row>
      <xdr:rowOff>238124</xdr:rowOff>
    </xdr:to>
    <xdr:pic>
      <xdr:nvPicPr>
        <xdr:cNvPr id="119" name="Picture 1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65666085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1863</xdr:row>
      <xdr:rowOff>31938</xdr:rowOff>
    </xdr:from>
    <xdr:to>
      <xdr:col>2</xdr:col>
      <xdr:colOff>933450</xdr:colOff>
      <xdr:row>1864</xdr:row>
      <xdr:rowOff>204107</xdr:rowOff>
    </xdr:to>
    <xdr:pic>
      <xdr:nvPicPr>
        <xdr:cNvPr id="120" name="Picture 1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65666085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1899</xdr:row>
      <xdr:rowOff>31938</xdr:rowOff>
    </xdr:from>
    <xdr:to>
      <xdr:col>2</xdr:col>
      <xdr:colOff>933450</xdr:colOff>
      <xdr:row>1900</xdr:row>
      <xdr:rowOff>238124</xdr:rowOff>
    </xdr:to>
    <xdr:pic>
      <xdr:nvPicPr>
        <xdr:cNvPr id="121" name="Picture 1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4238585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1899</xdr:row>
      <xdr:rowOff>31938</xdr:rowOff>
    </xdr:from>
    <xdr:to>
      <xdr:col>2</xdr:col>
      <xdr:colOff>933450</xdr:colOff>
      <xdr:row>1900</xdr:row>
      <xdr:rowOff>204107</xdr:rowOff>
    </xdr:to>
    <xdr:pic>
      <xdr:nvPicPr>
        <xdr:cNvPr id="122" name="Picture 1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74238585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1936</xdr:row>
      <xdr:rowOff>31938</xdr:rowOff>
    </xdr:from>
    <xdr:to>
      <xdr:col>2</xdr:col>
      <xdr:colOff>933450</xdr:colOff>
      <xdr:row>1937</xdr:row>
      <xdr:rowOff>238124</xdr:rowOff>
    </xdr:to>
    <xdr:pic>
      <xdr:nvPicPr>
        <xdr:cNvPr id="123" name="Picture 1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8306882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1936</xdr:row>
      <xdr:rowOff>31938</xdr:rowOff>
    </xdr:from>
    <xdr:to>
      <xdr:col>2</xdr:col>
      <xdr:colOff>933450</xdr:colOff>
      <xdr:row>1937</xdr:row>
      <xdr:rowOff>204107</xdr:rowOff>
    </xdr:to>
    <xdr:pic>
      <xdr:nvPicPr>
        <xdr:cNvPr id="124" name="Picture 1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8306882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1972</xdr:row>
      <xdr:rowOff>31938</xdr:rowOff>
    </xdr:from>
    <xdr:to>
      <xdr:col>2</xdr:col>
      <xdr:colOff>933450</xdr:colOff>
      <xdr:row>1973</xdr:row>
      <xdr:rowOff>238124</xdr:rowOff>
    </xdr:to>
    <xdr:pic>
      <xdr:nvPicPr>
        <xdr:cNvPr id="125" name="Picture 1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9164132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1972</xdr:row>
      <xdr:rowOff>31938</xdr:rowOff>
    </xdr:from>
    <xdr:to>
      <xdr:col>2</xdr:col>
      <xdr:colOff>933450</xdr:colOff>
      <xdr:row>1973</xdr:row>
      <xdr:rowOff>204107</xdr:rowOff>
    </xdr:to>
    <xdr:pic>
      <xdr:nvPicPr>
        <xdr:cNvPr id="126" name="Picture 1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19164132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2009</xdr:row>
      <xdr:rowOff>31938</xdr:rowOff>
    </xdr:from>
    <xdr:to>
      <xdr:col>2</xdr:col>
      <xdr:colOff>933450</xdr:colOff>
      <xdr:row>2010</xdr:row>
      <xdr:rowOff>238124</xdr:rowOff>
    </xdr:to>
    <xdr:pic>
      <xdr:nvPicPr>
        <xdr:cNvPr id="127" name="Picture 12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004715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2009</xdr:row>
      <xdr:rowOff>31938</xdr:rowOff>
    </xdr:from>
    <xdr:to>
      <xdr:col>2</xdr:col>
      <xdr:colOff>933450</xdr:colOff>
      <xdr:row>2010</xdr:row>
      <xdr:rowOff>204107</xdr:rowOff>
    </xdr:to>
    <xdr:pic>
      <xdr:nvPicPr>
        <xdr:cNvPr id="128" name="Picture 12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0047155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2045</xdr:row>
      <xdr:rowOff>31938</xdr:rowOff>
    </xdr:from>
    <xdr:to>
      <xdr:col>2</xdr:col>
      <xdr:colOff>933450</xdr:colOff>
      <xdr:row>2046</xdr:row>
      <xdr:rowOff>238124</xdr:rowOff>
    </xdr:to>
    <xdr:pic>
      <xdr:nvPicPr>
        <xdr:cNvPr id="129" name="Picture 12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09044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2045</xdr:row>
      <xdr:rowOff>31938</xdr:rowOff>
    </xdr:from>
    <xdr:to>
      <xdr:col>2</xdr:col>
      <xdr:colOff>933450</xdr:colOff>
      <xdr:row>2046</xdr:row>
      <xdr:rowOff>204107</xdr:rowOff>
    </xdr:to>
    <xdr:pic>
      <xdr:nvPicPr>
        <xdr:cNvPr id="130" name="Picture 12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0904405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2082</xdr:row>
      <xdr:rowOff>31938</xdr:rowOff>
    </xdr:from>
    <xdr:to>
      <xdr:col>2</xdr:col>
      <xdr:colOff>933450</xdr:colOff>
      <xdr:row>2083</xdr:row>
      <xdr:rowOff>238124</xdr:rowOff>
    </xdr:to>
    <xdr:pic>
      <xdr:nvPicPr>
        <xdr:cNvPr id="131" name="Picture 13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17874291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2082</xdr:row>
      <xdr:rowOff>31938</xdr:rowOff>
    </xdr:from>
    <xdr:to>
      <xdr:col>2</xdr:col>
      <xdr:colOff>933450</xdr:colOff>
      <xdr:row>2083</xdr:row>
      <xdr:rowOff>204107</xdr:rowOff>
    </xdr:to>
    <xdr:pic>
      <xdr:nvPicPr>
        <xdr:cNvPr id="132" name="Picture 13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17874291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2118</xdr:row>
      <xdr:rowOff>31938</xdr:rowOff>
    </xdr:from>
    <xdr:to>
      <xdr:col>2</xdr:col>
      <xdr:colOff>933450</xdr:colOff>
      <xdr:row>2119</xdr:row>
      <xdr:rowOff>238124</xdr:rowOff>
    </xdr:to>
    <xdr:pic>
      <xdr:nvPicPr>
        <xdr:cNvPr id="133" name="Picture 13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26446791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2118</xdr:row>
      <xdr:rowOff>31938</xdr:rowOff>
    </xdr:from>
    <xdr:to>
      <xdr:col>2</xdr:col>
      <xdr:colOff>933450</xdr:colOff>
      <xdr:row>2119</xdr:row>
      <xdr:rowOff>204107</xdr:rowOff>
    </xdr:to>
    <xdr:pic>
      <xdr:nvPicPr>
        <xdr:cNvPr id="134" name="Picture 13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26446791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2155</xdr:row>
      <xdr:rowOff>31938</xdr:rowOff>
    </xdr:from>
    <xdr:to>
      <xdr:col>2</xdr:col>
      <xdr:colOff>933450</xdr:colOff>
      <xdr:row>2156</xdr:row>
      <xdr:rowOff>238124</xdr:rowOff>
    </xdr:to>
    <xdr:pic>
      <xdr:nvPicPr>
        <xdr:cNvPr id="135" name="Picture 13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3527702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2155</xdr:row>
      <xdr:rowOff>31938</xdr:rowOff>
    </xdr:from>
    <xdr:to>
      <xdr:col>2</xdr:col>
      <xdr:colOff>933450</xdr:colOff>
      <xdr:row>2156</xdr:row>
      <xdr:rowOff>204107</xdr:rowOff>
    </xdr:to>
    <xdr:pic>
      <xdr:nvPicPr>
        <xdr:cNvPr id="136" name="Picture 13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3527702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2191</xdr:row>
      <xdr:rowOff>31938</xdr:rowOff>
    </xdr:from>
    <xdr:to>
      <xdr:col>2</xdr:col>
      <xdr:colOff>933450</xdr:colOff>
      <xdr:row>2192</xdr:row>
      <xdr:rowOff>238124</xdr:rowOff>
    </xdr:to>
    <xdr:pic>
      <xdr:nvPicPr>
        <xdr:cNvPr id="137" name="Picture 13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4384952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2191</xdr:row>
      <xdr:rowOff>31938</xdr:rowOff>
    </xdr:from>
    <xdr:to>
      <xdr:col>2</xdr:col>
      <xdr:colOff>933450</xdr:colOff>
      <xdr:row>2192</xdr:row>
      <xdr:rowOff>204107</xdr:rowOff>
    </xdr:to>
    <xdr:pic>
      <xdr:nvPicPr>
        <xdr:cNvPr id="138" name="Picture 13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4384952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2228</xdr:row>
      <xdr:rowOff>31938</xdr:rowOff>
    </xdr:from>
    <xdr:to>
      <xdr:col>2</xdr:col>
      <xdr:colOff>933450</xdr:colOff>
      <xdr:row>2229</xdr:row>
      <xdr:rowOff>238124</xdr:rowOff>
    </xdr:to>
    <xdr:pic>
      <xdr:nvPicPr>
        <xdr:cNvPr id="139" name="Picture 13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526797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2228</xdr:row>
      <xdr:rowOff>31938</xdr:rowOff>
    </xdr:from>
    <xdr:to>
      <xdr:col>2</xdr:col>
      <xdr:colOff>933450</xdr:colOff>
      <xdr:row>2229</xdr:row>
      <xdr:rowOff>204107</xdr:rowOff>
    </xdr:to>
    <xdr:pic>
      <xdr:nvPicPr>
        <xdr:cNvPr id="140" name="Picture 13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5267976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2264</xdr:row>
      <xdr:rowOff>31938</xdr:rowOff>
    </xdr:from>
    <xdr:to>
      <xdr:col>2</xdr:col>
      <xdr:colOff>933450</xdr:colOff>
      <xdr:row>2265</xdr:row>
      <xdr:rowOff>238124</xdr:rowOff>
    </xdr:to>
    <xdr:pic>
      <xdr:nvPicPr>
        <xdr:cNvPr id="141" name="Picture 14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12522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2264</xdr:row>
      <xdr:rowOff>31938</xdr:rowOff>
    </xdr:from>
    <xdr:to>
      <xdr:col>2</xdr:col>
      <xdr:colOff>933450</xdr:colOff>
      <xdr:row>2265</xdr:row>
      <xdr:rowOff>204107</xdr:rowOff>
    </xdr:to>
    <xdr:pic>
      <xdr:nvPicPr>
        <xdr:cNvPr id="142" name="Picture 14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6125226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2301</xdr:row>
      <xdr:rowOff>31938</xdr:rowOff>
    </xdr:from>
    <xdr:to>
      <xdr:col>2</xdr:col>
      <xdr:colOff>933450</xdr:colOff>
      <xdr:row>2302</xdr:row>
      <xdr:rowOff>238124</xdr:rowOff>
    </xdr:to>
    <xdr:pic>
      <xdr:nvPicPr>
        <xdr:cNvPr id="143" name="Picture 14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7008249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2301</xdr:row>
      <xdr:rowOff>31938</xdr:rowOff>
    </xdr:from>
    <xdr:to>
      <xdr:col>2</xdr:col>
      <xdr:colOff>933450</xdr:colOff>
      <xdr:row>2302</xdr:row>
      <xdr:rowOff>204107</xdr:rowOff>
    </xdr:to>
    <xdr:pic>
      <xdr:nvPicPr>
        <xdr:cNvPr id="144" name="Picture 14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7008249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2337</xdr:row>
      <xdr:rowOff>31938</xdr:rowOff>
    </xdr:from>
    <xdr:to>
      <xdr:col>2</xdr:col>
      <xdr:colOff>933450</xdr:colOff>
      <xdr:row>2338</xdr:row>
      <xdr:rowOff>238124</xdr:rowOff>
    </xdr:to>
    <xdr:pic>
      <xdr:nvPicPr>
        <xdr:cNvPr id="145" name="Picture 14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7865499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2337</xdr:row>
      <xdr:rowOff>31938</xdr:rowOff>
    </xdr:from>
    <xdr:to>
      <xdr:col>2</xdr:col>
      <xdr:colOff>933450</xdr:colOff>
      <xdr:row>2338</xdr:row>
      <xdr:rowOff>204107</xdr:rowOff>
    </xdr:to>
    <xdr:pic>
      <xdr:nvPicPr>
        <xdr:cNvPr id="146" name="Picture 14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7865499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2374</xdr:row>
      <xdr:rowOff>31938</xdr:rowOff>
    </xdr:from>
    <xdr:to>
      <xdr:col>2</xdr:col>
      <xdr:colOff>933450</xdr:colOff>
      <xdr:row>2375</xdr:row>
      <xdr:rowOff>238124</xdr:rowOff>
    </xdr:to>
    <xdr:pic>
      <xdr:nvPicPr>
        <xdr:cNvPr id="147" name="Picture 14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8748523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2374</xdr:row>
      <xdr:rowOff>31938</xdr:rowOff>
    </xdr:from>
    <xdr:to>
      <xdr:col>2</xdr:col>
      <xdr:colOff>933450</xdr:colOff>
      <xdr:row>2375</xdr:row>
      <xdr:rowOff>204107</xdr:rowOff>
    </xdr:to>
    <xdr:pic>
      <xdr:nvPicPr>
        <xdr:cNvPr id="148" name="Picture 14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8748523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2410</xdr:row>
      <xdr:rowOff>31938</xdr:rowOff>
    </xdr:from>
    <xdr:to>
      <xdr:col>2</xdr:col>
      <xdr:colOff>933450</xdr:colOff>
      <xdr:row>2411</xdr:row>
      <xdr:rowOff>238124</xdr:rowOff>
    </xdr:to>
    <xdr:pic>
      <xdr:nvPicPr>
        <xdr:cNvPr id="149" name="Picture 14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7865499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2410</xdr:row>
      <xdr:rowOff>31938</xdr:rowOff>
    </xdr:from>
    <xdr:to>
      <xdr:col>2</xdr:col>
      <xdr:colOff>933450</xdr:colOff>
      <xdr:row>2411</xdr:row>
      <xdr:rowOff>204107</xdr:rowOff>
    </xdr:to>
    <xdr:pic>
      <xdr:nvPicPr>
        <xdr:cNvPr id="150" name="Picture 14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7865499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2447</xdr:row>
      <xdr:rowOff>31938</xdr:rowOff>
    </xdr:from>
    <xdr:to>
      <xdr:col>2</xdr:col>
      <xdr:colOff>933450</xdr:colOff>
      <xdr:row>2448</xdr:row>
      <xdr:rowOff>238124</xdr:rowOff>
    </xdr:to>
    <xdr:pic>
      <xdr:nvPicPr>
        <xdr:cNvPr id="151" name="Picture 15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8748523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2447</xdr:row>
      <xdr:rowOff>31938</xdr:rowOff>
    </xdr:from>
    <xdr:to>
      <xdr:col>2</xdr:col>
      <xdr:colOff>933450</xdr:colOff>
      <xdr:row>2448</xdr:row>
      <xdr:rowOff>204107</xdr:rowOff>
    </xdr:to>
    <xdr:pic>
      <xdr:nvPicPr>
        <xdr:cNvPr id="152" name="Picture 15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8748523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2483</xdr:row>
      <xdr:rowOff>31938</xdr:rowOff>
    </xdr:from>
    <xdr:to>
      <xdr:col>2</xdr:col>
      <xdr:colOff>933450</xdr:colOff>
      <xdr:row>2484</xdr:row>
      <xdr:rowOff>238124</xdr:rowOff>
    </xdr:to>
    <xdr:pic>
      <xdr:nvPicPr>
        <xdr:cNvPr id="153" name="Picture 15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9605773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2483</xdr:row>
      <xdr:rowOff>31938</xdr:rowOff>
    </xdr:from>
    <xdr:to>
      <xdr:col>2</xdr:col>
      <xdr:colOff>933450</xdr:colOff>
      <xdr:row>2484</xdr:row>
      <xdr:rowOff>204107</xdr:rowOff>
    </xdr:to>
    <xdr:pic>
      <xdr:nvPicPr>
        <xdr:cNvPr id="154" name="Picture 15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29605773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2520</xdr:row>
      <xdr:rowOff>31938</xdr:rowOff>
    </xdr:from>
    <xdr:to>
      <xdr:col>2</xdr:col>
      <xdr:colOff>933450</xdr:colOff>
      <xdr:row>2521</xdr:row>
      <xdr:rowOff>238124</xdr:rowOff>
    </xdr:to>
    <xdr:pic>
      <xdr:nvPicPr>
        <xdr:cNvPr id="155" name="Picture 15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048879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2520</xdr:row>
      <xdr:rowOff>31938</xdr:rowOff>
    </xdr:from>
    <xdr:to>
      <xdr:col>2</xdr:col>
      <xdr:colOff>933450</xdr:colOff>
      <xdr:row>2521</xdr:row>
      <xdr:rowOff>204107</xdr:rowOff>
    </xdr:to>
    <xdr:pic>
      <xdr:nvPicPr>
        <xdr:cNvPr id="156" name="Picture 15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048879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2556</xdr:row>
      <xdr:rowOff>31938</xdr:rowOff>
    </xdr:from>
    <xdr:to>
      <xdr:col>2</xdr:col>
      <xdr:colOff>933450</xdr:colOff>
      <xdr:row>2557</xdr:row>
      <xdr:rowOff>238124</xdr:rowOff>
    </xdr:to>
    <xdr:pic>
      <xdr:nvPicPr>
        <xdr:cNvPr id="157" name="Picture 15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1346046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2556</xdr:row>
      <xdr:rowOff>31938</xdr:rowOff>
    </xdr:from>
    <xdr:to>
      <xdr:col>2</xdr:col>
      <xdr:colOff>933450</xdr:colOff>
      <xdr:row>2557</xdr:row>
      <xdr:rowOff>204107</xdr:rowOff>
    </xdr:to>
    <xdr:pic>
      <xdr:nvPicPr>
        <xdr:cNvPr id="158" name="Picture 15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1346046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2593</xdr:row>
      <xdr:rowOff>31938</xdr:rowOff>
    </xdr:from>
    <xdr:to>
      <xdr:col>2</xdr:col>
      <xdr:colOff>933450</xdr:colOff>
      <xdr:row>2594</xdr:row>
      <xdr:rowOff>238124</xdr:rowOff>
    </xdr:to>
    <xdr:pic>
      <xdr:nvPicPr>
        <xdr:cNvPr id="159" name="Picture 15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222907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2593</xdr:row>
      <xdr:rowOff>31938</xdr:rowOff>
    </xdr:from>
    <xdr:to>
      <xdr:col>2</xdr:col>
      <xdr:colOff>933450</xdr:colOff>
      <xdr:row>2594</xdr:row>
      <xdr:rowOff>204107</xdr:rowOff>
    </xdr:to>
    <xdr:pic>
      <xdr:nvPicPr>
        <xdr:cNvPr id="160" name="Picture 15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222907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2629</xdr:row>
      <xdr:rowOff>31938</xdr:rowOff>
    </xdr:from>
    <xdr:to>
      <xdr:col>2</xdr:col>
      <xdr:colOff>933450</xdr:colOff>
      <xdr:row>2630</xdr:row>
      <xdr:rowOff>238124</xdr:rowOff>
    </xdr:to>
    <xdr:pic>
      <xdr:nvPicPr>
        <xdr:cNvPr id="161" name="Picture 16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3086320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2629</xdr:row>
      <xdr:rowOff>31938</xdr:rowOff>
    </xdr:from>
    <xdr:to>
      <xdr:col>2</xdr:col>
      <xdr:colOff>933450</xdr:colOff>
      <xdr:row>2630</xdr:row>
      <xdr:rowOff>204107</xdr:rowOff>
    </xdr:to>
    <xdr:pic>
      <xdr:nvPicPr>
        <xdr:cNvPr id="162" name="Picture 16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3086320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2666</xdr:row>
      <xdr:rowOff>31938</xdr:rowOff>
    </xdr:from>
    <xdr:to>
      <xdr:col>2</xdr:col>
      <xdr:colOff>933450</xdr:colOff>
      <xdr:row>2667</xdr:row>
      <xdr:rowOff>238124</xdr:rowOff>
    </xdr:to>
    <xdr:pic>
      <xdr:nvPicPr>
        <xdr:cNvPr id="163" name="Picture 16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396934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2666</xdr:row>
      <xdr:rowOff>31938</xdr:rowOff>
    </xdr:from>
    <xdr:to>
      <xdr:col>2</xdr:col>
      <xdr:colOff>933450</xdr:colOff>
      <xdr:row>2667</xdr:row>
      <xdr:rowOff>204107</xdr:rowOff>
    </xdr:to>
    <xdr:pic>
      <xdr:nvPicPr>
        <xdr:cNvPr id="164" name="Picture 16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396934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2702</xdr:row>
      <xdr:rowOff>31938</xdr:rowOff>
    </xdr:from>
    <xdr:to>
      <xdr:col>2</xdr:col>
      <xdr:colOff>933450</xdr:colOff>
      <xdr:row>2703</xdr:row>
      <xdr:rowOff>238124</xdr:rowOff>
    </xdr:to>
    <xdr:pic>
      <xdr:nvPicPr>
        <xdr:cNvPr id="165" name="Picture 16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48265938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2702</xdr:row>
      <xdr:rowOff>31938</xdr:rowOff>
    </xdr:from>
    <xdr:to>
      <xdr:col>2</xdr:col>
      <xdr:colOff>933450</xdr:colOff>
      <xdr:row>2703</xdr:row>
      <xdr:rowOff>204107</xdr:rowOff>
    </xdr:to>
    <xdr:pic>
      <xdr:nvPicPr>
        <xdr:cNvPr id="166" name="Picture 16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48265938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2739</xdr:row>
      <xdr:rowOff>31938</xdr:rowOff>
    </xdr:from>
    <xdr:to>
      <xdr:col>2</xdr:col>
      <xdr:colOff>933450</xdr:colOff>
      <xdr:row>2740</xdr:row>
      <xdr:rowOff>238124</xdr:rowOff>
    </xdr:to>
    <xdr:pic>
      <xdr:nvPicPr>
        <xdr:cNvPr id="167" name="Picture 16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70961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2739</xdr:row>
      <xdr:rowOff>31938</xdr:rowOff>
    </xdr:from>
    <xdr:to>
      <xdr:col>2</xdr:col>
      <xdr:colOff>933450</xdr:colOff>
      <xdr:row>2740</xdr:row>
      <xdr:rowOff>204107</xdr:rowOff>
    </xdr:to>
    <xdr:pic>
      <xdr:nvPicPr>
        <xdr:cNvPr id="168" name="Picture 16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570961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2775</xdr:row>
      <xdr:rowOff>31938</xdr:rowOff>
    </xdr:from>
    <xdr:to>
      <xdr:col>2</xdr:col>
      <xdr:colOff>933450</xdr:colOff>
      <xdr:row>2776</xdr:row>
      <xdr:rowOff>238124</xdr:rowOff>
    </xdr:to>
    <xdr:pic>
      <xdr:nvPicPr>
        <xdr:cNvPr id="169" name="Picture 16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65668673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2775</xdr:row>
      <xdr:rowOff>31938</xdr:rowOff>
    </xdr:from>
    <xdr:to>
      <xdr:col>2</xdr:col>
      <xdr:colOff>933450</xdr:colOff>
      <xdr:row>2776</xdr:row>
      <xdr:rowOff>204107</xdr:rowOff>
    </xdr:to>
    <xdr:pic>
      <xdr:nvPicPr>
        <xdr:cNvPr id="170" name="Picture 16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65668673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2812</xdr:row>
      <xdr:rowOff>31938</xdr:rowOff>
    </xdr:from>
    <xdr:to>
      <xdr:col>2</xdr:col>
      <xdr:colOff>933450</xdr:colOff>
      <xdr:row>2813</xdr:row>
      <xdr:rowOff>238124</xdr:rowOff>
    </xdr:to>
    <xdr:pic>
      <xdr:nvPicPr>
        <xdr:cNvPr id="171" name="Picture 17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744989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2812</xdr:row>
      <xdr:rowOff>31938</xdr:rowOff>
    </xdr:from>
    <xdr:to>
      <xdr:col>2</xdr:col>
      <xdr:colOff>933450</xdr:colOff>
      <xdr:row>2813</xdr:row>
      <xdr:rowOff>204107</xdr:rowOff>
    </xdr:to>
    <xdr:pic>
      <xdr:nvPicPr>
        <xdr:cNvPr id="172" name="Picture 17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744989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2848</xdr:row>
      <xdr:rowOff>31938</xdr:rowOff>
    </xdr:from>
    <xdr:to>
      <xdr:col>2</xdr:col>
      <xdr:colOff>933450</xdr:colOff>
      <xdr:row>2849</xdr:row>
      <xdr:rowOff>238124</xdr:rowOff>
    </xdr:to>
    <xdr:pic>
      <xdr:nvPicPr>
        <xdr:cNvPr id="173" name="Picture 17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8307140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2848</xdr:row>
      <xdr:rowOff>31938</xdr:rowOff>
    </xdr:from>
    <xdr:to>
      <xdr:col>2</xdr:col>
      <xdr:colOff>933450</xdr:colOff>
      <xdr:row>2849</xdr:row>
      <xdr:rowOff>204107</xdr:rowOff>
    </xdr:to>
    <xdr:pic>
      <xdr:nvPicPr>
        <xdr:cNvPr id="174" name="Picture 17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8307140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2885</xdr:row>
      <xdr:rowOff>31938</xdr:rowOff>
    </xdr:from>
    <xdr:to>
      <xdr:col>2</xdr:col>
      <xdr:colOff>933450</xdr:colOff>
      <xdr:row>2886</xdr:row>
      <xdr:rowOff>238124</xdr:rowOff>
    </xdr:to>
    <xdr:pic>
      <xdr:nvPicPr>
        <xdr:cNvPr id="175" name="Picture 17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91901644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2885</xdr:row>
      <xdr:rowOff>31938</xdr:rowOff>
    </xdr:from>
    <xdr:to>
      <xdr:col>2</xdr:col>
      <xdr:colOff>933450</xdr:colOff>
      <xdr:row>2886</xdr:row>
      <xdr:rowOff>204107</xdr:rowOff>
    </xdr:to>
    <xdr:pic>
      <xdr:nvPicPr>
        <xdr:cNvPr id="176" name="Picture 17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391901644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2921</xdr:row>
      <xdr:rowOff>31938</xdr:rowOff>
    </xdr:from>
    <xdr:to>
      <xdr:col>2</xdr:col>
      <xdr:colOff>933450</xdr:colOff>
      <xdr:row>2922</xdr:row>
      <xdr:rowOff>238124</xdr:rowOff>
    </xdr:to>
    <xdr:pic>
      <xdr:nvPicPr>
        <xdr:cNvPr id="177" name="Picture 17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00474144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2921</xdr:row>
      <xdr:rowOff>31938</xdr:rowOff>
    </xdr:from>
    <xdr:to>
      <xdr:col>2</xdr:col>
      <xdr:colOff>933450</xdr:colOff>
      <xdr:row>2922</xdr:row>
      <xdr:rowOff>204107</xdr:rowOff>
    </xdr:to>
    <xdr:pic>
      <xdr:nvPicPr>
        <xdr:cNvPr id="178" name="Picture 17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00474144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2958</xdr:row>
      <xdr:rowOff>31938</xdr:rowOff>
    </xdr:from>
    <xdr:to>
      <xdr:col>2</xdr:col>
      <xdr:colOff>933450</xdr:colOff>
      <xdr:row>2959</xdr:row>
      <xdr:rowOff>238124</xdr:rowOff>
    </xdr:to>
    <xdr:pic>
      <xdr:nvPicPr>
        <xdr:cNvPr id="179" name="Picture 17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0930437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2958</xdr:row>
      <xdr:rowOff>31938</xdr:rowOff>
    </xdr:from>
    <xdr:to>
      <xdr:col>2</xdr:col>
      <xdr:colOff>933450</xdr:colOff>
      <xdr:row>2959</xdr:row>
      <xdr:rowOff>204107</xdr:rowOff>
    </xdr:to>
    <xdr:pic>
      <xdr:nvPicPr>
        <xdr:cNvPr id="180" name="Picture 17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0930437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2994</xdr:row>
      <xdr:rowOff>31938</xdr:rowOff>
    </xdr:from>
    <xdr:to>
      <xdr:col>2</xdr:col>
      <xdr:colOff>933450</xdr:colOff>
      <xdr:row>2995</xdr:row>
      <xdr:rowOff>238124</xdr:rowOff>
    </xdr:to>
    <xdr:pic>
      <xdr:nvPicPr>
        <xdr:cNvPr id="181" name="Picture 18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17876879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2994</xdr:row>
      <xdr:rowOff>31938</xdr:rowOff>
    </xdr:from>
    <xdr:to>
      <xdr:col>2</xdr:col>
      <xdr:colOff>933450</xdr:colOff>
      <xdr:row>2995</xdr:row>
      <xdr:rowOff>204107</xdr:rowOff>
    </xdr:to>
    <xdr:pic>
      <xdr:nvPicPr>
        <xdr:cNvPr id="182" name="Picture 18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17876879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3031</xdr:row>
      <xdr:rowOff>31938</xdr:rowOff>
    </xdr:from>
    <xdr:to>
      <xdr:col>2</xdr:col>
      <xdr:colOff>933450</xdr:colOff>
      <xdr:row>3032</xdr:row>
      <xdr:rowOff>238124</xdr:rowOff>
    </xdr:to>
    <xdr:pic>
      <xdr:nvPicPr>
        <xdr:cNvPr id="183" name="Picture 18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267071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3031</xdr:row>
      <xdr:rowOff>31938</xdr:rowOff>
    </xdr:from>
    <xdr:to>
      <xdr:col>2</xdr:col>
      <xdr:colOff>933450</xdr:colOff>
      <xdr:row>3032</xdr:row>
      <xdr:rowOff>204107</xdr:rowOff>
    </xdr:to>
    <xdr:pic>
      <xdr:nvPicPr>
        <xdr:cNvPr id="184" name="Picture 18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26707114"/>
          <a:ext cx="1293719" cy="642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3067</xdr:row>
      <xdr:rowOff>31938</xdr:rowOff>
    </xdr:from>
    <xdr:to>
      <xdr:col>2</xdr:col>
      <xdr:colOff>933450</xdr:colOff>
      <xdr:row>3068</xdr:row>
      <xdr:rowOff>238124</xdr:rowOff>
    </xdr:to>
    <xdr:pic>
      <xdr:nvPicPr>
        <xdr:cNvPr id="185" name="Picture 18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5279614"/>
          <a:ext cx="1293719" cy="6768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3067</xdr:row>
      <xdr:rowOff>31938</xdr:rowOff>
    </xdr:from>
    <xdr:to>
      <xdr:col>2</xdr:col>
      <xdr:colOff>933450</xdr:colOff>
      <xdr:row>3068</xdr:row>
      <xdr:rowOff>204107</xdr:rowOff>
    </xdr:to>
    <xdr:pic>
      <xdr:nvPicPr>
        <xdr:cNvPr id="186" name="Picture 18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35279614"/>
          <a:ext cx="1293719" cy="642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3104</xdr:row>
      <xdr:rowOff>31938</xdr:rowOff>
    </xdr:from>
    <xdr:to>
      <xdr:col>2</xdr:col>
      <xdr:colOff>933450</xdr:colOff>
      <xdr:row>3105</xdr:row>
      <xdr:rowOff>238124</xdr:rowOff>
    </xdr:to>
    <xdr:pic>
      <xdr:nvPicPr>
        <xdr:cNvPr id="187" name="Picture 18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4410985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3104</xdr:row>
      <xdr:rowOff>31938</xdr:rowOff>
    </xdr:from>
    <xdr:to>
      <xdr:col>2</xdr:col>
      <xdr:colOff>933450</xdr:colOff>
      <xdr:row>3105</xdr:row>
      <xdr:rowOff>204107</xdr:rowOff>
    </xdr:to>
    <xdr:pic>
      <xdr:nvPicPr>
        <xdr:cNvPr id="188" name="Picture 18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4410985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3140</xdr:row>
      <xdr:rowOff>31938</xdr:rowOff>
    </xdr:from>
    <xdr:to>
      <xdr:col>2</xdr:col>
      <xdr:colOff>933450</xdr:colOff>
      <xdr:row>3141</xdr:row>
      <xdr:rowOff>238124</xdr:rowOff>
    </xdr:to>
    <xdr:pic>
      <xdr:nvPicPr>
        <xdr:cNvPr id="189" name="Picture 18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5268235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3140</xdr:row>
      <xdr:rowOff>31938</xdr:rowOff>
    </xdr:from>
    <xdr:to>
      <xdr:col>2</xdr:col>
      <xdr:colOff>933450</xdr:colOff>
      <xdr:row>3141</xdr:row>
      <xdr:rowOff>204107</xdr:rowOff>
    </xdr:to>
    <xdr:pic>
      <xdr:nvPicPr>
        <xdr:cNvPr id="190" name="Picture 18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5268235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3177</xdr:row>
      <xdr:rowOff>31938</xdr:rowOff>
    </xdr:from>
    <xdr:to>
      <xdr:col>2</xdr:col>
      <xdr:colOff>933450</xdr:colOff>
      <xdr:row>3178</xdr:row>
      <xdr:rowOff>238124</xdr:rowOff>
    </xdr:to>
    <xdr:pic>
      <xdr:nvPicPr>
        <xdr:cNvPr id="191" name="Picture 19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61512585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3177</xdr:row>
      <xdr:rowOff>31938</xdr:rowOff>
    </xdr:from>
    <xdr:to>
      <xdr:col>2</xdr:col>
      <xdr:colOff>933450</xdr:colOff>
      <xdr:row>3178</xdr:row>
      <xdr:rowOff>204107</xdr:rowOff>
    </xdr:to>
    <xdr:pic>
      <xdr:nvPicPr>
        <xdr:cNvPr id="192" name="Picture 19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61512585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3213</xdr:row>
      <xdr:rowOff>31938</xdr:rowOff>
    </xdr:from>
    <xdr:to>
      <xdr:col>2</xdr:col>
      <xdr:colOff>933450</xdr:colOff>
      <xdr:row>3214</xdr:row>
      <xdr:rowOff>238124</xdr:rowOff>
    </xdr:to>
    <xdr:pic>
      <xdr:nvPicPr>
        <xdr:cNvPr id="193" name="Picture 19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70085085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3213</xdr:row>
      <xdr:rowOff>31938</xdr:rowOff>
    </xdr:from>
    <xdr:to>
      <xdr:col>2</xdr:col>
      <xdr:colOff>933450</xdr:colOff>
      <xdr:row>3214</xdr:row>
      <xdr:rowOff>204107</xdr:rowOff>
    </xdr:to>
    <xdr:pic>
      <xdr:nvPicPr>
        <xdr:cNvPr id="194" name="Picture 19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70085085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3250</xdr:row>
      <xdr:rowOff>31938</xdr:rowOff>
    </xdr:from>
    <xdr:to>
      <xdr:col>2</xdr:col>
      <xdr:colOff>933450</xdr:colOff>
      <xdr:row>3251</xdr:row>
      <xdr:rowOff>238124</xdr:rowOff>
    </xdr:to>
    <xdr:pic>
      <xdr:nvPicPr>
        <xdr:cNvPr id="195" name="Picture 19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7891532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3250</xdr:row>
      <xdr:rowOff>31938</xdr:rowOff>
    </xdr:from>
    <xdr:to>
      <xdr:col>2</xdr:col>
      <xdr:colOff>933450</xdr:colOff>
      <xdr:row>3251</xdr:row>
      <xdr:rowOff>204107</xdr:rowOff>
    </xdr:to>
    <xdr:pic>
      <xdr:nvPicPr>
        <xdr:cNvPr id="196" name="Picture 19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7891532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3286</xdr:row>
      <xdr:rowOff>31938</xdr:rowOff>
    </xdr:from>
    <xdr:to>
      <xdr:col>2</xdr:col>
      <xdr:colOff>933450</xdr:colOff>
      <xdr:row>3287</xdr:row>
      <xdr:rowOff>238124</xdr:rowOff>
    </xdr:to>
    <xdr:pic>
      <xdr:nvPicPr>
        <xdr:cNvPr id="197" name="Picture 19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87487820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3286</xdr:row>
      <xdr:rowOff>31938</xdr:rowOff>
    </xdr:from>
    <xdr:to>
      <xdr:col>2</xdr:col>
      <xdr:colOff>933450</xdr:colOff>
      <xdr:row>3287</xdr:row>
      <xdr:rowOff>204107</xdr:rowOff>
    </xdr:to>
    <xdr:pic>
      <xdr:nvPicPr>
        <xdr:cNvPr id="198" name="Picture 19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87487820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3323</xdr:row>
      <xdr:rowOff>31938</xdr:rowOff>
    </xdr:from>
    <xdr:to>
      <xdr:col>2</xdr:col>
      <xdr:colOff>933450</xdr:colOff>
      <xdr:row>3324</xdr:row>
      <xdr:rowOff>238124</xdr:rowOff>
    </xdr:to>
    <xdr:pic>
      <xdr:nvPicPr>
        <xdr:cNvPr id="199" name="Picture 19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963180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3323</xdr:row>
      <xdr:rowOff>31938</xdr:rowOff>
    </xdr:from>
    <xdr:to>
      <xdr:col>2</xdr:col>
      <xdr:colOff>933450</xdr:colOff>
      <xdr:row>3324</xdr:row>
      <xdr:rowOff>204107</xdr:rowOff>
    </xdr:to>
    <xdr:pic>
      <xdr:nvPicPr>
        <xdr:cNvPr id="200" name="Picture 19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49631805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3359</xdr:row>
      <xdr:rowOff>31938</xdr:rowOff>
    </xdr:from>
    <xdr:to>
      <xdr:col>2</xdr:col>
      <xdr:colOff>933450</xdr:colOff>
      <xdr:row>3360</xdr:row>
      <xdr:rowOff>238124</xdr:rowOff>
    </xdr:to>
    <xdr:pic>
      <xdr:nvPicPr>
        <xdr:cNvPr id="201" name="Picture 20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0489055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3359</xdr:row>
      <xdr:rowOff>31938</xdr:rowOff>
    </xdr:from>
    <xdr:to>
      <xdr:col>2</xdr:col>
      <xdr:colOff>933450</xdr:colOff>
      <xdr:row>3360</xdr:row>
      <xdr:rowOff>204107</xdr:rowOff>
    </xdr:to>
    <xdr:pic>
      <xdr:nvPicPr>
        <xdr:cNvPr id="212" name="Picture 21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0489055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3396</xdr:row>
      <xdr:rowOff>31938</xdr:rowOff>
    </xdr:from>
    <xdr:to>
      <xdr:col>2</xdr:col>
      <xdr:colOff>933450</xdr:colOff>
      <xdr:row>3397</xdr:row>
      <xdr:rowOff>238124</xdr:rowOff>
    </xdr:to>
    <xdr:pic>
      <xdr:nvPicPr>
        <xdr:cNvPr id="213" name="Picture 21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13720791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3396</xdr:row>
      <xdr:rowOff>31938</xdr:rowOff>
    </xdr:from>
    <xdr:to>
      <xdr:col>2</xdr:col>
      <xdr:colOff>933450</xdr:colOff>
      <xdr:row>3397</xdr:row>
      <xdr:rowOff>204107</xdr:rowOff>
    </xdr:to>
    <xdr:pic>
      <xdr:nvPicPr>
        <xdr:cNvPr id="214" name="Picture 21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13720791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3432</xdr:row>
      <xdr:rowOff>31938</xdr:rowOff>
    </xdr:from>
    <xdr:to>
      <xdr:col>2</xdr:col>
      <xdr:colOff>933450</xdr:colOff>
      <xdr:row>3433</xdr:row>
      <xdr:rowOff>238124</xdr:rowOff>
    </xdr:to>
    <xdr:pic>
      <xdr:nvPicPr>
        <xdr:cNvPr id="215" name="Picture 21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2293291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3432</xdr:row>
      <xdr:rowOff>31938</xdr:rowOff>
    </xdr:from>
    <xdr:to>
      <xdr:col>2</xdr:col>
      <xdr:colOff>933450</xdr:colOff>
      <xdr:row>3433</xdr:row>
      <xdr:rowOff>204107</xdr:rowOff>
    </xdr:to>
    <xdr:pic>
      <xdr:nvPicPr>
        <xdr:cNvPr id="216" name="Picture 21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22293291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3469</xdr:row>
      <xdr:rowOff>31938</xdr:rowOff>
    </xdr:from>
    <xdr:to>
      <xdr:col>2</xdr:col>
      <xdr:colOff>933450</xdr:colOff>
      <xdr:row>3470</xdr:row>
      <xdr:rowOff>238124</xdr:rowOff>
    </xdr:to>
    <xdr:pic>
      <xdr:nvPicPr>
        <xdr:cNvPr id="217" name="Picture 216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3112352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3469</xdr:row>
      <xdr:rowOff>31938</xdr:rowOff>
    </xdr:from>
    <xdr:to>
      <xdr:col>2</xdr:col>
      <xdr:colOff>933450</xdr:colOff>
      <xdr:row>3470</xdr:row>
      <xdr:rowOff>204107</xdr:rowOff>
    </xdr:to>
    <xdr:pic>
      <xdr:nvPicPr>
        <xdr:cNvPr id="218" name="Picture 217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3112352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3505</xdr:row>
      <xdr:rowOff>31938</xdr:rowOff>
    </xdr:from>
    <xdr:to>
      <xdr:col>2</xdr:col>
      <xdr:colOff>933450</xdr:colOff>
      <xdr:row>3506</xdr:row>
      <xdr:rowOff>238124</xdr:rowOff>
    </xdr:to>
    <xdr:pic>
      <xdr:nvPicPr>
        <xdr:cNvPr id="219" name="Picture 218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39696026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3505</xdr:row>
      <xdr:rowOff>31938</xdr:rowOff>
    </xdr:from>
    <xdr:to>
      <xdr:col>2</xdr:col>
      <xdr:colOff>933450</xdr:colOff>
      <xdr:row>3506</xdr:row>
      <xdr:rowOff>204107</xdr:rowOff>
    </xdr:to>
    <xdr:pic>
      <xdr:nvPicPr>
        <xdr:cNvPr id="220" name="Picture 219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39696026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3542</xdr:row>
      <xdr:rowOff>31938</xdr:rowOff>
    </xdr:from>
    <xdr:to>
      <xdr:col>2</xdr:col>
      <xdr:colOff>933450</xdr:colOff>
      <xdr:row>3543</xdr:row>
      <xdr:rowOff>238124</xdr:rowOff>
    </xdr:to>
    <xdr:pic>
      <xdr:nvPicPr>
        <xdr:cNvPr id="221" name="Picture 220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485262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3542</xdr:row>
      <xdr:rowOff>31938</xdr:rowOff>
    </xdr:from>
    <xdr:to>
      <xdr:col>2</xdr:col>
      <xdr:colOff>933450</xdr:colOff>
      <xdr:row>3543</xdr:row>
      <xdr:rowOff>204107</xdr:rowOff>
    </xdr:to>
    <xdr:pic>
      <xdr:nvPicPr>
        <xdr:cNvPr id="222" name="Picture 221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4852626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3578</xdr:row>
      <xdr:rowOff>31938</xdr:rowOff>
    </xdr:from>
    <xdr:to>
      <xdr:col>2</xdr:col>
      <xdr:colOff>933450</xdr:colOff>
      <xdr:row>3579</xdr:row>
      <xdr:rowOff>238124</xdr:rowOff>
    </xdr:to>
    <xdr:pic>
      <xdr:nvPicPr>
        <xdr:cNvPr id="223" name="Picture 222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57098762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3578</xdr:row>
      <xdr:rowOff>31938</xdr:rowOff>
    </xdr:from>
    <xdr:to>
      <xdr:col>2</xdr:col>
      <xdr:colOff>933450</xdr:colOff>
      <xdr:row>3579</xdr:row>
      <xdr:rowOff>204107</xdr:rowOff>
    </xdr:to>
    <xdr:pic>
      <xdr:nvPicPr>
        <xdr:cNvPr id="224" name="Picture 223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57098762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3615</xdr:row>
      <xdr:rowOff>31938</xdr:rowOff>
    </xdr:from>
    <xdr:to>
      <xdr:col>2</xdr:col>
      <xdr:colOff>933450</xdr:colOff>
      <xdr:row>3616</xdr:row>
      <xdr:rowOff>238124</xdr:rowOff>
    </xdr:to>
    <xdr:pic>
      <xdr:nvPicPr>
        <xdr:cNvPr id="225" name="Picture 224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65928997"/>
          <a:ext cx="1293719" cy="67683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9525</xdr:colOff>
      <xdr:row>3615</xdr:row>
      <xdr:rowOff>31938</xdr:rowOff>
    </xdr:from>
    <xdr:to>
      <xdr:col>2</xdr:col>
      <xdr:colOff>933450</xdr:colOff>
      <xdr:row>3616</xdr:row>
      <xdr:rowOff>204107</xdr:rowOff>
    </xdr:to>
    <xdr:pic>
      <xdr:nvPicPr>
        <xdr:cNvPr id="226" name="Picture 225" descr="maa-saraswati-148454826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231" y="565928997"/>
          <a:ext cx="1293719" cy="64281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tu.be/EexJyQYhFP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"/>
  <sheetViews>
    <sheetView showRowColHeaders="0" workbookViewId="0">
      <selection activeCell="A2" sqref="A2:L2"/>
    </sheetView>
  </sheetViews>
  <sheetFormatPr defaultColWidth="0" defaultRowHeight="280.5" customHeight="1" zeroHeight="1"/>
  <cols>
    <col min="1" max="12" width="9.140625" customWidth="1"/>
    <col min="13" max="16384" width="9.140625" hidden="1"/>
  </cols>
  <sheetData>
    <row r="1" spans="1:12" s="453" customFormat="1" ht="33" customHeight="1">
      <c r="A1" s="473" t="s">
        <v>175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s="453" customFormat="1" ht="50.25" customHeight="1">
      <c r="A2" s="474" t="s">
        <v>176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80.5" hidden="1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</sheetData>
  <sheetProtection password="C875" sheet="1" objects="1" scenarios="1"/>
  <mergeCells count="3">
    <mergeCell ref="A1:L1"/>
    <mergeCell ref="A2:L2"/>
    <mergeCell ref="A3:L3"/>
  </mergeCells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1"/>
  <sheetViews>
    <sheetView workbookViewId="0">
      <selection activeCell="L12" sqref="L12"/>
    </sheetView>
  </sheetViews>
  <sheetFormatPr defaultColWidth="0" defaultRowHeight="15" zeroHeight="1"/>
  <cols>
    <col min="1" max="1" width="2.5703125" customWidth="1"/>
    <col min="2" max="3" width="12.7109375" style="2" customWidth="1"/>
    <col min="4" max="4" width="7.140625" style="2" customWidth="1"/>
    <col min="5" max="9" width="7.85546875" style="2" customWidth="1"/>
    <col min="10" max="10" width="1.7109375" style="2" customWidth="1"/>
    <col min="11" max="11" width="4.42578125" style="13" customWidth="1"/>
    <col min="12" max="12" width="20.28515625" style="13" customWidth="1"/>
    <col min="13" max="13" width="2.28515625" style="13" customWidth="1"/>
    <col min="14" max="14" width="4.42578125" style="2" customWidth="1"/>
    <col min="15" max="15" width="20.7109375" style="2" customWidth="1"/>
    <col min="16" max="16" width="4.42578125" style="2" customWidth="1"/>
    <col min="17" max="17" width="20.7109375" style="2" customWidth="1"/>
    <col min="18" max="18" width="1.28515625" customWidth="1"/>
    <col min="19" max="21" width="11.42578125" customWidth="1"/>
    <col min="22" max="22" width="2.42578125" customWidth="1"/>
    <col min="23" max="33" width="0" hidden="1" customWidth="1"/>
    <col min="34" max="16384" width="9.140625" hidden="1"/>
  </cols>
  <sheetData>
    <row r="1" spans="1:27" ht="7.5" customHeight="1" thickBot="1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</row>
    <row r="2" spans="1:27" ht="23.25" customHeight="1" thickBot="1">
      <c r="A2" s="4"/>
      <c r="B2" s="532" t="s">
        <v>10</v>
      </c>
      <c r="C2" s="533"/>
      <c r="D2" s="533"/>
      <c r="E2" s="533"/>
      <c r="F2" s="510" t="s">
        <v>9</v>
      </c>
      <c r="G2" s="510"/>
      <c r="H2" s="510"/>
      <c r="I2" s="510"/>
      <c r="J2" s="511" t="s">
        <v>10</v>
      </c>
      <c r="K2" s="511"/>
      <c r="L2" s="511"/>
      <c r="M2" s="511"/>
      <c r="N2" s="511"/>
      <c r="O2" s="511"/>
      <c r="P2" s="511"/>
      <c r="Q2" s="512"/>
      <c r="R2" s="497"/>
      <c r="S2" s="498"/>
      <c r="T2" s="499"/>
      <c r="U2" s="500"/>
      <c r="V2" s="497"/>
    </row>
    <row r="3" spans="1:27" ht="11.25" customHeight="1" thickBot="1">
      <c r="A3" s="497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497"/>
      <c r="S3" s="501"/>
      <c r="T3" s="502"/>
      <c r="U3" s="503"/>
      <c r="V3" s="497"/>
    </row>
    <row r="4" spans="1:27" ht="34.5" customHeight="1" thickBot="1">
      <c r="A4" s="497"/>
      <c r="B4" s="534" t="s">
        <v>107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6"/>
      <c r="R4" s="497"/>
      <c r="S4" s="501"/>
      <c r="T4" s="502"/>
      <c r="U4" s="503"/>
      <c r="V4" s="497"/>
      <c r="Z4" t="s">
        <v>1</v>
      </c>
      <c r="AA4" t="s">
        <v>14</v>
      </c>
    </row>
    <row r="5" spans="1:27" s="155" customFormat="1" ht="16.5" customHeight="1" thickBot="1">
      <c r="A5" s="497"/>
      <c r="B5" s="489"/>
      <c r="C5" s="489"/>
      <c r="D5" s="489"/>
      <c r="E5" s="489"/>
      <c r="F5" s="489"/>
      <c r="G5" s="489"/>
      <c r="H5" s="489"/>
      <c r="I5" s="489"/>
      <c r="J5" s="513"/>
      <c r="K5" s="541" t="s">
        <v>132</v>
      </c>
      <c r="L5" s="542"/>
      <c r="M5" s="543"/>
      <c r="N5" s="507" t="s">
        <v>38</v>
      </c>
      <c r="O5" s="508"/>
      <c r="P5" s="508"/>
      <c r="Q5" s="509"/>
      <c r="R5" s="497"/>
      <c r="S5" s="504"/>
      <c r="T5" s="505"/>
      <c r="U5" s="506"/>
      <c r="V5" s="497"/>
      <c r="Z5" s="155" t="s">
        <v>2</v>
      </c>
      <c r="AA5" s="155" t="s">
        <v>15</v>
      </c>
    </row>
    <row r="6" spans="1:27" s="155" customFormat="1" ht="21" customHeight="1" thickBot="1">
      <c r="A6" s="497"/>
      <c r="B6" s="490" t="s">
        <v>0</v>
      </c>
      <c r="C6" s="491"/>
      <c r="D6" s="156" t="s">
        <v>101</v>
      </c>
      <c r="E6" s="486" t="s">
        <v>135</v>
      </c>
      <c r="F6" s="486"/>
      <c r="G6" s="486"/>
      <c r="H6" s="486"/>
      <c r="I6" s="487"/>
      <c r="J6" s="513"/>
      <c r="K6" s="160" t="s">
        <v>36</v>
      </c>
      <c r="L6" s="161" t="s">
        <v>133</v>
      </c>
      <c r="M6" s="544"/>
      <c r="N6" s="160" t="s">
        <v>36</v>
      </c>
      <c r="O6" s="161" t="s">
        <v>37</v>
      </c>
      <c r="P6" s="160" t="s">
        <v>36</v>
      </c>
      <c r="Q6" s="161" t="s">
        <v>37</v>
      </c>
      <c r="R6" s="497"/>
      <c r="S6" s="504"/>
      <c r="T6" s="505"/>
      <c r="U6" s="506"/>
      <c r="V6" s="497"/>
      <c r="Z6" s="155" t="s">
        <v>3</v>
      </c>
      <c r="AA6" s="155" t="s">
        <v>16</v>
      </c>
    </row>
    <row r="7" spans="1:27" s="155" customFormat="1" ht="16.5" customHeight="1" thickBot="1">
      <c r="A7" s="497"/>
      <c r="B7" s="489"/>
      <c r="C7" s="489"/>
      <c r="D7" s="489"/>
      <c r="E7" s="489"/>
      <c r="F7" s="489"/>
      <c r="G7" s="489"/>
      <c r="H7" s="489"/>
      <c r="I7" s="489"/>
      <c r="J7" s="513"/>
      <c r="K7" s="149">
        <f>IF(L7&gt;1,1,0)</f>
        <v>1</v>
      </c>
      <c r="L7" s="150" t="s">
        <v>29</v>
      </c>
      <c r="M7" s="544"/>
      <c r="N7" s="149">
        <f>IF(O7&gt;1,1,0)</f>
        <v>1</v>
      </c>
      <c r="O7" s="150" t="s">
        <v>77</v>
      </c>
      <c r="P7" s="149">
        <f>IF(Q7&gt;1,N18+1,0)</f>
        <v>0</v>
      </c>
      <c r="Q7" s="150"/>
      <c r="R7" s="497"/>
      <c r="S7" s="504"/>
      <c r="T7" s="505"/>
      <c r="U7" s="506"/>
      <c r="V7" s="497"/>
      <c r="Z7" s="155" t="s">
        <v>2</v>
      </c>
      <c r="AA7" s="155" t="s">
        <v>15</v>
      </c>
    </row>
    <row r="8" spans="1:27" s="155" customFormat="1" ht="16.5" customHeight="1">
      <c r="A8" s="497"/>
      <c r="B8" s="514" t="s">
        <v>18</v>
      </c>
      <c r="C8" s="515"/>
      <c r="D8" s="495" t="s">
        <v>101</v>
      </c>
      <c r="E8" s="519" t="s">
        <v>97</v>
      </c>
      <c r="F8" s="519"/>
      <c r="G8" s="519"/>
      <c r="H8" s="519"/>
      <c r="I8" s="520"/>
      <c r="J8" s="513"/>
      <c r="K8" s="151">
        <f>IF(L8&gt;1,K7+1,0)</f>
        <v>2</v>
      </c>
      <c r="L8" s="152" t="s">
        <v>71</v>
      </c>
      <c r="M8" s="544"/>
      <c r="N8" s="151">
        <f>IF(O8&gt;1,N7+1,0)</f>
        <v>2</v>
      </c>
      <c r="O8" s="152" t="s">
        <v>78</v>
      </c>
      <c r="P8" s="151">
        <f>IF(Q8&gt;1,P7+1,0)</f>
        <v>0</v>
      </c>
      <c r="Q8" s="152"/>
      <c r="R8" s="497"/>
      <c r="S8" s="504"/>
      <c r="T8" s="505"/>
      <c r="U8" s="506"/>
      <c r="V8" s="497"/>
    </row>
    <row r="9" spans="1:27" s="155" customFormat="1" ht="16.5" customHeight="1" thickBot="1">
      <c r="A9" s="497"/>
      <c r="B9" s="516"/>
      <c r="C9" s="517"/>
      <c r="D9" s="496"/>
      <c r="E9" s="521"/>
      <c r="F9" s="521"/>
      <c r="G9" s="521"/>
      <c r="H9" s="521"/>
      <c r="I9" s="522"/>
      <c r="J9" s="513"/>
      <c r="K9" s="151">
        <f t="shared" ref="K9" si="0">IF(L9&gt;1,K8+1,0)</f>
        <v>3</v>
      </c>
      <c r="L9" s="152" t="s">
        <v>70</v>
      </c>
      <c r="M9" s="544"/>
      <c r="N9" s="151">
        <f t="shared" ref="N9:N17" si="1">IF(O9&gt;1,N8+1,0)</f>
        <v>3</v>
      </c>
      <c r="O9" s="152" t="s">
        <v>80</v>
      </c>
      <c r="P9" s="151">
        <f t="shared" ref="P9:P17" si="2">IF(Q9&gt;1,P8+1,0)</f>
        <v>0</v>
      </c>
      <c r="Q9" s="152"/>
      <c r="R9" s="497"/>
      <c r="S9" s="504"/>
      <c r="T9" s="505"/>
      <c r="U9" s="506"/>
      <c r="V9" s="497"/>
      <c r="Z9" s="155" t="s">
        <v>3</v>
      </c>
      <c r="AA9" s="155" t="s">
        <v>16</v>
      </c>
    </row>
    <row r="10" spans="1:27" s="155" customFormat="1" ht="15" customHeight="1" thickBot="1">
      <c r="A10" s="497"/>
      <c r="B10" s="488"/>
      <c r="C10" s="488"/>
      <c r="D10" s="488"/>
      <c r="E10" s="488"/>
      <c r="F10" s="488"/>
      <c r="G10" s="488"/>
      <c r="H10" s="488"/>
      <c r="I10" s="488"/>
      <c r="J10" s="513"/>
      <c r="K10" s="151">
        <f>IF(L10&gt;1,K9+1,0)</f>
        <v>4</v>
      </c>
      <c r="L10" s="152" t="s">
        <v>164</v>
      </c>
      <c r="M10" s="544"/>
      <c r="N10" s="151">
        <f>IF(O10&gt;1,N9+1,0)</f>
        <v>4</v>
      </c>
      <c r="O10" s="152" t="s">
        <v>79</v>
      </c>
      <c r="P10" s="151">
        <f t="shared" si="2"/>
        <v>0</v>
      </c>
      <c r="Q10" s="152"/>
      <c r="R10" s="497"/>
      <c r="S10" s="504"/>
      <c r="T10" s="505"/>
      <c r="U10" s="506"/>
      <c r="V10" s="497"/>
      <c r="Z10" s="155" t="s">
        <v>4</v>
      </c>
      <c r="AA10" s="155" t="s">
        <v>17</v>
      </c>
    </row>
    <row r="11" spans="1:27" s="155" customFormat="1" ht="15" customHeight="1">
      <c r="A11" s="497"/>
      <c r="B11" s="523" t="s">
        <v>19</v>
      </c>
      <c r="C11" s="524"/>
      <c r="D11" s="495" t="s">
        <v>101</v>
      </c>
      <c r="E11" s="527" t="s">
        <v>108</v>
      </c>
      <c r="F11" s="527"/>
      <c r="G11" s="527"/>
      <c r="H11" s="527"/>
      <c r="I11" s="528"/>
      <c r="J11" s="513"/>
      <c r="K11" s="151">
        <f>IF(L11&gt;1,K10+1,0)</f>
        <v>5</v>
      </c>
      <c r="L11" s="152" t="s">
        <v>134</v>
      </c>
      <c r="M11" s="544"/>
      <c r="N11" s="151">
        <f>IF(O11&gt;1,N10+1,0)</f>
        <v>5</v>
      </c>
      <c r="O11" s="152" t="s">
        <v>81</v>
      </c>
      <c r="P11" s="151">
        <f t="shared" si="2"/>
        <v>0</v>
      </c>
      <c r="Q11" s="152"/>
      <c r="R11" s="497"/>
      <c r="S11" s="162"/>
      <c r="T11" s="157"/>
      <c r="U11" s="163"/>
      <c r="V11" s="497"/>
    </row>
    <row r="12" spans="1:27" s="155" customFormat="1" ht="15" customHeight="1" thickBot="1">
      <c r="A12" s="497"/>
      <c r="B12" s="525"/>
      <c r="C12" s="526"/>
      <c r="D12" s="496"/>
      <c r="E12" s="529"/>
      <c r="F12" s="529"/>
      <c r="G12" s="529"/>
      <c r="H12" s="529"/>
      <c r="I12" s="530"/>
      <c r="J12" s="513"/>
      <c r="K12" s="151">
        <f>IF(L12&gt;1,K11+1,0)</f>
        <v>0</v>
      </c>
      <c r="L12" s="152"/>
      <c r="M12" s="544"/>
      <c r="N12" s="151">
        <f>IF(O12&gt;1,N11+1,0)</f>
        <v>0</v>
      </c>
      <c r="O12" s="152"/>
      <c r="P12" s="151">
        <f t="shared" si="2"/>
        <v>0</v>
      </c>
      <c r="Q12" s="152"/>
      <c r="R12" s="497"/>
      <c r="S12" s="477" t="s">
        <v>131</v>
      </c>
      <c r="T12" s="478"/>
      <c r="U12" s="479"/>
      <c r="V12" s="497"/>
      <c r="Z12" s="155" t="s">
        <v>5</v>
      </c>
    </row>
    <row r="13" spans="1:27" s="155" customFormat="1" ht="15" customHeight="1" thickBot="1">
      <c r="A13" s="497"/>
      <c r="B13" s="488"/>
      <c r="C13" s="488"/>
      <c r="D13" s="488"/>
      <c r="E13" s="488"/>
      <c r="F13" s="488"/>
      <c r="G13" s="488"/>
      <c r="H13" s="488"/>
      <c r="I13" s="488"/>
      <c r="J13" s="513"/>
      <c r="K13" s="151">
        <f t="shared" ref="K13:K17" si="3">IF(L13&gt;1,K12+1,0)</f>
        <v>0</v>
      </c>
      <c r="L13" s="152"/>
      <c r="M13" s="544"/>
      <c r="N13" s="151">
        <f t="shared" si="1"/>
        <v>0</v>
      </c>
      <c r="O13" s="152"/>
      <c r="P13" s="151">
        <f t="shared" si="2"/>
        <v>0</v>
      </c>
      <c r="Q13" s="152"/>
      <c r="R13" s="497"/>
      <c r="S13" s="477"/>
      <c r="T13" s="478"/>
      <c r="U13" s="479"/>
      <c r="V13" s="497"/>
      <c r="Z13" s="155" t="s">
        <v>4</v>
      </c>
      <c r="AA13" s="155" t="s">
        <v>17</v>
      </c>
    </row>
    <row r="14" spans="1:27" s="155" customFormat="1" ht="15" customHeight="1" thickBot="1">
      <c r="A14" s="497"/>
      <c r="B14" s="490" t="s">
        <v>11</v>
      </c>
      <c r="C14" s="491"/>
      <c r="D14" s="156" t="s">
        <v>101</v>
      </c>
      <c r="E14" s="492" t="s">
        <v>136</v>
      </c>
      <c r="F14" s="486"/>
      <c r="G14" s="486"/>
      <c r="H14" s="486"/>
      <c r="I14" s="487"/>
      <c r="J14" s="513"/>
      <c r="K14" s="151">
        <f t="shared" si="3"/>
        <v>0</v>
      </c>
      <c r="L14" s="152"/>
      <c r="M14" s="544"/>
      <c r="N14" s="151">
        <f t="shared" si="1"/>
        <v>0</v>
      </c>
      <c r="O14" s="152"/>
      <c r="P14" s="151">
        <f t="shared" si="2"/>
        <v>0</v>
      </c>
      <c r="Q14" s="152"/>
      <c r="R14" s="497"/>
      <c r="S14" s="477"/>
      <c r="T14" s="478"/>
      <c r="U14" s="479"/>
      <c r="V14" s="497"/>
      <c r="Z14" s="155" t="s">
        <v>5</v>
      </c>
    </row>
    <row r="15" spans="1:27" s="155" customFormat="1" ht="15" customHeight="1" thickBot="1">
      <c r="A15" s="497"/>
      <c r="B15" s="488"/>
      <c r="C15" s="488"/>
      <c r="D15" s="488"/>
      <c r="E15" s="488"/>
      <c r="F15" s="488"/>
      <c r="G15" s="488"/>
      <c r="H15" s="488"/>
      <c r="I15" s="488"/>
      <c r="J15" s="513"/>
      <c r="K15" s="151">
        <f t="shared" si="3"/>
        <v>0</v>
      </c>
      <c r="L15" s="152"/>
      <c r="M15" s="544"/>
      <c r="N15" s="151">
        <f t="shared" si="1"/>
        <v>0</v>
      </c>
      <c r="O15" s="152"/>
      <c r="P15" s="151">
        <f t="shared" si="2"/>
        <v>0</v>
      </c>
      <c r="Q15" s="152"/>
      <c r="R15" s="497"/>
      <c r="S15" s="483" t="s">
        <v>99</v>
      </c>
      <c r="T15" s="484"/>
      <c r="U15" s="485"/>
      <c r="V15" s="497"/>
      <c r="Z15" s="155" t="s">
        <v>6</v>
      </c>
    </row>
    <row r="16" spans="1:27" s="155" customFormat="1" ht="15" customHeight="1" thickBot="1">
      <c r="A16" s="497"/>
      <c r="B16" s="493" t="s">
        <v>12</v>
      </c>
      <c r="C16" s="494"/>
      <c r="D16" s="156" t="s">
        <v>101</v>
      </c>
      <c r="E16" s="486"/>
      <c r="F16" s="486"/>
      <c r="G16" s="486"/>
      <c r="H16" s="486"/>
      <c r="I16" s="487"/>
      <c r="J16" s="513"/>
      <c r="K16" s="151">
        <f t="shared" si="3"/>
        <v>0</v>
      </c>
      <c r="L16" s="152"/>
      <c r="M16" s="544"/>
      <c r="N16" s="151">
        <f t="shared" si="1"/>
        <v>0</v>
      </c>
      <c r="O16" s="152"/>
      <c r="P16" s="151">
        <f t="shared" si="2"/>
        <v>0</v>
      </c>
      <c r="Q16" s="152"/>
      <c r="R16" s="497"/>
      <c r="S16" s="480" t="s">
        <v>129</v>
      </c>
      <c r="T16" s="481"/>
      <c r="U16" s="482"/>
      <c r="V16" s="497"/>
      <c r="Z16" s="155" t="s">
        <v>7</v>
      </c>
    </row>
    <row r="17" spans="1:26" s="155" customFormat="1" ht="15" customHeight="1" thickBot="1">
      <c r="A17" s="497"/>
      <c r="B17" s="488"/>
      <c r="C17" s="488"/>
      <c r="D17" s="488"/>
      <c r="E17" s="488"/>
      <c r="F17" s="488"/>
      <c r="G17" s="488"/>
      <c r="H17" s="488"/>
      <c r="I17" s="488"/>
      <c r="J17" s="513"/>
      <c r="K17" s="151">
        <f t="shared" si="3"/>
        <v>0</v>
      </c>
      <c r="L17" s="152"/>
      <c r="M17" s="544"/>
      <c r="N17" s="151">
        <f t="shared" si="1"/>
        <v>0</v>
      </c>
      <c r="O17" s="152"/>
      <c r="P17" s="151">
        <f t="shared" si="2"/>
        <v>0</v>
      </c>
      <c r="Q17" s="152"/>
      <c r="R17" s="497"/>
      <c r="S17" s="480"/>
      <c r="T17" s="481"/>
      <c r="U17" s="482"/>
      <c r="V17" s="497"/>
      <c r="Z17" s="155" t="s">
        <v>6</v>
      </c>
    </row>
    <row r="18" spans="1:26" s="155" customFormat="1" ht="20.25" customHeight="1" thickBot="1">
      <c r="A18" s="497"/>
      <c r="B18" s="490" t="s">
        <v>13</v>
      </c>
      <c r="C18" s="491"/>
      <c r="D18" s="156" t="s">
        <v>101</v>
      </c>
      <c r="E18" s="486" t="s">
        <v>98</v>
      </c>
      <c r="F18" s="486"/>
      <c r="G18" s="486"/>
      <c r="H18" s="486"/>
      <c r="I18" s="487"/>
      <c r="J18" s="513"/>
      <c r="K18" s="151">
        <f t="shared" ref="K18:K20" si="4">IF(L18&gt;1,K17+1,0)</f>
        <v>0</v>
      </c>
      <c r="L18" s="152"/>
      <c r="M18" s="544"/>
      <c r="N18" s="151">
        <f t="shared" ref="N18:N20" si="5">IF(O18&gt;1,N17+1,0)</f>
        <v>0</v>
      </c>
      <c r="O18" s="152"/>
      <c r="P18" s="151">
        <f t="shared" ref="P18:P20" si="6">IF(Q18&gt;1,P17+1,0)</f>
        <v>0</v>
      </c>
      <c r="Q18" s="152"/>
      <c r="R18" s="497"/>
      <c r="S18" s="480" t="s">
        <v>130</v>
      </c>
      <c r="T18" s="481"/>
      <c r="U18" s="482"/>
      <c r="V18" s="497"/>
      <c r="Z18" s="155" t="s">
        <v>7</v>
      </c>
    </row>
    <row r="19" spans="1:26" s="155" customFormat="1" ht="15" customHeight="1" thickBot="1">
      <c r="A19" s="497"/>
      <c r="B19" s="488"/>
      <c r="C19" s="488"/>
      <c r="D19" s="488"/>
      <c r="E19" s="488"/>
      <c r="F19" s="488"/>
      <c r="G19" s="488"/>
      <c r="H19" s="488"/>
      <c r="I19" s="488"/>
      <c r="J19" s="159"/>
      <c r="K19" s="151">
        <f t="shared" si="4"/>
        <v>0</v>
      </c>
      <c r="L19" s="152"/>
      <c r="M19" s="544"/>
      <c r="N19" s="151">
        <f t="shared" si="5"/>
        <v>0</v>
      </c>
      <c r="O19" s="152"/>
      <c r="P19" s="151">
        <f t="shared" si="6"/>
        <v>0</v>
      </c>
      <c r="Q19" s="152"/>
      <c r="R19" s="158"/>
      <c r="S19" s="480"/>
      <c r="T19" s="481"/>
      <c r="U19" s="482"/>
      <c r="V19" s="158"/>
    </row>
    <row r="20" spans="1:26" s="155" customFormat="1" ht="18.75" customHeight="1" thickBot="1">
      <c r="A20" s="497"/>
      <c r="B20" s="490" t="s">
        <v>137</v>
      </c>
      <c r="C20" s="491"/>
      <c r="D20" s="156" t="s">
        <v>101</v>
      </c>
      <c r="E20" s="537">
        <v>44705</v>
      </c>
      <c r="F20" s="486"/>
      <c r="G20" s="486"/>
      <c r="H20" s="486"/>
      <c r="I20" s="487"/>
      <c r="J20" s="159"/>
      <c r="K20" s="153">
        <f t="shared" si="4"/>
        <v>0</v>
      </c>
      <c r="L20" s="154"/>
      <c r="M20" s="544"/>
      <c r="N20" s="153">
        <f t="shared" si="5"/>
        <v>0</v>
      </c>
      <c r="O20" s="154"/>
      <c r="P20" s="153">
        <f t="shared" si="6"/>
        <v>0</v>
      </c>
      <c r="Q20" s="154"/>
      <c r="R20" s="158"/>
      <c r="S20" s="538"/>
      <c r="T20" s="539"/>
      <c r="U20" s="540"/>
      <c r="V20" s="158"/>
    </row>
    <row r="21" spans="1:26" ht="12" customHeight="1">
      <c r="A21" s="497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Z21" t="s">
        <v>8</v>
      </c>
    </row>
  </sheetData>
  <sheetProtection password="C875" sheet="1" objects="1" scenarios="1" formatCells="0" formatColumns="0" formatRows="0" selectLockedCells="1"/>
  <mergeCells count="44">
    <mergeCell ref="A1:V1"/>
    <mergeCell ref="E8:I9"/>
    <mergeCell ref="B11:C12"/>
    <mergeCell ref="E11:I12"/>
    <mergeCell ref="B3:Q3"/>
    <mergeCell ref="B2:E2"/>
    <mergeCell ref="B4:Q4"/>
    <mergeCell ref="B6:C6"/>
    <mergeCell ref="E6:I6"/>
    <mergeCell ref="A3:A20"/>
    <mergeCell ref="B19:I19"/>
    <mergeCell ref="B20:C20"/>
    <mergeCell ref="E20:I20"/>
    <mergeCell ref="S18:U20"/>
    <mergeCell ref="K5:L5"/>
    <mergeCell ref="M5:M20"/>
    <mergeCell ref="A21:V21"/>
    <mergeCell ref="S2:U2"/>
    <mergeCell ref="S3:U4"/>
    <mergeCell ref="S5:U10"/>
    <mergeCell ref="R2:R18"/>
    <mergeCell ref="V2:V18"/>
    <mergeCell ref="B10:I10"/>
    <mergeCell ref="B17:I17"/>
    <mergeCell ref="B18:C18"/>
    <mergeCell ref="E18:I18"/>
    <mergeCell ref="B5:I5"/>
    <mergeCell ref="N5:Q5"/>
    <mergeCell ref="F2:I2"/>
    <mergeCell ref="J2:Q2"/>
    <mergeCell ref="J5:J18"/>
    <mergeCell ref="B8:C9"/>
    <mergeCell ref="B7:I7"/>
    <mergeCell ref="B14:C14"/>
    <mergeCell ref="E14:I14"/>
    <mergeCell ref="B15:I15"/>
    <mergeCell ref="B16:C16"/>
    <mergeCell ref="D8:D9"/>
    <mergeCell ref="D11:D12"/>
    <mergeCell ref="S12:U14"/>
    <mergeCell ref="S16:U17"/>
    <mergeCell ref="S15:U15"/>
    <mergeCell ref="E16:I16"/>
    <mergeCell ref="B13:I13"/>
  </mergeCells>
  <conditionalFormatting sqref="N7:Q20">
    <cfRule type="cellIs" dxfId="164" priority="5" operator="equal">
      <formula>0</formula>
    </cfRule>
  </conditionalFormatting>
  <conditionalFormatting sqref="N7:O20">
    <cfRule type="expression" dxfId="163" priority="4">
      <formula>$N7&gt;0</formula>
    </cfRule>
  </conditionalFormatting>
  <conditionalFormatting sqref="P7:Q20">
    <cfRule type="expression" dxfId="162" priority="3">
      <formula>$P7&gt;0</formula>
    </cfRule>
  </conditionalFormatting>
  <conditionalFormatting sqref="K7:L20">
    <cfRule type="cellIs" dxfId="161" priority="2" operator="equal">
      <formula>0</formula>
    </cfRule>
  </conditionalFormatting>
  <conditionalFormatting sqref="K7:L20">
    <cfRule type="expression" dxfId="160" priority="1">
      <formula>$K7&gt;0</formula>
    </cfRule>
  </conditionalFormatting>
  <dataValidations count="1">
    <dataValidation type="list" allowBlank="1" showInputMessage="1" showErrorMessage="1" sqref="E18:I18">
      <formula1>"Primary,Upper Primary,Secondary,Sr. Secondary"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XFC151"/>
  <sheetViews>
    <sheetView tabSelected="1" topLeftCell="B1" zoomScale="85" zoomScaleNormal="85" zoomScalePageLayoutView="85" workbookViewId="0">
      <pane xSplit="6" ySplit="8" topLeftCell="H9" activePane="bottomRight" state="frozen"/>
      <selection activeCell="B1" sqref="B1"/>
      <selection pane="topRight" activeCell="H1" sqref="H1"/>
      <selection pane="bottomLeft" activeCell="B9" sqref="B9"/>
      <selection pane="bottomRight" activeCell="D10" sqref="D10"/>
    </sheetView>
  </sheetViews>
  <sheetFormatPr defaultColWidth="0" defaultRowHeight="0" customHeight="1" zeroHeight="1"/>
  <cols>
    <col min="1" max="1" width="6.7109375" hidden="1" customWidth="1"/>
    <col min="2" max="2" width="5.28515625" style="5" customWidth="1"/>
    <col min="3" max="3" width="6.7109375" style="5" customWidth="1"/>
    <col min="4" max="4" width="9.140625" style="5" customWidth="1"/>
    <col min="5" max="5" width="10.140625" style="5" bestFit="1" customWidth="1"/>
    <col min="6" max="6" width="8.85546875" style="5" customWidth="1"/>
    <col min="7" max="9" width="18" style="5" customWidth="1"/>
    <col min="10" max="10" width="12.42578125" style="5" customWidth="1"/>
    <col min="11" max="12" width="6.85546875" style="5" customWidth="1"/>
    <col min="13" max="13" width="6.85546875" style="5" hidden="1" customWidth="1"/>
    <col min="14" max="14" width="7.5703125" style="5" customWidth="1"/>
    <col min="15" max="15" width="7.85546875" style="5" bestFit="1" customWidth="1"/>
    <col min="16" max="16" width="6.85546875" style="5" customWidth="1"/>
    <col min="17" max="17" width="7.42578125" style="5" hidden="1" customWidth="1"/>
    <col min="18" max="20" width="7.42578125" style="5" customWidth="1"/>
    <col min="21" max="21" width="7.42578125" style="5" hidden="1" customWidth="1"/>
    <col min="22" max="22" width="7.28515625" style="5" customWidth="1"/>
    <col min="23" max="23" width="6.42578125" style="5" hidden="1" customWidth="1"/>
    <col min="24" max="24" width="5.42578125" style="5" bestFit="1" customWidth="1"/>
    <col min="25" max="26" width="6.85546875" style="5" customWidth="1"/>
    <col min="27" max="27" width="6.85546875" style="5" hidden="1" customWidth="1"/>
    <col min="28" max="30" width="6.85546875" style="5" customWidth="1"/>
    <col min="31" max="31" width="7.42578125" style="5" hidden="1" customWidth="1"/>
    <col min="32" max="34" width="7.42578125" style="5" customWidth="1"/>
    <col min="35" max="35" width="6" style="5" hidden="1" customWidth="1"/>
    <col min="36" max="36" width="7.28515625" style="5" customWidth="1"/>
    <col min="37" max="37" width="7.28515625" style="5" hidden="1" customWidth="1"/>
    <col min="38" max="38" width="5.42578125" style="5" bestFit="1" customWidth="1"/>
    <col min="39" max="40" width="6.85546875" style="5" customWidth="1"/>
    <col min="41" max="41" width="6.85546875" style="5" hidden="1" customWidth="1"/>
    <col min="42" max="44" width="6.85546875" style="5" customWidth="1"/>
    <col min="45" max="45" width="7.42578125" style="5" hidden="1" customWidth="1"/>
    <col min="46" max="48" width="7.42578125" style="5" customWidth="1"/>
    <col min="49" max="49" width="7.42578125" style="5" hidden="1" customWidth="1"/>
    <col min="50" max="50" width="7.28515625" style="5" customWidth="1"/>
    <col min="51" max="51" width="7.7109375" style="5" hidden="1" customWidth="1"/>
    <col min="52" max="52" width="5.42578125" style="5" bestFit="1" customWidth="1"/>
    <col min="53" max="54" width="6.85546875" style="5" customWidth="1"/>
    <col min="55" max="55" width="6.85546875" style="5" hidden="1" customWidth="1"/>
    <col min="56" max="58" width="6.85546875" style="5" customWidth="1"/>
    <col min="59" max="59" width="7.42578125" style="5" hidden="1" customWidth="1"/>
    <col min="60" max="62" width="7.42578125" style="5" customWidth="1"/>
    <col min="63" max="63" width="7.42578125" style="5" hidden="1" customWidth="1"/>
    <col min="64" max="64" width="7.28515625" style="5" customWidth="1"/>
    <col min="65" max="65" width="7.85546875" style="5" hidden="1" customWidth="1"/>
    <col min="66" max="66" width="5.42578125" style="5" bestFit="1" customWidth="1"/>
    <col min="67" max="68" width="6.85546875" style="5" customWidth="1"/>
    <col min="69" max="69" width="6.85546875" style="5" hidden="1" customWidth="1"/>
    <col min="70" max="72" width="6.85546875" style="5" customWidth="1"/>
    <col min="73" max="73" width="7.42578125" style="5" hidden="1" customWidth="1"/>
    <col min="74" max="75" width="7.42578125" style="5" customWidth="1"/>
    <col min="76" max="76" width="7.140625" style="5" customWidth="1"/>
    <col min="77" max="77" width="0.140625" style="5" hidden="1" customWidth="1"/>
    <col min="78" max="78" width="7.28515625" style="5" customWidth="1"/>
    <col min="79" max="79" width="7.85546875" style="5" hidden="1" customWidth="1"/>
    <col min="80" max="80" width="5.42578125" style="5" bestFit="1" customWidth="1"/>
    <col min="81" max="85" width="6.42578125" style="5" customWidth="1"/>
    <col min="86" max="86" width="7.28515625" style="5" customWidth="1"/>
    <col min="87" max="87" width="7.7109375" style="5" hidden="1" customWidth="1"/>
    <col min="88" max="88" width="5.42578125" style="5" bestFit="1" customWidth="1"/>
    <col min="89" max="93" width="6.42578125" style="5" customWidth="1"/>
    <col min="94" max="94" width="7.28515625" style="5" customWidth="1"/>
    <col min="95" max="95" width="5.140625" style="5" hidden="1" customWidth="1"/>
    <col min="96" max="96" width="5.42578125" style="5" bestFit="1" customWidth="1"/>
    <col min="97" max="101" width="6.42578125" style="5" customWidth="1"/>
    <col min="102" max="102" width="7.28515625" style="5" customWidth="1"/>
    <col min="103" max="103" width="5.5703125" style="5" hidden="1" customWidth="1"/>
    <col min="104" max="104" width="5.42578125" style="5" bestFit="1" customWidth="1"/>
    <col min="105" max="106" width="7.42578125" style="5" customWidth="1"/>
    <col min="107" max="107" width="7.140625" style="5" customWidth="1"/>
    <col min="108" max="109" width="6.5703125" style="5" customWidth="1"/>
    <col min="110" max="110" width="9" style="5" bestFit="1" customWidth="1"/>
    <col min="111" max="111" width="6.140625" style="5" customWidth="1"/>
    <col min="112" max="112" width="10.85546875" style="5" customWidth="1"/>
    <col min="113" max="113" width="6.85546875" style="5" hidden="1" customWidth="1"/>
    <col min="114" max="114" width="7.5703125" style="5" customWidth="1"/>
    <col min="115" max="115" width="21.7109375" style="5" customWidth="1"/>
    <col min="116" max="117" width="4.7109375" style="14" hidden="1"/>
    <col min="118" max="118" width="4.7109375" hidden="1"/>
    <col min="119" max="130" width="4.7109375" style="260" hidden="1"/>
    <col min="131" max="16383" width="4.7109375" hidden="1"/>
    <col min="16384" max="16384" width="5" hidden="1" customWidth="1"/>
  </cols>
  <sheetData>
    <row r="1" spans="1:130" ht="21.75" customHeight="1" thickBot="1">
      <c r="B1" s="674" t="str">
        <f>Master!E8</f>
        <v>Govt.Sr.Sec.Sch. Raimalwada</v>
      </c>
      <c r="C1" s="674"/>
      <c r="D1" s="674"/>
      <c r="E1" s="674"/>
      <c r="F1" s="674"/>
      <c r="G1" s="674"/>
      <c r="H1" s="674"/>
      <c r="I1" s="674"/>
      <c r="J1" s="674"/>
      <c r="K1" s="545" t="str">
        <f>Master!E8</f>
        <v>Govt.Sr.Sec.Sch. Raimalwada</v>
      </c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5" t="str">
        <f>$K$1</f>
        <v>Govt.Sr.Sec.Sch. Raimalwada</v>
      </c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5" t="str">
        <f>$K$1</f>
        <v>Govt.Sr.Sec.Sch. Raimalwada</v>
      </c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5" t="str">
        <f>$K$1</f>
        <v>Govt.Sr.Sec.Sch. Raimalwada</v>
      </c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5" t="str">
        <f>$K$1</f>
        <v>Govt.Sr.Sec.Sch. Raimalwada</v>
      </c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 t="str">
        <f>Master!E8</f>
        <v>Govt.Sr.Sec.Sch. Raimalwada</v>
      </c>
      <c r="CD1" s="546"/>
      <c r="CE1" s="546"/>
      <c r="CF1" s="546"/>
      <c r="CG1" s="546"/>
      <c r="CH1" s="546"/>
      <c r="CI1" s="546"/>
      <c r="CJ1" s="546"/>
      <c r="CK1" s="546"/>
      <c r="CL1" s="546"/>
      <c r="CM1" s="546"/>
      <c r="CN1" s="546"/>
      <c r="CO1" s="546"/>
      <c r="CP1" s="546"/>
      <c r="CQ1" s="546"/>
      <c r="CR1" s="546"/>
      <c r="CS1" s="546"/>
      <c r="CT1" s="546"/>
      <c r="CU1" s="546"/>
      <c r="CV1" s="546"/>
      <c r="CW1" s="546"/>
      <c r="CX1" s="546"/>
      <c r="CY1" s="546"/>
      <c r="CZ1" s="546"/>
      <c r="DA1" s="546"/>
      <c r="DB1" s="546"/>
      <c r="DC1" s="546"/>
      <c r="DD1" s="546"/>
      <c r="DE1" s="546"/>
      <c r="DF1" s="546"/>
      <c r="DG1" s="546"/>
      <c r="DH1" s="546"/>
      <c r="DI1" s="546"/>
      <c r="DJ1" s="546"/>
      <c r="DK1" s="675"/>
      <c r="DL1" s="676"/>
      <c r="DM1" s="677"/>
    </row>
    <row r="2" spans="1:130" s="12" customFormat="1" ht="48" customHeight="1" thickBot="1">
      <c r="B2" s="666" t="s">
        <v>96</v>
      </c>
      <c r="C2" s="667"/>
      <c r="D2" s="667"/>
      <c r="E2" s="667"/>
      <c r="F2" s="667"/>
      <c r="G2" s="667"/>
      <c r="H2" s="668" t="s">
        <v>100</v>
      </c>
      <c r="I2" s="668"/>
      <c r="J2" s="668"/>
      <c r="K2" s="669" t="s">
        <v>60</v>
      </c>
      <c r="L2" s="669"/>
      <c r="M2" s="669"/>
      <c r="N2" s="669"/>
      <c r="O2" s="669"/>
      <c r="P2" s="669"/>
      <c r="Q2" s="669"/>
      <c r="R2" s="670"/>
      <c r="S2" s="170"/>
      <c r="T2" s="671">
        <f>Master!E20</f>
        <v>44705</v>
      </c>
      <c r="U2" s="672"/>
      <c r="V2" s="672"/>
      <c r="W2" s="672"/>
      <c r="X2" s="673"/>
      <c r="Y2" s="722" t="s">
        <v>47</v>
      </c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  <c r="AT2" s="723"/>
      <c r="AU2" s="723"/>
      <c r="AV2" s="723"/>
      <c r="AW2" s="723"/>
      <c r="AX2" s="723"/>
      <c r="AY2" s="723"/>
      <c r="AZ2" s="723"/>
      <c r="BA2" s="723"/>
      <c r="BB2" s="723"/>
      <c r="BC2" s="723"/>
      <c r="BD2" s="723"/>
      <c r="BE2" s="723"/>
      <c r="BF2" s="723"/>
      <c r="BG2" s="723"/>
      <c r="BH2" s="723"/>
      <c r="BI2" s="723"/>
      <c r="BJ2" s="723"/>
      <c r="BK2" s="723"/>
      <c r="BL2" s="723"/>
      <c r="BM2" s="723"/>
      <c r="BN2" s="723"/>
      <c r="BO2" s="723"/>
      <c r="BP2" s="723"/>
      <c r="BQ2" s="723"/>
      <c r="BR2" s="723"/>
      <c r="BS2" s="723"/>
      <c r="BT2" s="723"/>
      <c r="BU2" s="723"/>
      <c r="BV2" s="723"/>
      <c r="BW2" s="723"/>
      <c r="BX2" s="723"/>
      <c r="BY2" s="723"/>
      <c r="BZ2" s="723"/>
      <c r="CA2" s="723"/>
      <c r="CB2" s="723"/>
      <c r="CC2" s="723"/>
      <c r="CD2" s="723"/>
      <c r="CE2" s="723"/>
      <c r="CF2" s="723"/>
      <c r="CG2" s="723"/>
      <c r="CH2" s="723"/>
      <c r="CI2" s="723"/>
      <c r="CJ2" s="723"/>
      <c r="CK2" s="723"/>
      <c r="CL2" s="723"/>
      <c r="CM2" s="723"/>
      <c r="CN2" s="723"/>
      <c r="CO2" s="723"/>
      <c r="CP2" s="723"/>
      <c r="CQ2" s="723"/>
      <c r="CR2" s="723"/>
      <c r="CS2" s="723"/>
      <c r="CT2" s="723"/>
      <c r="CU2" s="723"/>
      <c r="CV2" s="723"/>
      <c r="CW2" s="723"/>
      <c r="CX2" s="723"/>
      <c r="CY2" s="723"/>
      <c r="CZ2" s="723"/>
      <c r="DA2" s="723"/>
      <c r="DB2" s="723"/>
      <c r="DC2" s="723"/>
      <c r="DD2" s="723"/>
      <c r="DE2" s="723"/>
      <c r="DF2" s="723"/>
      <c r="DG2" s="723"/>
      <c r="DH2" s="723"/>
      <c r="DI2" s="723"/>
      <c r="DJ2" s="723"/>
      <c r="DK2" s="724"/>
      <c r="DL2" s="676"/>
      <c r="DM2" s="677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</row>
    <row r="3" spans="1:130" s="3" customFormat="1" ht="21" customHeight="1" thickBot="1">
      <c r="B3" s="653" t="s">
        <v>55</v>
      </c>
      <c r="C3" s="654"/>
      <c r="D3" s="654"/>
      <c r="E3" s="654"/>
      <c r="F3" s="654" t="str">
        <f>Master!E14</f>
        <v>0810000000</v>
      </c>
      <c r="G3" s="655"/>
      <c r="H3" s="18" t="s">
        <v>56</v>
      </c>
      <c r="I3" s="656" t="str">
        <f>Master!E6</f>
        <v>2021-22</v>
      </c>
      <c r="J3" s="657"/>
      <c r="K3" s="658" t="s">
        <v>29</v>
      </c>
      <c r="L3" s="659"/>
      <c r="M3" s="659"/>
      <c r="N3" s="659"/>
      <c r="O3" s="659"/>
      <c r="P3" s="660"/>
      <c r="Q3" s="660"/>
      <c r="R3" s="660"/>
      <c r="S3" s="660"/>
      <c r="T3" s="660"/>
      <c r="U3" s="660"/>
      <c r="V3" s="660"/>
      <c r="W3" s="660"/>
      <c r="X3" s="661"/>
      <c r="Y3" s="633" t="s">
        <v>70</v>
      </c>
      <c r="Z3" s="634"/>
      <c r="AA3" s="634"/>
      <c r="AB3" s="634"/>
      <c r="AC3" s="634"/>
      <c r="AD3" s="635"/>
      <c r="AE3" s="635"/>
      <c r="AF3" s="635"/>
      <c r="AG3" s="635"/>
      <c r="AH3" s="635"/>
      <c r="AI3" s="635"/>
      <c r="AJ3" s="635"/>
      <c r="AK3" s="635"/>
      <c r="AL3" s="636"/>
      <c r="AM3" s="693" t="s">
        <v>164</v>
      </c>
      <c r="AN3" s="694"/>
      <c r="AO3" s="694"/>
      <c r="AP3" s="694"/>
      <c r="AQ3" s="694"/>
      <c r="AR3" s="695"/>
      <c r="AS3" s="695"/>
      <c r="AT3" s="695"/>
      <c r="AU3" s="695"/>
      <c r="AV3" s="695"/>
      <c r="AW3" s="695"/>
      <c r="AX3" s="695"/>
      <c r="AY3" s="695"/>
      <c r="AZ3" s="696"/>
      <c r="BA3" s="702" t="s">
        <v>71</v>
      </c>
      <c r="BB3" s="703"/>
      <c r="BC3" s="703"/>
      <c r="BD3" s="703"/>
      <c r="BE3" s="703"/>
      <c r="BF3" s="704"/>
      <c r="BG3" s="704"/>
      <c r="BH3" s="704"/>
      <c r="BI3" s="704"/>
      <c r="BJ3" s="704"/>
      <c r="BK3" s="704"/>
      <c r="BL3" s="704"/>
      <c r="BM3" s="704"/>
      <c r="BN3" s="705"/>
      <c r="BO3" s="547" t="s">
        <v>134</v>
      </c>
      <c r="BP3" s="548"/>
      <c r="BQ3" s="548"/>
      <c r="BR3" s="548"/>
      <c r="BS3" s="548"/>
      <c r="BT3" s="549"/>
      <c r="BU3" s="549"/>
      <c r="BV3" s="549"/>
      <c r="BW3" s="549"/>
      <c r="BX3" s="549"/>
      <c r="BY3" s="549"/>
      <c r="BZ3" s="549"/>
      <c r="CA3" s="549"/>
      <c r="CB3" s="550"/>
      <c r="CC3" s="662" t="s">
        <v>40</v>
      </c>
      <c r="CD3" s="663"/>
      <c r="CE3" s="663"/>
      <c r="CF3" s="663"/>
      <c r="CG3" s="663"/>
      <c r="CH3" s="664"/>
      <c r="CI3" s="664"/>
      <c r="CJ3" s="665"/>
      <c r="CK3" s="725" t="s">
        <v>41</v>
      </c>
      <c r="CL3" s="726"/>
      <c r="CM3" s="726"/>
      <c r="CN3" s="726"/>
      <c r="CO3" s="726"/>
      <c r="CP3" s="727"/>
      <c r="CQ3" s="727"/>
      <c r="CR3" s="728"/>
      <c r="CS3" s="738" t="s">
        <v>42</v>
      </c>
      <c r="CT3" s="739"/>
      <c r="CU3" s="739"/>
      <c r="CV3" s="739"/>
      <c r="CW3" s="739"/>
      <c r="CX3" s="740"/>
      <c r="CY3" s="740"/>
      <c r="CZ3" s="741"/>
      <c r="DA3" s="729" t="s">
        <v>45</v>
      </c>
      <c r="DB3" s="730"/>
      <c r="DC3" s="731"/>
      <c r="DD3" s="732" t="s">
        <v>53</v>
      </c>
      <c r="DE3" s="733"/>
      <c r="DF3" s="733"/>
      <c r="DG3" s="733"/>
      <c r="DH3" s="733"/>
      <c r="DI3" s="733"/>
      <c r="DJ3" s="734"/>
      <c r="DK3" s="735" t="s">
        <v>59</v>
      </c>
      <c r="DL3" s="676"/>
      <c r="DM3" s="677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</row>
    <row r="4" spans="1:130" s="3" customFormat="1" ht="26.25" customHeight="1" thickBot="1">
      <c r="B4" s="678" t="s">
        <v>94</v>
      </c>
      <c r="C4" s="679"/>
      <c r="D4" s="679"/>
      <c r="E4" s="680"/>
      <c r="F4" s="681">
        <v>4</v>
      </c>
      <c r="G4" s="682"/>
      <c r="H4" s="19" t="s">
        <v>57</v>
      </c>
      <c r="I4" s="683" t="s">
        <v>92</v>
      </c>
      <c r="J4" s="684"/>
      <c r="K4" s="685"/>
      <c r="L4" s="686"/>
      <c r="M4" s="686"/>
      <c r="N4" s="686"/>
      <c r="O4" s="686"/>
      <c r="P4" s="687"/>
      <c r="Q4" s="687"/>
      <c r="R4" s="687"/>
      <c r="S4" s="687"/>
      <c r="T4" s="687"/>
      <c r="U4" s="687"/>
      <c r="V4" s="687"/>
      <c r="W4" s="687"/>
      <c r="X4" s="688"/>
      <c r="Y4" s="637"/>
      <c r="Z4" s="638"/>
      <c r="AA4" s="638"/>
      <c r="AB4" s="638"/>
      <c r="AC4" s="638"/>
      <c r="AD4" s="639"/>
      <c r="AE4" s="639"/>
      <c r="AF4" s="639"/>
      <c r="AG4" s="639"/>
      <c r="AH4" s="639"/>
      <c r="AI4" s="639"/>
      <c r="AJ4" s="639"/>
      <c r="AK4" s="639"/>
      <c r="AL4" s="640"/>
      <c r="AM4" s="623"/>
      <c r="AN4" s="624"/>
      <c r="AO4" s="624"/>
      <c r="AP4" s="624"/>
      <c r="AQ4" s="624"/>
      <c r="AR4" s="625"/>
      <c r="AS4" s="625"/>
      <c r="AT4" s="625"/>
      <c r="AU4" s="625"/>
      <c r="AV4" s="625"/>
      <c r="AW4" s="625"/>
      <c r="AX4" s="625"/>
      <c r="AY4" s="625"/>
      <c r="AZ4" s="626"/>
      <c r="BA4" s="706"/>
      <c r="BB4" s="707"/>
      <c r="BC4" s="707"/>
      <c r="BD4" s="707"/>
      <c r="BE4" s="707"/>
      <c r="BF4" s="708"/>
      <c r="BG4" s="708"/>
      <c r="BH4" s="708"/>
      <c r="BI4" s="708"/>
      <c r="BJ4" s="708"/>
      <c r="BK4" s="708"/>
      <c r="BL4" s="708"/>
      <c r="BM4" s="708"/>
      <c r="BN4" s="709"/>
      <c r="BO4" s="551"/>
      <c r="BP4" s="552"/>
      <c r="BQ4" s="552"/>
      <c r="BR4" s="552"/>
      <c r="BS4" s="552"/>
      <c r="BT4" s="553"/>
      <c r="BU4" s="553"/>
      <c r="BV4" s="553"/>
      <c r="BW4" s="553"/>
      <c r="BX4" s="553"/>
      <c r="BY4" s="553"/>
      <c r="BZ4" s="553"/>
      <c r="CA4" s="553"/>
      <c r="CB4" s="554"/>
      <c r="CC4" s="689"/>
      <c r="CD4" s="690"/>
      <c r="CE4" s="690"/>
      <c r="CF4" s="690"/>
      <c r="CG4" s="690"/>
      <c r="CH4" s="691"/>
      <c r="CI4" s="691"/>
      <c r="CJ4" s="692"/>
      <c r="CK4" s="623"/>
      <c r="CL4" s="624"/>
      <c r="CM4" s="624"/>
      <c r="CN4" s="624"/>
      <c r="CO4" s="624"/>
      <c r="CP4" s="625"/>
      <c r="CQ4" s="625"/>
      <c r="CR4" s="626"/>
      <c r="CS4" s="742"/>
      <c r="CT4" s="743"/>
      <c r="CU4" s="743"/>
      <c r="CV4" s="743"/>
      <c r="CW4" s="743"/>
      <c r="CX4" s="744"/>
      <c r="CY4" s="744"/>
      <c r="CZ4" s="745"/>
      <c r="DA4" s="609" t="s">
        <v>43</v>
      </c>
      <c r="DB4" s="611" t="s">
        <v>44</v>
      </c>
      <c r="DC4" s="613" t="s">
        <v>46</v>
      </c>
      <c r="DD4" s="615" t="s">
        <v>48</v>
      </c>
      <c r="DE4" s="597" t="s">
        <v>50</v>
      </c>
      <c r="DF4" s="597" t="s">
        <v>51</v>
      </c>
      <c r="DG4" s="597" t="s">
        <v>167</v>
      </c>
      <c r="DH4" s="600" t="s">
        <v>49</v>
      </c>
      <c r="DI4" s="20"/>
      <c r="DJ4" s="603" t="s">
        <v>54</v>
      </c>
      <c r="DK4" s="736"/>
      <c r="DL4" s="676"/>
      <c r="DM4" s="677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</row>
    <row r="5" spans="1:130" ht="23.25" customHeight="1" thickBot="1">
      <c r="B5" s="581" t="s">
        <v>28</v>
      </c>
      <c r="C5" s="582"/>
      <c r="D5" s="582"/>
      <c r="E5" s="582"/>
      <c r="F5" s="582"/>
      <c r="G5" s="582"/>
      <c r="H5" s="582"/>
      <c r="I5" s="582"/>
      <c r="J5" s="582"/>
      <c r="K5" s="587" t="s">
        <v>112</v>
      </c>
      <c r="L5" s="588"/>
      <c r="M5" s="589"/>
      <c r="N5" s="585" t="s">
        <v>30</v>
      </c>
      <c r="O5" s="585"/>
      <c r="P5" s="585"/>
      <c r="Q5" s="586"/>
      <c r="R5" s="583" t="s">
        <v>31</v>
      </c>
      <c r="S5" s="583"/>
      <c r="T5" s="583"/>
      <c r="U5" s="21"/>
      <c r="V5" s="584" t="s">
        <v>34</v>
      </c>
      <c r="W5" s="606" t="s">
        <v>39</v>
      </c>
      <c r="X5" s="22" t="s">
        <v>35</v>
      </c>
      <c r="Y5" s="641" t="s">
        <v>112</v>
      </c>
      <c r="Z5" s="642"/>
      <c r="AA5" s="643"/>
      <c r="AB5" s="644" t="s">
        <v>30</v>
      </c>
      <c r="AC5" s="644"/>
      <c r="AD5" s="644"/>
      <c r="AE5" s="645"/>
      <c r="AF5" s="646" t="s">
        <v>31</v>
      </c>
      <c r="AG5" s="646"/>
      <c r="AH5" s="646"/>
      <c r="AI5" s="144"/>
      <c r="AJ5" s="647" t="s">
        <v>34</v>
      </c>
      <c r="AK5" s="648" t="s">
        <v>39</v>
      </c>
      <c r="AL5" s="88" t="s">
        <v>35</v>
      </c>
      <c r="AM5" s="697" t="s">
        <v>112</v>
      </c>
      <c r="AN5" s="698"/>
      <c r="AO5" s="699"/>
      <c r="AP5" s="700" t="s">
        <v>30</v>
      </c>
      <c r="AQ5" s="700"/>
      <c r="AR5" s="700"/>
      <c r="AS5" s="701"/>
      <c r="AT5" s="596" t="s">
        <v>31</v>
      </c>
      <c r="AU5" s="596"/>
      <c r="AV5" s="596"/>
      <c r="AW5" s="143"/>
      <c r="AX5" s="590" t="s">
        <v>34</v>
      </c>
      <c r="AY5" s="591" t="s">
        <v>39</v>
      </c>
      <c r="AZ5" s="98" t="s">
        <v>35</v>
      </c>
      <c r="BA5" s="710" t="s">
        <v>112</v>
      </c>
      <c r="BB5" s="711"/>
      <c r="BC5" s="712"/>
      <c r="BD5" s="713" t="s">
        <v>30</v>
      </c>
      <c r="BE5" s="713"/>
      <c r="BF5" s="713"/>
      <c r="BG5" s="714"/>
      <c r="BH5" s="715" t="s">
        <v>31</v>
      </c>
      <c r="BI5" s="715"/>
      <c r="BJ5" s="715"/>
      <c r="BK5" s="146"/>
      <c r="BL5" s="716" t="s">
        <v>34</v>
      </c>
      <c r="BM5" s="717" t="s">
        <v>39</v>
      </c>
      <c r="BN5" s="112" t="s">
        <v>35</v>
      </c>
      <c r="BO5" s="555" t="s">
        <v>112</v>
      </c>
      <c r="BP5" s="556"/>
      <c r="BQ5" s="557"/>
      <c r="BR5" s="558" t="s">
        <v>30</v>
      </c>
      <c r="BS5" s="558"/>
      <c r="BT5" s="558"/>
      <c r="BU5" s="559"/>
      <c r="BV5" s="560" t="s">
        <v>31</v>
      </c>
      <c r="BW5" s="560"/>
      <c r="BX5" s="560"/>
      <c r="BY5" s="396"/>
      <c r="BZ5" s="561" t="s">
        <v>34</v>
      </c>
      <c r="CA5" s="562" t="s">
        <v>39</v>
      </c>
      <c r="CB5" s="397" t="s">
        <v>35</v>
      </c>
      <c r="CC5" s="618" t="s">
        <v>113</v>
      </c>
      <c r="CD5" s="631" t="s">
        <v>114</v>
      </c>
      <c r="CE5" s="631" t="s">
        <v>115</v>
      </c>
      <c r="CF5" s="631" t="s">
        <v>116</v>
      </c>
      <c r="CG5" s="631" t="s">
        <v>117</v>
      </c>
      <c r="CH5" s="576" t="s">
        <v>34</v>
      </c>
      <c r="CI5" s="620" t="s">
        <v>39</v>
      </c>
      <c r="CJ5" s="24" t="s">
        <v>35</v>
      </c>
      <c r="CK5" s="627" t="s">
        <v>113</v>
      </c>
      <c r="CL5" s="629" t="s">
        <v>114</v>
      </c>
      <c r="CM5" s="629" t="s">
        <v>115</v>
      </c>
      <c r="CN5" s="629" t="s">
        <v>116</v>
      </c>
      <c r="CO5" s="629" t="s">
        <v>117</v>
      </c>
      <c r="CP5" s="590" t="s">
        <v>34</v>
      </c>
      <c r="CQ5" s="591" t="s">
        <v>39</v>
      </c>
      <c r="CR5" s="98" t="s">
        <v>35</v>
      </c>
      <c r="CS5" s="746" t="s">
        <v>113</v>
      </c>
      <c r="CT5" s="748" t="s">
        <v>114</v>
      </c>
      <c r="CU5" s="748" t="s">
        <v>115</v>
      </c>
      <c r="CV5" s="748" t="s">
        <v>116</v>
      </c>
      <c r="CW5" s="748" t="s">
        <v>117</v>
      </c>
      <c r="CX5" s="750" t="s">
        <v>34</v>
      </c>
      <c r="CY5" s="751" t="s">
        <v>39</v>
      </c>
      <c r="CZ5" s="23" t="s">
        <v>35</v>
      </c>
      <c r="DA5" s="609"/>
      <c r="DB5" s="611"/>
      <c r="DC5" s="613"/>
      <c r="DD5" s="616"/>
      <c r="DE5" s="598"/>
      <c r="DF5" s="598"/>
      <c r="DG5" s="598"/>
      <c r="DH5" s="601"/>
      <c r="DI5" s="25"/>
      <c r="DJ5" s="604"/>
      <c r="DK5" s="736"/>
      <c r="DL5" s="676"/>
      <c r="DM5" s="677"/>
    </row>
    <row r="6" spans="1:130" ht="42.75" customHeight="1">
      <c r="B6" s="570" t="s">
        <v>36</v>
      </c>
      <c r="C6" s="572" t="s">
        <v>26</v>
      </c>
      <c r="D6" s="572" t="s">
        <v>20</v>
      </c>
      <c r="E6" s="572" t="s">
        <v>27</v>
      </c>
      <c r="F6" s="574" t="s">
        <v>21</v>
      </c>
      <c r="G6" s="572" t="s">
        <v>22</v>
      </c>
      <c r="H6" s="572" t="s">
        <v>23</v>
      </c>
      <c r="I6" s="572" t="s">
        <v>24</v>
      </c>
      <c r="J6" s="577" t="s">
        <v>25</v>
      </c>
      <c r="K6" s="191" t="s">
        <v>109</v>
      </c>
      <c r="L6" s="192" t="s">
        <v>110</v>
      </c>
      <c r="M6" s="193" t="s">
        <v>111</v>
      </c>
      <c r="N6" s="181" t="s">
        <v>33</v>
      </c>
      <c r="O6" s="182" t="s">
        <v>138</v>
      </c>
      <c r="P6" s="181" t="s">
        <v>32</v>
      </c>
      <c r="Q6" s="26" t="s">
        <v>34</v>
      </c>
      <c r="R6" s="189" t="s">
        <v>33</v>
      </c>
      <c r="S6" s="189" t="s">
        <v>138</v>
      </c>
      <c r="T6" s="189" t="s">
        <v>32</v>
      </c>
      <c r="U6" s="26" t="s">
        <v>34</v>
      </c>
      <c r="V6" s="584"/>
      <c r="W6" s="607"/>
      <c r="X6" s="579" t="s">
        <v>166</v>
      </c>
      <c r="Y6" s="196" t="s">
        <v>109</v>
      </c>
      <c r="Z6" s="197" t="s">
        <v>110</v>
      </c>
      <c r="AA6" s="198" t="s">
        <v>111</v>
      </c>
      <c r="AB6" s="199" t="s">
        <v>33</v>
      </c>
      <c r="AC6" s="200" t="s">
        <v>138</v>
      </c>
      <c r="AD6" s="199" t="s">
        <v>32</v>
      </c>
      <c r="AE6" s="89" t="s">
        <v>34</v>
      </c>
      <c r="AF6" s="201" t="s">
        <v>33</v>
      </c>
      <c r="AG6" s="201" t="s">
        <v>138</v>
      </c>
      <c r="AH6" s="201" t="s">
        <v>32</v>
      </c>
      <c r="AI6" s="89" t="s">
        <v>34</v>
      </c>
      <c r="AJ6" s="647"/>
      <c r="AK6" s="649"/>
      <c r="AL6" s="651" t="s">
        <v>166</v>
      </c>
      <c r="AM6" s="218" t="s">
        <v>109</v>
      </c>
      <c r="AN6" s="219" t="s">
        <v>110</v>
      </c>
      <c r="AO6" s="220" t="s">
        <v>111</v>
      </c>
      <c r="AP6" s="221" t="s">
        <v>33</v>
      </c>
      <c r="AQ6" s="222" t="s">
        <v>138</v>
      </c>
      <c r="AR6" s="221" t="s">
        <v>32</v>
      </c>
      <c r="AS6" s="99" t="s">
        <v>34</v>
      </c>
      <c r="AT6" s="223" t="s">
        <v>33</v>
      </c>
      <c r="AU6" s="223" t="s">
        <v>138</v>
      </c>
      <c r="AV6" s="223" t="s">
        <v>32</v>
      </c>
      <c r="AW6" s="99" t="s">
        <v>34</v>
      </c>
      <c r="AX6" s="590"/>
      <c r="AY6" s="592"/>
      <c r="AZ6" s="594" t="s">
        <v>166</v>
      </c>
      <c r="BA6" s="239" t="s">
        <v>109</v>
      </c>
      <c r="BB6" s="240" t="s">
        <v>110</v>
      </c>
      <c r="BC6" s="241" t="s">
        <v>111</v>
      </c>
      <c r="BD6" s="242" t="s">
        <v>33</v>
      </c>
      <c r="BE6" s="243" t="s">
        <v>138</v>
      </c>
      <c r="BF6" s="242" t="s">
        <v>32</v>
      </c>
      <c r="BG6" s="113" t="s">
        <v>34</v>
      </c>
      <c r="BH6" s="244" t="s">
        <v>33</v>
      </c>
      <c r="BI6" s="244" t="s">
        <v>138</v>
      </c>
      <c r="BJ6" s="244" t="s">
        <v>32</v>
      </c>
      <c r="BK6" s="113" t="s">
        <v>34</v>
      </c>
      <c r="BL6" s="716"/>
      <c r="BM6" s="718"/>
      <c r="BN6" s="720" t="s">
        <v>166</v>
      </c>
      <c r="BO6" s="398" t="s">
        <v>109</v>
      </c>
      <c r="BP6" s="399" t="s">
        <v>110</v>
      </c>
      <c r="BQ6" s="400" t="s">
        <v>111</v>
      </c>
      <c r="BR6" s="401" t="s">
        <v>33</v>
      </c>
      <c r="BS6" s="402" t="s">
        <v>138</v>
      </c>
      <c r="BT6" s="401" t="s">
        <v>32</v>
      </c>
      <c r="BU6" s="403" t="s">
        <v>34</v>
      </c>
      <c r="BV6" s="404" t="s">
        <v>33</v>
      </c>
      <c r="BW6" s="404" t="s">
        <v>138</v>
      </c>
      <c r="BX6" s="404" t="s">
        <v>32</v>
      </c>
      <c r="BY6" s="403" t="s">
        <v>34</v>
      </c>
      <c r="BZ6" s="561"/>
      <c r="CA6" s="563"/>
      <c r="CB6" s="565" t="s">
        <v>166</v>
      </c>
      <c r="CC6" s="619"/>
      <c r="CD6" s="632"/>
      <c r="CE6" s="632"/>
      <c r="CF6" s="632"/>
      <c r="CG6" s="632"/>
      <c r="CH6" s="576"/>
      <c r="CI6" s="621"/>
      <c r="CJ6" s="568" t="s">
        <v>166</v>
      </c>
      <c r="CK6" s="628"/>
      <c r="CL6" s="630"/>
      <c r="CM6" s="630"/>
      <c r="CN6" s="630"/>
      <c r="CO6" s="630"/>
      <c r="CP6" s="590"/>
      <c r="CQ6" s="592"/>
      <c r="CR6" s="594" t="s">
        <v>166</v>
      </c>
      <c r="CS6" s="747"/>
      <c r="CT6" s="749"/>
      <c r="CU6" s="749"/>
      <c r="CV6" s="749"/>
      <c r="CW6" s="749"/>
      <c r="CX6" s="750"/>
      <c r="CY6" s="752"/>
      <c r="CZ6" s="754" t="s">
        <v>166</v>
      </c>
      <c r="DA6" s="609"/>
      <c r="DB6" s="611"/>
      <c r="DC6" s="613"/>
      <c r="DD6" s="616"/>
      <c r="DE6" s="598"/>
      <c r="DF6" s="598"/>
      <c r="DG6" s="598"/>
      <c r="DH6" s="601"/>
      <c r="DI6" s="25"/>
      <c r="DJ6" s="604"/>
      <c r="DK6" s="736"/>
      <c r="DL6" s="676"/>
      <c r="DM6" s="677"/>
    </row>
    <row r="7" spans="1:130" ht="26.25" customHeight="1" thickBot="1">
      <c r="B7" s="571"/>
      <c r="C7" s="573"/>
      <c r="D7" s="573"/>
      <c r="E7" s="573"/>
      <c r="F7" s="575"/>
      <c r="G7" s="573"/>
      <c r="H7" s="573"/>
      <c r="I7" s="573"/>
      <c r="J7" s="578"/>
      <c r="K7" s="175">
        <v>20</v>
      </c>
      <c r="L7" s="176">
        <v>20</v>
      </c>
      <c r="M7" s="171">
        <f>SUM(K7:L7)</f>
        <v>40</v>
      </c>
      <c r="N7" s="183">
        <v>30</v>
      </c>
      <c r="O7" s="184">
        <v>12</v>
      </c>
      <c r="P7" s="183">
        <v>18</v>
      </c>
      <c r="Q7" s="169">
        <f>SUM(N7:P7)</f>
        <v>60</v>
      </c>
      <c r="R7" s="190">
        <v>50</v>
      </c>
      <c r="S7" s="190">
        <v>20</v>
      </c>
      <c r="T7" s="190">
        <v>30</v>
      </c>
      <c r="U7" s="169">
        <f>SUM(R7:T7)</f>
        <v>100</v>
      </c>
      <c r="V7" s="27">
        <f>M7+Q7+U7</f>
        <v>200</v>
      </c>
      <c r="W7" s="608"/>
      <c r="X7" s="580"/>
      <c r="Y7" s="202">
        <v>20</v>
      </c>
      <c r="Z7" s="203">
        <v>20</v>
      </c>
      <c r="AA7" s="172">
        <f>SUM(Y7:Z7)</f>
        <v>40</v>
      </c>
      <c r="AB7" s="204">
        <v>30</v>
      </c>
      <c r="AC7" s="205">
        <v>12</v>
      </c>
      <c r="AD7" s="204">
        <v>18</v>
      </c>
      <c r="AE7" s="168">
        <f>SUM(AB7:AD7)</f>
        <v>60</v>
      </c>
      <c r="AF7" s="206">
        <v>50</v>
      </c>
      <c r="AG7" s="206">
        <v>20</v>
      </c>
      <c r="AH7" s="206">
        <v>30</v>
      </c>
      <c r="AI7" s="168">
        <f>SUM(AF7:AH7)</f>
        <v>100</v>
      </c>
      <c r="AJ7" s="90">
        <f>AA7+AE7+AI7</f>
        <v>200</v>
      </c>
      <c r="AK7" s="650"/>
      <c r="AL7" s="652"/>
      <c r="AM7" s="224">
        <v>20</v>
      </c>
      <c r="AN7" s="225">
        <v>20</v>
      </c>
      <c r="AO7" s="173">
        <f>SUM(AM7:AN7)</f>
        <v>40</v>
      </c>
      <c r="AP7" s="226">
        <v>30</v>
      </c>
      <c r="AQ7" s="227">
        <v>12</v>
      </c>
      <c r="AR7" s="226">
        <v>18</v>
      </c>
      <c r="AS7" s="165">
        <f>SUM(AP7:AR7)</f>
        <v>60</v>
      </c>
      <c r="AT7" s="228">
        <v>50</v>
      </c>
      <c r="AU7" s="228">
        <v>20</v>
      </c>
      <c r="AV7" s="228">
        <v>30</v>
      </c>
      <c r="AW7" s="165">
        <f>SUM(AT7:AV7)</f>
        <v>100</v>
      </c>
      <c r="AX7" s="100">
        <f>AO7+AS7+AW7</f>
        <v>200</v>
      </c>
      <c r="AY7" s="593"/>
      <c r="AZ7" s="595"/>
      <c r="BA7" s="245">
        <v>20</v>
      </c>
      <c r="BB7" s="246">
        <v>20</v>
      </c>
      <c r="BC7" s="174">
        <f>SUM(BA7:BB7)</f>
        <v>40</v>
      </c>
      <c r="BD7" s="247">
        <v>30</v>
      </c>
      <c r="BE7" s="248">
        <v>12</v>
      </c>
      <c r="BF7" s="247">
        <v>18</v>
      </c>
      <c r="BG7" s="167">
        <f>SUM(BD7:BF7)</f>
        <v>60</v>
      </c>
      <c r="BH7" s="249">
        <v>50</v>
      </c>
      <c r="BI7" s="249">
        <v>20</v>
      </c>
      <c r="BJ7" s="249">
        <v>30</v>
      </c>
      <c r="BK7" s="167">
        <f>SUM(BH7:BJ7)</f>
        <v>100</v>
      </c>
      <c r="BL7" s="114">
        <f>BC7+BG7+BK7</f>
        <v>200</v>
      </c>
      <c r="BM7" s="719"/>
      <c r="BN7" s="721"/>
      <c r="BO7" s="405">
        <v>20</v>
      </c>
      <c r="BP7" s="406">
        <v>20</v>
      </c>
      <c r="BQ7" s="407">
        <f>SUM(BO7:BP7)</f>
        <v>40</v>
      </c>
      <c r="BR7" s="408">
        <v>30</v>
      </c>
      <c r="BS7" s="409">
        <v>12</v>
      </c>
      <c r="BT7" s="408">
        <v>18</v>
      </c>
      <c r="BU7" s="410">
        <f>SUM(BR7:BT7)</f>
        <v>60</v>
      </c>
      <c r="BV7" s="411">
        <v>50</v>
      </c>
      <c r="BW7" s="411">
        <v>20</v>
      </c>
      <c r="BX7" s="411">
        <v>30</v>
      </c>
      <c r="BY7" s="410">
        <f>SUM(BV7:BX7)</f>
        <v>100</v>
      </c>
      <c r="BZ7" s="412">
        <f>BQ7+BU7+BY7</f>
        <v>200</v>
      </c>
      <c r="CA7" s="564"/>
      <c r="CB7" s="566"/>
      <c r="CC7" s="166">
        <v>20</v>
      </c>
      <c r="CD7" s="166">
        <v>20</v>
      </c>
      <c r="CE7" s="166">
        <v>20</v>
      </c>
      <c r="CF7" s="166">
        <v>20</v>
      </c>
      <c r="CG7" s="166">
        <v>20</v>
      </c>
      <c r="CH7" s="29">
        <f>SUM(CC7:CG7)</f>
        <v>100</v>
      </c>
      <c r="CI7" s="622"/>
      <c r="CJ7" s="569"/>
      <c r="CK7" s="165">
        <v>20</v>
      </c>
      <c r="CL7" s="165">
        <v>20</v>
      </c>
      <c r="CM7" s="165">
        <v>20</v>
      </c>
      <c r="CN7" s="165">
        <v>20</v>
      </c>
      <c r="CO7" s="165">
        <v>20</v>
      </c>
      <c r="CP7" s="100">
        <f>SUM(CK7:CO7)</f>
        <v>100</v>
      </c>
      <c r="CQ7" s="593"/>
      <c r="CR7" s="595"/>
      <c r="CS7" s="164">
        <v>20</v>
      </c>
      <c r="CT7" s="164">
        <v>20</v>
      </c>
      <c r="CU7" s="164">
        <v>20</v>
      </c>
      <c r="CV7" s="164">
        <v>20</v>
      </c>
      <c r="CW7" s="164">
        <v>20</v>
      </c>
      <c r="CX7" s="28">
        <f>SUM(CS7:CW7)</f>
        <v>100</v>
      </c>
      <c r="CY7" s="753"/>
      <c r="CZ7" s="755"/>
      <c r="DA7" s="610"/>
      <c r="DB7" s="612"/>
      <c r="DC7" s="614"/>
      <c r="DD7" s="617"/>
      <c r="DE7" s="599"/>
      <c r="DF7" s="599"/>
      <c r="DG7" s="599"/>
      <c r="DH7" s="602"/>
      <c r="DI7" s="30"/>
      <c r="DJ7" s="605"/>
      <c r="DK7" s="737"/>
      <c r="DL7" s="676"/>
      <c r="DM7" s="677"/>
      <c r="DO7" s="567" t="s">
        <v>139</v>
      </c>
      <c r="DP7" s="567"/>
      <c r="DQ7" s="567"/>
      <c r="DR7" s="567"/>
      <c r="DS7" s="567" t="s">
        <v>140</v>
      </c>
      <c r="DT7" s="567"/>
      <c r="DU7" s="567"/>
      <c r="DV7" s="567"/>
      <c r="DW7" s="567" t="s">
        <v>141</v>
      </c>
      <c r="DX7" s="567"/>
      <c r="DY7" s="567"/>
      <c r="DZ7" s="567"/>
    </row>
    <row r="8" spans="1:130" ht="27.75" hidden="1" customHeight="1">
      <c r="B8" s="32">
        <v>0</v>
      </c>
      <c r="C8" s="33">
        <v>0</v>
      </c>
      <c r="D8" s="33">
        <v>0</v>
      </c>
      <c r="E8" s="33">
        <v>0</v>
      </c>
      <c r="F8" s="34">
        <v>0</v>
      </c>
      <c r="G8" s="33">
        <v>0</v>
      </c>
      <c r="H8" s="33">
        <v>0</v>
      </c>
      <c r="I8" s="33">
        <v>0</v>
      </c>
      <c r="J8" s="35">
        <v>0</v>
      </c>
      <c r="K8" s="177">
        <v>0</v>
      </c>
      <c r="L8" s="178"/>
      <c r="M8" s="40"/>
      <c r="N8" s="185"/>
      <c r="O8" s="185"/>
      <c r="P8" s="186">
        <v>0</v>
      </c>
      <c r="Q8" s="36">
        <f>SUM(K8:P8)</f>
        <v>0</v>
      </c>
      <c r="R8" s="380">
        <v>0</v>
      </c>
      <c r="S8" s="380"/>
      <c r="T8" s="380">
        <v>0</v>
      </c>
      <c r="U8" s="36">
        <f>SUM(R8:T8)</f>
        <v>0</v>
      </c>
      <c r="V8" s="37">
        <v>0</v>
      </c>
      <c r="W8" s="38"/>
      <c r="X8" s="39">
        <v>0</v>
      </c>
      <c r="Y8" s="207">
        <v>0</v>
      </c>
      <c r="Z8" s="208"/>
      <c r="AA8" s="91"/>
      <c r="AB8" s="209"/>
      <c r="AC8" s="209"/>
      <c r="AD8" s="210">
        <v>0</v>
      </c>
      <c r="AE8" s="92">
        <f>SUM(Y8:AD8)</f>
        <v>0</v>
      </c>
      <c r="AF8" s="211">
        <v>0</v>
      </c>
      <c r="AG8" s="211"/>
      <c r="AH8" s="211">
        <v>0</v>
      </c>
      <c r="AI8" s="92">
        <f>SUM(AF8:AH8)</f>
        <v>0</v>
      </c>
      <c r="AJ8" s="93">
        <v>0</v>
      </c>
      <c r="AK8" s="145"/>
      <c r="AL8" s="94">
        <v>0</v>
      </c>
      <c r="AM8" s="229">
        <v>0</v>
      </c>
      <c r="AN8" s="230"/>
      <c r="AO8" s="101"/>
      <c r="AP8" s="231"/>
      <c r="AQ8" s="231"/>
      <c r="AR8" s="232">
        <v>0</v>
      </c>
      <c r="AS8" s="102">
        <f>SUM(AM8:AR8)</f>
        <v>0</v>
      </c>
      <c r="AT8" s="383">
        <v>0</v>
      </c>
      <c r="AU8" s="383"/>
      <c r="AV8" s="383">
        <v>0</v>
      </c>
      <c r="AW8" s="102">
        <f>SUM(AT8:AV8)</f>
        <v>0</v>
      </c>
      <c r="AX8" s="103">
        <v>0</v>
      </c>
      <c r="AY8" s="142"/>
      <c r="AZ8" s="105">
        <v>0</v>
      </c>
      <c r="BA8" s="250">
        <v>0</v>
      </c>
      <c r="BB8" s="251"/>
      <c r="BC8" s="115"/>
      <c r="BD8" s="252"/>
      <c r="BE8" s="252"/>
      <c r="BF8" s="253">
        <v>0</v>
      </c>
      <c r="BG8" s="116">
        <f>SUM(BA8:BF8)</f>
        <v>0</v>
      </c>
      <c r="BH8" s="385">
        <v>0</v>
      </c>
      <c r="BI8" s="385"/>
      <c r="BJ8" s="385">
        <v>0</v>
      </c>
      <c r="BK8" s="116">
        <f>SUM(BH8:BJ8)</f>
        <v>0</v>
      </c>
      <c r="BL8" s="117">
        <v>0</v>
      </c>
      <c r="BM8" s="147"/>
      <c r="BN8" s="118">
        <v>0</v>
      </c>
      <c r="BO8" s="413">
        <v>0</v>
      </c>
      <c r="BP8" s="414"/>
      <c r="BQ8" s="415"/>
      <c r="BR8" s="416"/>
      <c r="BS8" s="416"/>
      <c r="BT8" s="417">
        <v>0</v>
      </c>
      <c r="BU8" s="418">
        <f>SUM(BO8:BT8)</f>
        <v>0</v>
      </c>
      <c r="BV8" s="419">
        <v>0</v>
      </c>
      <c r="BW8" s="419"/>
      <c r="BX8" s="419">
        <v>0</v>
      </c>
      <c r="BY8" s="418">
        <f>SUM(BV8:BX8)</f>
        <v>0</v>
      </c>
      <c r="BZ8" s="420">
        <v>0</v>
      </c>
      <c r="CA8" s="421"/>
      <c r="CB8" s="422">
        <v>0</v>
      </c>
      <c r="CC8" s="43">
        <v>0</v>
      </c>
      <c r="CD8" s="43"/>
      <c r="CE8" s="43"/>
      <c r="CF8" s="43"/>
      <c r="CG8" s="43"/>
      <c r="CH8" s="44">
        <v>0</v>
      </c>
      <c r="CI8" s="45"/>
      <c r="CJ8" s="46">
        <v>0</v>
      </c>
      <c r="CK8" s="102">
        <v>0</v>
      </c>
      <c r="CL8" s="102"/>
      <c r="CM8" s="102"/>
      <c r="CN8" s="102"/>
      <c r="CO8" s="102"/>
      <c r="CP8" s="103">
        <v>0</v>
      </c>
      <c r="CQ8" s="104"/>
      <c r="CR8" s="105">
        <v>0</v>
      </c>
      <c r="CS8" s="126">
        <v>0</v>
      </c>
      <c r="CT8" s="126"/>
      <c r="CU8" s="126"/>
      <c r="CV8" s="126"/>
      <c r="CW8" s="126"/>
      <c r="CX8" s="41">
        <v>0</v>
      </c>
      <c r="CY8" s="84"/>
      <c r="CZ8" s="42">
        <v>0</v>
      </c>
      <c r="DA8" s="47">
        <v>0</v>
      </c>
      <c r="DB8" s="48">
        <v>0</v>
      </c>
      <c r="DC8" s="49">
        <v>0</v>
      </c>
      <c r="DD8" s="50">
        <v>0</v>
      </c>
      <c r="DE8" s="51">
        <v>0</v>
      </c>
      <c r="DF8" s="51">
        <v>0</v>
      </c>
      <c r="DG8" s="51">
        <v>0</v>
      </c>
      <c r="DH8" s="51">
        <v>0</v>
      </c>
      <c r="DI8" s="25"/>
      <c r="DJ8" s="25">
        <v>0</v>
      </c>
      <c r="DK8" s="52">
        <v>0</v>
      </c>
      <c r="DL8" s="676"/>
      <c r="DM8" s="677"/>
    </row>
    <row r="9" spans="1:130" ht="27.75" customHeight="1">
      <c r="A9" s="6">
        <f>F9</f>
        <v>301</v>
      </c>
      <c r="B9" s="53">
        <v>1</v>
      </c>
      <c r="C9" s="54">
        <f>IF(D9&gt;0,$F$4,0)</f>
        <v>4</v>
      </c>
      <c r="D9" s="7">
        <v>1</v>
      </c>
      <c r="E9" s="82"/>
      <c r="F9" s="7">
        <v>301</v>
      </c>
      <c r="G9" s="7" t="s">
        <v>143</v>
      </c>
      <c r="H9" s="7" t="s">
        <v>144</v>
      </c>
      <c r="I9" s="7" t="s">
        <v>145</v>
      </c>
      <c r="J9" s="82">
        <v>109698</v>
      </c>
      <c r="K9" s="179">
        <v>15</v>
      </c>
      <c r="L9" s="180">
        <v>5</v>
      </c>
      <c r="M9" s="87">
        <f>SUM(K9:L9)</f>
        <v>20</v>
      </c>
      <c r="N9" s="187">
        <v>18</v>
      </c>
      <c r="O9" s="187">
        <v>8</v>
      </c>
      <c r="P9" s="188">
        <v>9</v>
      </c>
      <c r="Q9" s="195">
        <f>SUM(N9:P9)</f>
        <v>35</v>
      </c>
      <c r="R9" s="381">
        <v>30</v>
      </c>
      <c r="S9" s="381">
        <v>10</v>
      </c>
      <c r="T9" s="381">
        <v>20</v>
      </c>
      <c r="U9" s="194">
        <f>SUM(R9:T9)</f>
        <v>60</v>
      </c>
      <c r="V9" s="68">
        <f>M9+Q9+U9</f>
        <v>115</v>
      </c>
      <c r="W9" s="454">
        <f>IF(OR(V9="",V$7=""),"",V9/V$7*100)</f>
        <v>57.499999999999993</v>
      </c>
      <c r="X9" s="55" t="str">
        <f>IF(OR(W9="",$F9="",$F9="ab",$F9="ml"),"",IF(W9&gt;=86,"A",IF(W9&gt;=71,"B",IF(W9&gt;=51,"C",IF(W9&gt;=31,"D",IF(W9=0,0,"E"))))))</f>
        <v>C</v>
      </c>
      <c r="Y9" s="212">
        <v>15</v>
      </c>
      <c r="Z9" s="213">
        <v>5</v>
      </c>
      <c r="AA9" s="95">
        <f>SUM(Y9:Z9)</f>
        <v>20</v>
      </c>
      <c r="AB9" s="214">
        <v>15</v>
      </c>
      <c r="AC9" s="214">
        <v>10</v>
      </c>
      <c r="AD9" s="215">
        <v>8</v>
      </c>
      <c r="AE9" s="216">
        <f>SUM(AB9:AD9)</f>
        <v>33</v>
      </c>
      <c r="AF9" s="382">
        <v>30</v>
      </c>
      <c r="AG9" s="382">
        <v>15</v>
      </c>
      <c r="AH9" s="382">
        <v>20</v>
      </c>
      <c r="AI9" s="217">
        <f>SUM(AF9:AH9)</f>
        <v>65</v>
      </c>
      <c r="AJ9" s="96">
        <f>AA9+AE9+AI9</f>
        <v>118</v>
      </c>
      <c r="AK9" s="455">
        <f>IF(OR(AJ9="",AJ$7=""),"",AJ9/AJ$7*100)</f>
        <v>59</v>
      </c>
      <c r="AL9" s="97" t="str">
        <f>IF(OR(AK9="",$F9="",$F9="ab",$F9="ml"),"",IF(AK9&gt;=86,"A",IF(AK9&gt;=71,"B",IF(AK9&gt;=51,"C",IF(AK9&gt;=31,"D",IF(AK9=0,0,"E"))))))</f>
        <v>C</v>
      </c>
      <c r="AM9" s="233">
        <v>10</v>
      </c>
      <c r="AN9" s="234">
        <v>12</v>
      </c>
      <c r="AO9" s="106">
        <f>SUM(AM9:AN9)</f>
        <v>22</v>
      </c>
      <c r="AP9" s="235">
        <v>25</v>
      </c>
      <c r="AQ9" s="235">
        <v>11</v>
      </c>
      <c r="AR9" s="236">
        <v>15</v>
      </c>
      <c r="AS9" s="237">
        <f>SUM(AP9:AR9)</f>
        <v>51</v>
      </c>
      <c r="AT9" s="384">
        <v>45</v>
      </c>
      <c r="AU9" s="384">
        <v>15</v>
      </c>
      <c r="AV9" s="384">
        <v>25</v>
      </c>
      <c r="AW9" s="238">
        <f>SUM(AT9:AV9)</f>
        <v>85</v>
      </c>
      <c r="AX9" s="108">
        <f>AO9+AS9+AW9</f>
        <v>158</v>
      </c>
      <c r="AY9" s="58">
        <f>IF(OR(AX9="",AX$7=""),"",AX9/AX$7*100)</f>
        <v>79</v>
      </c>
      <c r="AZ9" s="109" t="str">
        <f>IF(OR(AY9="",$F9="",$F9="ab",$F9="ml"),"",IF(AY9&gt;=86,"A",IF(AY9&gt;=71,"B",IF(AY9&gt;=51,"C",IF(AY9&gt;=31,"D",IF(AY9=0,0,"E"))))))</f>
        <v>B</v>
      </c>
      <c r="BA9" s="254">
        <v>15</v>
      </c>
      <c r="BB9" s="255">
        <v>20</v>
      </c>
      <c r="BC9" s="119">
        <f>SUM(BA9:BB9)</f>
        <v>35</v>
      </c>
      <c r="BD9" s="256">
        <v>15</v>
      </c>
      <c r="BE9" s="256">
        <v>10</v>
      </c>
      <c r="BF9" s="257">
        <v>10</v>
      </c>
      <c r="BG9" s="258">
        <f>SUM(BD9:BF9)</f>
        <v>35</v>
      </c>
      <c r="BH9" s="386">
        <v>25</v>
      </c>
      <c r="BI9" s="386">
        <v>20</v>
      </c>
      <c r="BJ9" s="386">
        <v>15</v>
      </c>
      <c r="BK9" s="259">
        <f>SUM(BH9:BJ9)</f>
        <v>60</v>
      </c>
      <c r="BL9" s="120">
        <f>BC9+BG9+BK9</f>
        <v>130</v>
      </c>
      <c r="BM9" s="456">
        <f>IF(OR(BL9="",BL$7=""),"",BL9/BL$7*100)</f>
        <v>65</v>
      </c>
      <c r="BN9" s="121" t="str">
        <f>IF(OR(BM9="",$F9="",$F9="ab",$F9="ml"),"",IF(BM9&gt;=86,"A",IF(BM9&gt;=71,"B",IF(BM9&gt;=51,"C",IF(BM9&gt;=31,"D",IF(BM9=0,0,"E"))))))</f>
        <v>C</v>
      </c>
      <c r="BO9" s="423">
        <v>15</v>
      </c>
      <c r="BP9" s="424">
        <v>25</v>
      </c>
      <c r="BQ9" s="425">
        <f>SUM(BO9:BP9)</f>
        <v>40</v>
      </c>
      <c r="BR9" s="426">
        <v>25</v>
      </c>
      <c r="BS9" s="426">
        <v>10</v>
      </c>
      <c r="BT9" s="427">
        <v>10</v>
      </c>
      <c r="BU9" s="428">
        <f>SUM(BR9:BT9)</f>
        <v>45</v>
      </c>
      <c r="BV9" s="429">
        <v>30</v>
      </c>
      <c r="BW9" s="429">
        <v>20</v>
      </c>
      <c r="BX9" s="429">
        <v>15</v>
      </c>
      <c r="BY9" s="430">
        <f>SUM(BV9:BX9)</f>
        <v>65</v>
      </c>
      <c r="BZ9" s="431">
        <f>BQ9+BU9+BY9</f>
        <v>150</v>
      </c>
      <c r="CA9" s="457">
        <f>IF(OR(BZ9="",BZ$7=""),"",BZ9/BZ$7*100)</f>
        <v>75</v>
      </c>
      <c r="CB9" s="458" t="str">
        <f>IF(OR(CA9="",$F9="",$F9="ab",$F9="ml"),"",IF(CA9&gt;=86,"A",IF(CA9&gt;=71,"B",IF(CA9&gt;=51,"C",IF(CA9&gt;=31,"D",IF(CA9=0,0,"E"))))))</f>
        <v>B</v>
      </c>
      <c r="CC9" s="73">
        <v>10</v>
      </c>
      <c r="CD9" s="73">
        <v>10</v>
      </c>
      <c r="CE9" s="73">
        <v>10</v>
      </c>
      <c r="CF9" s="73">
        <v>10</v>
      </c>
      <c r="CG9" s="73">
        <v>10</v>
      </c>
      <c r="CH9" s="76">
        <f t="shared" ref="CH9:CH40" si="0">SUM(CC9:CG9)</f>
        <v>50</v>
      </c>
      <c r="CI9" s="459">
        <f>IF(OR(CH9="",CH$7=""),"",CH9/CH$7*100)</f>
        <v>50</v>
      </c>
      <c r="CJ9" s="57" t="str">
        <f>IF(OR(CI9="",$F9="",$F9="ab",$F9="ml"),"",IF(CI9&gt;=91,"A+",IF(CI9&gt;=76,"A",IF(CI9&gt;=61,"B",IF(CI9&gt;=41,"C",IF(CI9=0,0,"D"))))))</f>
        <v>C</v>
      </c>
      <c r="CK9" s="107">
        <v>12</v>
      </c>
      <c r="CL9" s="107">
        <v>12</v>
      </c>
      <c r="CM9" s="107">
        <v>12</v>
      </c>
      <c r="CN9" s="107">
        <v>12</v>
      </c>
      <c r="CO9" s="107">
        <v>12</v>
      </c>
      <c r="CP9" s="108">
        <f t="shared" ref="CP9:CP40" si="1">SUM(CK9:CO9)</f>
        <v>60</v>
      </c>
      <c r="CQ9" s="58">
        <f>IF(OR(CP9="",CP$7=""),"",CP9/CP$7*100)</f>
        <v>60</v>
      </c>
      <c r="CR9" s="109" t="str">
        <f>IF(OR(CQ9="",$F9="",$F9="ab",$F9="ml"),"",IF(CQ9&gt;=91,"A+",IF(CQ9&gt;=76,"A",IF(CQ9&gt;=61,"B",IF(CQ9&gt;=41,"C",IF(CQ9=0,0,"D"))))))</f>
        <v>C</v>
      </c>
      <c r="CS9" s="69">
        <v>14</v>
      </c>
      <c r="CT9" s="69">
        <v>14</v>
      </c>
      <c r="CU9" s="69">
        <v>14</v>
      </c>
      <c r="CV9" s="69">
        <v>14</v>
      </c>
      <c r="CW9" s="69">
        <v>14</v>
      </c>
      <c r="CX9" s="72">
        <f t="shared" ref="CX9:CX40" si="2">SUM(CS9:CW9)</f>
        <v>70</v>
      </c>
      <c r="CY9" s="460">
        <f>IF(OR(CX9="",CX$7=""),"",CX9/CX$7*100)</f>
        <v>70</v>
      </c>
      <c r="CZ9" s="56" t="str">
        <f>IF(OR(CY9="",$F9="",$F9="ab",$F9="ml"),"",IF(CY9&gt;=91,"A+",IF(CY9&gt;=76,"A",IF(CY9&gt;=61,"B",IF(CY9&gt;=41,"C",IF(CY9=0,0,"D"))))))</f>
        <v>B</v>
      </c>
      <c r="DA9" s="9">
        <v>158</v>
      </c>
      <c r="DB9" s="9">
        <v>125</v>
      </c>
      <c r="DC9" s="58">
        <f>IF(OR(DA9="",DB9=""),"",DB9/DA9*100)</f>
        <v>79.113924050632917</v>
      </c>
      <c r="DD9" s="53">
        <f>IF(OR($V$7="",$AJ$7="",$AX$7="",$BL$7="",$BZ$7=""),"",SUM($V$7,$AJ$7,$AX$7,$BL$7+$BZ$7))</f>
        <v>1000</v>
      </c>
      <c r="DE9" s="53">
        <f>IF(OR(V9="",AJ9="",AX9="",BL9="",BZ9=""),"",SUM(V9,AJ9,AX9,BL9,BZ9))</f>
        <v>671</v>
      </c>
      <c r="DF9" s="432">
        <f>IF(DD9&gt;0,DE9/DD9*100)</f>
        <v>67.100000000000009</v>
      </c>
      <c r="DG9" s="59" t="str">
        <f>IF(OR($F9="",$F9="ab",$F9="ml"),"",IF(DF9&gt;=91,"A+",IF(DF9&gt;=76,"A",IF(DF9&gt;=61,"B",IF(DF9&gt;=41,"C",IF(DF9=0,0,"D"))))))</f>
        <v>B</v>
      </c>
      <c r="DH9" s="54" t="str">
        <f>IF(F9="TC","Transfered",IF(OR(F9="",F9="DROP",X9="",AL9="",AZ9="",BN9=""),"",IF(DF9&lt;33,"Promoted","Passed")))</f>
        <v>Passed</v>
      </c>
      <c r="DI9" s="54">
        <f>IF(DH9="Passed",DF9,"")</f>
        <v>67.100000000000009</v>
      </c>
      <c r="DJ9" s="54">
        <f>IF(DI9="","",SUMPRODUCT((DI9&lt;DI$9:DI$108)/COUNTIF(DI$9:DI$108,DI$9:DI$108)))</f>
        <v>1.0000000000000009</v>
      </c>
      <c r="DK9" s="67" t="str">
        <f>IF(DG9="A+","Excellent",IF(DG9="A","Excellent",IF(DG9="B","Very Good",IF(DG9="C","Good",IF(DG9="D","Avarage",IF(DG9="E","Needs Improvement",0))))))</f>
        <v>Very Good</v>
      </c>
      <c r="DL9" s="676"/>
      <c r="DM9" s="677"/>
      <c r="DO9" s="260">
        <f>CH9</f>
        <v>50</v>
      </c>
      <c r="DP9" s="260" t="s">
        <v>142</v>
      </c>
      <c r="DQ9" s="260">
        <f>$CH$7</f>
        <v>100</v>
      </c>
      <c r="DR9" s="260" t="str">
        <f>CONCATENATE(DO9,DP9,DQ9)</f>
        <v>50/100</v>
      </c>
      <c r="DS9" s="260">
        <f>CP9</f>
        <v>60</v>
      </c>
      <c r="DT9" s="260" t="s">
        <v>142</v>
      </c>
      <c r="DU9" s="260">
        <f>$CP$7</f>
        <v>100</v>
      </c>
      <c r="DV9" s="260" t="str">
        <f>CONCATENATE(DS9,DT9,DU9)</f>
        <v>60/100</v>
      </c>
      <c r="DW9" s="260">
        <f>CX9</f>
        <v>70</v>
      </c>
      <c r="DX9" s="260" t="s">
        <v>142</v>
      </c>
      <c r="DY9" s="260">
        <f>$CX$7</f>
        <v>100</v>
      </c>
      <c r="DZ9" s="260" t="str">
        <f>CONCATENATE(DW9,DX9,DY9)</f>
        <v>70/100</v>
      </c>
    </row>
    <row r="10" spans="1:130" ht="27.75" customHeight="1">
      <c r="A10" s="6">
        <f t="shared" ref="A10:A73" si="3">F10</f>
        <v>302</v>
      </c>
      <c r="B10" s="61">
        <v>2</v>
      </c>
      <c r="C10" s="54">
        <f t="shared" ref="C10:C73" si="4">IF(D10&gt;0,$F$4,0)</f>
        <v>4</v>
      </c>
      <c r="D10" s="8">
        <v>2</v>
      </c>
      <c r="E10" s="83"/>
      <c r="F10" s="7">
        <v>302</v>
      </c>
      <c r="G10" s="8" t="s">
        <v>146</v>
      </c>
      <c r="H10" s="8" t="s">
        <v>23</v>
      </c>
      <c r="I10" s="8" t="s">
        <v>146</v>
      </c>
      <c r="J10" s="83">
        <v>36012</v>
      </c>
      <c r="K10" s="179">
        <v>15</v>
      </c>
      <c r="L10" s="180">
        <v>15</v>
      </c>
      <c r="M10" s="87">
        <f t="shared" ref="M10:M12" si="5">SUM(K10:L10)</f>
        <v>30</v>
      </c>
      <c r="N10" s="187">
        <v>20</v>
      </c>
      <c r="O10" s="187">
        <v>10</v>
      </c>
      <c r="P10" s="188">
        <v>8</v>
      </c>
      <c r="Q10" s="195">
        <f t="shared" ref="Q10:Q12" si="6">SUM(N10:P10)</f>
        <v>38</v>
      </c>
      <c r="R10" s="381">
        <v>0</v>
      </c>
      <c r="S10" s="381">
        <v>0</v>
      </c>
      <c r="T10" s="381">
        <v>0</v>
      </c>
      <c r="U10" s="194">
        <f t="shared" ref="U10:U12" si="7">SUM(R10:T10)</f>
        <v>0</v>
      </c>
      <c r="V10" s="68">
        <f t="shared" ref="V10:V12" si="8">M10+Q10+U10</f>
        <v>68</v>
      </c>
      <c r="W10" s="454">
        <f t="shared" ref="W10:W73" si="9">IF(OR(V10="",V$7=""),"",V10/V$7*100)</f>
        <v>34</v>
      </c>
      <c r="X10" s="55" t="str">
        <f t="shared" ref="X10:X73" si="10">IF(OR(W10="",$F10="",$F10="ab",$F10="ml"),"",IF(W10&gt;=86,"A",IF(W10&gt;=71,"B",IF(W10&gt;=51,"C",IF(W10&gt;=31,"D",IF(W10=0,0,"E"))))))</f>
        <v>D</v>
      </c>
      <c r="Y10" s="212">
        <v>10</v>
      </c>
      <c r="Z10" s="213">
        <v>2</v>
      </c>
      <c r="AA10" s="95">
        <f t="shared" ref="AA10:AA73" si="11">SUM(Y10:Z10)</f>
        <v>12</v>
      </c>
      <c r="AB10" s="214">
        <v>10</v>
      </c>
      <c r="AC10" s="214">
        <v>10</v>
      </c>
      <c r="AD10" s="215">
        <v>2</v>
      </c>
      <c r="AE10" s="216">
        <f t="shared" ref="AE10:AE73" si="12">SUM(AB10:AD10)</f>
        <v>22</v>
      </c>
      <c r="AF10" s="382">
        <v>15</v>
      </c>
      <c r="AG10" s="382">
        <v>10</v>
      </c>
      <c r="AH10" s="382">
        <v>20</v>
      </c>
      <c r="AI10" s="217">
        <f t="shared" ref="AI10:AI73" si="13">SUM(AF10:AH10)</f>
        <v>45</v>
      </c>
      <c r="AJ10" s="96">
        <f t="shared" ref="AJ10:AJ73" si="14">AA10+AE10+AI10</f>
        <v>79</v>
      </c>
      <c r="AK10" s="455">
        <f t="shared" ref="AK10:AK73" si="15">IF(OR(AJ10="",AJ$7=""),"",AJ10/AJ$7*100)</f>
        <v>39.5</v>
      </c>
      <c r="AL10" s="97" t="str">
        <f t="shared" ref="AL10:AL73" si="16">IF(OR(AK10="",$F10="",$F10="ab",$F10="ml"),"",IF(AK10&gt;=86,"A",IF(AK10&gt;=71,"B",IF(AK10&gt;=51,"C",IF(AK10&gt;=31,"D",IF(AK10=0,0,"E"))))))</f>
        <v>D</v>
      </c>
      <c r="AM10" s="233">
        <v>10</v>
      </c>
      <c r="AN10" s="234">
        <v>12</v>
      </c>
      <c r="AO10" s="106">
        <f t="shared" ref="AO10:AO73" si="17">SUM(AM10:AN10)</f>
        <v>22</v>
      </c>
      <c r="AP10" s="235">
        <v>25</v>
      </c>
      <c r="AQ10" s="235">
        <v>10</v>
      </c>
      <c r="AR10" s="236">
        <v>10</v>
      </c>
      <c r="AS10" s="237">
        <f t="shared" ref="AS10:AS73" si="18">SUM(AP10:AR10)</f>
        <v>45</v>
      </c>
      <c r="AT10" s="384">
        <v>35</v>
      </c>
      <c r="AU10" s="384">
        <v>10</v>
      </c>
      <c r="AV10" s="384">
        <v>20</v>
      </c>
      <c r="AW10" s="238">
        <f t="shared" ref="AW10:AW73" si="19">SUM(AT10:AV10)</f>
        <v>65</v>
      </c>
      <c r="AX10" s="108">
        <f t="shared" ref="AX10:AX73" si="20">AO10+AS10+AW10</f>
        <v>132</v>
      </c>
      <c r="AY10" s="58">
        <f t="shared" ref="AY10:AY73" si="21">IF(OR(AX10="",AX$7=""),"",AX10/AX$7*100)</f>
        <v>66</v>
      </c>
      <c r="AZ10" s="109" t="str">
        <f t="shared" ref="AZ10:AZ73" si="22">IF(OR(AY10="",$F10="",$F10="ab",$F10="ml"),"",IF(AY10&gt;=86,"A",IF(AY10&gt;=71,"B",IF(AY10&gt;=51,"C",IF(AY10&gt;=31,"D",IF(AY10=0,0,"E"))))))</f>
        <v>C</v>
      </c>
      <c r="BA10" s="254">
        <v>10</v>
      </c>
      <c r="BB10" s="255">
        <v>15</v>
      </c>
      <c r="BC10" s="119">
        <f t="shared" ref="BC10:BC73" si="23">SUM(BA10:BB10)</f>
        <v>25</v>
      </c>
      <c r="BD10" s="256">
        <v>10</v>
      </c>
      <c r="BE10" s="256">
        <v>10</v>
      </c>
      <c r="BF10" s="257">
        <v>15</v>
      </c>
      <c r="BG10" s="258">
        <f t="shared" ref="BG10:BG73" si="24">SUM(BD10:BF10)</f>
        <v>35</v>
      </c>
      <c r="BH10" s="386">
        <v>20</v>
      </c>
      <c r="BI10" s="386">
        <v>15</v>
      </c>
      <c r="BJ10" s="386">
        <v>20</v>
      </c>
      <c r="BK10" s="259">
        <f t="shared" ref="BK10:BK73" si="25">SUM(BH10:BJ10)</f>
        <v>55</v>
      </c>
      <c r="BL10" s="120">
        <f t="shared" ref="BL10:BL73" si="26">BC10+BG10+BK10</f>
        <v>115</v>
      </c>
      <c r="BM10" s="456">
        <f t="shared" ref="BM10:BM73" si="27">IF(OR(BL10="",BL$7=""),"",BL10/BL$7*100)</f>
        <v>57.499999999999993</v>
      </c>
      <c r="BN10" s="121" t="str">
        <f t="shared" ref="BN10:BN73" si="28">IF(OR(BM10="",$F10="",$F10="ab",$F10="ml"),"",IF(BM10&gt;=86,"A",IF(BM10&gt;=71,"B",IF(BM10&gt;=51,"C",IF(BM10&gt;=31,"D",IF(BM10=0,0,"E"))))))</f>
        <v>C</v>
      </c>
      <c r="BO10" s="423">
        <v>10</v>
      </c>
      <c r="BP10" s="424">
        <v>15</v>
      </c>
      <c r="BQ10" s="425">
        <f t="shared" ref="BQ10:BQ73" si="29">SUM(BO10:BP10)</f>
        <v>25</v>
      </c>
      <c r="BR10" s="426">
        <v>10</v>
      </c>
      <c r="BS10" s="426">
        <v>10</v>
      </c>
      <c r="BT10" s="427">
        <v>15</v>
      </c>
      <c r="BU10" s="428">
        <f t="shared" ref="BU10:BU73" si="30">SUM(BR10:BT10)</f>
        <v>35</v>
      </c>
      <c r="BV10" s="429">
        <v>20</v>
      </c>
      <c r="BW10" s="429">
        <v>15</v>
      </c>
      <c r="BX10" s="429">
        <v>20</v>
      </c>
      <c r="BY10" s="430">
        <f t="shared" ref="BY10:BY73" si="31">SUM(BV10:BX10)</f>
        <v>55</v>
      </c>
      <c r="BZ10" s="431">
        <f t="shared" ref="BZ10:BZ73" si="32">BQ10+BU10+BY10</f>
        <v>115</v>
      </c>
      <c r="CA10" s="457">
        <f t="shared" ref="CA10:CA73" si="33">IF(OR(BZ10="",BZ$7=""),"",BZ10/BZ$7*100)</f>
        <v>57.499999999999993</v>
      </c>
      <c r="CB10" s="458" t="str">
        <f t="shared" ref="CB10:CB73" si="34">IF(OR(CA10="",$F10="",$F10="ab",$F10="ml"),"",IF(CA10&gt;=86,"A",IF(CA10&gt;=71,"B",IF(CA10&gt;=51,"C",IF(CA10&gt;=31,"D",IF(CA10=0,0,"E"))))))</f>
        <v>C</v>
      </c>
      <c r="CC10" s="74"/>
      <c r="CD10" s="73"/>
      <c r="CE10" s="73"/>
      <c r="CF10" s="73"/>
      <c r="CG10" s="73"/>
      <c r="CH10" s="77">
        <f t="shared" si="0"/>
        <v>0</v>
      </c>
      <c r="CI10" s="459">
        <f t="shared" ref="CI10:CI73" si="35">IF(OR(CH10="",CH$7=""),"",CH10/CH$7*100)</f>
        <v>0</v>
      </c>
      <c r="CJ10" s="57">
        <f t="shared" ref="CJ10:CJ73" si="36">IF(OR(CI10="",$F10="",$F10="ab",$F10="ml"),"",IF(CI10&gt;=91,"A+",IF(CI10&gt;=76,"A",IF(CI10&gt;=61,"B",IF(CI10&gt;=41,"C",IF(CI10=0,0,"D"))))))</f>
        <v>0</v>
      </c>
      <c r="CK10" s="110"/>
      <c r="CL10" s="107"/>
      <c r="CM10" s="107"/>
      <c r="CN10" s="107"/>
      <c r="CO10" s="107"/>
      <c r="CP10" s="123">
        <f t="shared" si="1"/>
        <v>0</v>
      </c>
      <c r="CQ10" s="58">
        <f t="shared" ref="CQ10:CQ73" si="37">IF(OR(CP10="",CP$7=""),"",CP10/CP$7*100)</f>
        <v>0</v>
      </c>
      <c r="CR10" s="109">
        <f t="shared" ref="CR10:CR73" si="38">IF(OR(CQ10="",$F10="",$F10="ab",$F10="ml"),"",IF(CQ10&gt;=91,"A+",IF(CQ10&gt;=76,"A",IF(CQ10&gt;=61,"B",IF(CQ10&gt;=41,"C",IF(CQ10=0,0,"D"))))))</f>
        <v>0</v>
      </c>
      <c r="CS10" s="70"/>
      <c r="CT10" s="69"/>
      <c r="CU10" s="69"/>
      <c r="CV10" s="69"/>
      <c r="CW10" s="69"/>
      <c r="CX10" s="127">
        <f t="shared" si="2"/>
        <v>0</v>
      </c>
      <c r="CY10" s="460">
        <f t="shared" ref="CY10:CY73" si="39">IF(OR(CX10="",CX$7=""),"",CX10/CX$7*100)</f>
        <v>0</v>
      </c>
      <c r="CZ10" s="56">
        <f t="shared" ref="CZ10:CZ73" si="40">IF(OR(CY10="",$F10="",$F10="ab",$F10="ml"),"",IF(CY10&gt;=91,"A+",IF(CY10&gt;=76,"A",IF(CY10&gt;=61,"B",IF(CY10&gt;=41,"C",IF(CY10=0,0,"D"))))))</f>
        <v>0</v>
      </c>
      <c r="DA10" s="10"/>
      <c r="DB10" s="10"/>
      <c r="DC10" s="62" t="str">
        <f t="shared" ref="DC10:DC73" si="41">IF(OR(DA10="",DB10=""),"",DB10/DA10*100)</f>
        <v/>
      </c>
      <c r="DD10" s="53">
        <f t="shared" ref="DD10:DD73" si="42">IF(OR($V$7="",$AJ$7="",$AX$7="",$BL$7="",$BZ$7=""),"",SUM($V$7,$AJ$7,$AX$7,$BL$7+$BZ$7))</f>
        <v>1000</v>
      </c>
      <c r="DE10" s="53">
        <f t="shared" ref="DE10:DE73" si="43">IF(OR(V10="",AJ10="",AX10="",BL10="",BZ10=""),"",SUM(V10,AJ10,AX10,BL10,BZ10))</f>
        <v>509</v>
      </c>
      <c r="DF10" s="432">
        <f t="shared" ref="DF10:DF73" si="44">IF(DD10&gt;0,DE10/DD10*100)</f>
        <v>50.9</v>
      </c>
      <c r="DG10" s="59" t="str">
        <f t="shared" ref="DG10:DG73" si="45">IF(OR($F10="",$F10="ab",$F10="ml"),"",IF(DF10&gt;=91,"A+",IF(DF10&gt;=76,"A",IF(DF10&gt;=61,"B",IF(DF10&gt;=41,"C",IF(DF10=0,0,"D"))))))</f>
        <v>C</v>
      </c>
      <c r="DH10" s="54" t="str">
        <f t="shared" ref="DH10:DH73" si="46">IF(F10="TC","Transfered",IF(OR(F10="",F10="DROP",X10="",AL10="",AZ10="",BN10=""),"",IF(DF10&lt;33,"Promoted","Passed")))</f>
        <v>Passed</v>
      </c>
      <c r="DI10" s="54">
        <f t="shared" ref="DI10:DI73" si="47">IF(DH10="Passed",DF10,"")</f>
        <v>50.9</v>
      </c>
      <c r="DJ10" s="54">
        <f t="shared" ref="DJ10:DJ73" si="48">IF(DI10="","",SUMPRODUCT((DI10&lt;DI$9:DI$108)/COUNTIF(DI$9:DI$108,DI$9:DI$108)))</f>
        <v>1.9999999999999902</v>
      </c>
      <c r="DK10" s="67" t="str">
        <f t="shared" ref="DK10:DK73" si="49">IF(DG10="A+","Excellent",IF(DG10="A","Excellent",IF(DG10="B","Very Good",IF(DG10="C","Good",IF(DG10="D","Avarage",IF(DG10="E","Needs Improvement",0))))))</f>
        <v>Good</v>
      </c>
      <c r="DL10" s="676"/>
      <c r="DM10" s="677"/>
      <c r="DO10" s="260">
        <f t="shared" ref="DO10:DO73" si="50">CH10</f>
        <v>0</v>
      </c>
      <c r="DP10" s="260" t="s">
        <v>142</v>
      </c>
      <c r="DQ10" s="260">
        <f t="shared" ref="DQ10:DQ73" si="51">$CH$7</f>
        <v>100</v>
      </c>
      <c r="DR10" s="260" t="str">
        <f t="shared" ref="DR10:DR73" si="52">CONCATENATE(DO10,DP10,DQ10)</f>
        <v>0/100</v>
      </c>
      <c r="DS10" s="260">
        <f t="shared" ref="DS10:DS73" si="53">CP10</f>
        <v>0</v>
      </c>
      <c r="DT10" s="260" t="s">
        <v>142</v>
      </c>
      <c r="DU10" s="260">
        <f t="shared" ref="DU10:DU73" si="54">$CP$7</f>
        <v>100</v>
      </c>
      <c r="DV10" s="260" t="str">
        <f t="shared" ref="DV10:DV73" si="55">CONCATENATE(DS10,DT10,DU10)</f>
        <v>0/100</v>
      </c>
      <c r="DW10" s="260">
        <f t="shared" ref="DW10:DW73" si="56">CX10</f>
        <v>0</v>
      </c>
      <c r="DX10" s="260" t="s">
        <v>142</v>
      </c>
      <c r="DY10" s="260">
        <f t="shared" ref="DY10:DY73" si="57">$CX$7</f>
        <v>100</v>
      </c>
      <c r="DZ10" s="260" t="str">
        <f t="shared" ref="DZ10:DZ73" si="58">CONCATENATE(DW10,DX10,DY10)</f>
        <v>0/100</v>
      </c>
    </row>
    <row r="11" spans="1:130" ht="27.75" customHeight="1">
      <c r="A11" s="6">
        <f t="shared" si="3"/>
        <v>303</v>
      </c>
      <c r="B11" s="53">
        <v>3</v>
      </c>
      <c r="C11" s="54">
        <f t="shared" si="4"/>
        <v>4</v>
      </c>
      <c r="D11" s="8">
        <v>3</v>
      </c>
      <c r="E11" s="83"/>
      <c r="F11" s="7">
        <v>303</v>
      </c>
      <c r="G11" s="8"/>
      <c r="H11" s="8"/>
      <c r="I11" s="8"/>
      <c r="J11" s="83"/>
      <c r="K11" s="179">
        <v>18</v>
      </c>
      <c r="L11" s="180">
        <v>15</v>
      </c>
      <c r="M11" s="87">
        <f t="shared" si="5"/>
        <v>33</v>
      </c>
      <c r="N11" s="187">
        <v>25</v>
      </c>
      <c r="O11" s="187">
        <v>10</v>
      </c>
      <c r="P11" s="188">
        <v>8</v>
      </c>
      <c r="Q11" s="195">
        <f t="shared" si="6"/>
        <v>43</v>
      </c>
      <c r="R11" s="381">
        <v>0</v>
      </c>
      <c r="S11" s="381">
        <v>0</v>
      </c>
      <c r="T11" s="381">
        <v>0</v>
      </c>
      <c r="U11" s="194">
        <f t="shared" si="7"/>
        <v>0</v>
      </c>
      <c r="V11" s="68">
        <f t="shared" si="8"/>
        <v>76</v>
      </c>
      <c r="W11" s="454">
        <f t="shared" si="9"/>
        <v>38</v>
      </c>
      <c r="X11" s="55" t="str">
        <f t="shared" si="10"/>
        <v>D</v>
      </c>
      <c r="Y11" s="212">
        <v>0</v>
      </c>
      <c r="Z11" s="213">
        <v>0</v>
      </c>
      <c r="AA11" s="95">
        <f t="shared" si="11"/>
        <v>0</v>
      </c>
      <c r="AB11" s="214">
        <v>0</v>
      </c>
      <c r="AC11" s="214">
        <v>0</v>
      </c>
      <c r="AD11" s="215">
        <v>0</v>
      </c>
      <c r="AE11" s="216">
        <f t="shared" si="12"/>
        <v>0</v>
      </c>
      <c r="AF11" s="382">
        <v>0</v>
      </c>
      <c r="AG11" s="382">
        <v>0</v>
      </c>
      <c r="AH11" s="382">
        <v>0</v>
      </c>
      <c r="AI11" s="217">
        <f t="shared" si="13"/>
        <v>0</v>
      </c>
      <c r="AJ11" s="96">
        <f t="shared" si="14"/>
        <v>0</v>
      </c>
      <c r="AK11" s="455">
        <f t="shared" si="15"/>
        <v>0</v>
      </c>
      <c r="AL11" s="97">
        <f t="shared" si="16"/>
        <v>0</v>
      </c>
      <c r="AM11" s="233">
        <v>0</v>
      </c>
      <c r="AN11" s="234">
        <v>0</v>
      </c>
      <c r="AO11" s="106">
        <f t="shared" si="17"/>
        <v>0</v>
      </c>
      <c r="AP11" s="235">
        <v>0</v>
      </c>
      <c r="AQ11" s="235">
        <v>0</v>
      </c>
      <c r="AR11" s="236">
        <v>0</v>
      </c>
      <c r="AS11" s="237">
        <f t="shared" si="18"/>
        <v>0</v>
      </c>
      <c r="AT11" s="384">
        <v>0</v>
      </c>
      <c r="AU11" s="384">
        <v>0</v>
      </c>
      <c r="AV11" s="384">
        <v>0</v>
      </c>
      <c r="AW11" s="238">
        <f t="shared" si="19"/>
        <v>0</v>
      </c>
      <c r="AX11" s="108">
        <f t="shared" si="20"/>
        <v>0</v>
      </c>
      <c r="AY11" s="58">
        <f t="shared" si="21"/>
        <v>0</v>
      </c>
      <c r="AZ11" s="109">
        <f t="shared" si="22"/>
        <v>0</v>
      </c>
      <c r="BA11" s="254">
        <v>0</v>
      </c>
      <c r="BB11" s="255">
        <v>0</v>
      </c>
      <c r="BC11" s="119">
        <f t="shared" si="23"/>
        <v>0</v>
      </c>
      <c r="BD11" s="256">
        <v>0</v>
      </c>
      <c r="BE11" s="256">
        <v>0</v>
      </c>
      <c r="BF11" s="257">
        <v>0</v>
      </c>
      <c r="BG11" s="258">
        <f t="shared" si="24"/>
        <v>0</v>
      </c>
      <c r="BH11" s="386">
        <v>0</v>
      </c>
      <c r="BI11" s="386">
        <v>0</v>
      </c>
      <c r="BJ11" s="386">
        <v>0</v>
      </c>
      <c r="BK11" s="259">
        <f t="shared" si="25"/>
        <v>0</v>
      </c>
      <c r="BL11" s="120">
        <f t="shared" si="26"/>
        <v>0</v>
      </c>
      <c r="BM11" s="456">
        <f t="shared" si="27"/>
        <v>0</v>
      </c>
      <c r="BN11" s="121">
        <f t="shared" si="28"/>
        <v>0</v>
      </c>
      <c r="BO11" s="423">
        <v>0</v>
      </c>
      <c r="BP11" s="424">
        <v>0</v>
      </c>
      <c r="BQ11" s="425">
        <f t="shared" si="29"/>
        <v>0</v>
      </c>
      <c r="BR11" s="426">
        <v>0</v>
      </c>
      <c r="BS11" s="426">
        <v>0</v>
      </c>
      <c r="BT11" s="427">
        <v>0</v>
      </c>
      <c r="BU11" s="428">
        <f t="shared" si="30"/>
        <v>0</v>
      </c>
      <c r="BV11" s="429">
        <v>0</v>
      </c>
      <c r="BW11" s="429">
        <v>0</v>
      </c>
      <c r="BX11" s="429">
        <v>0</v>
      </c>
      <c r="BY11" s="430">
        <f t="shared" si="31"/>
        <v>0</v>
      </c>
      <c r="BZ11" s="431">
        <f t="shared" si="32"/>
        <v>0</v>
      </c>
      <c r="CA11" s="457">
        <f t="shared" si="33"/>
        <v>0</v>
      </c>
      <c r="CB11" s="458">
        <f t="shared" si="34"/>
        <v>0</v>
      </c>
      <c r="CC11" s="74"/>
      <c r="CD11" s="73"/>
      <c r="CE11" s="73"/>
      <c r="CF11" s="73"/>
      <c r="CG11" s="73"/>
      <c r="CH11" s="77">
        <f t="shared" si="0"/>
        <v>0</v>
      </c>
      <c r="CI11" s="459">
        <f t="shared" si="35"/>
        <v>0</v>
      </c>
      <c r="CJ11" s="57">
        <f t="shared" si="36"/>
        <v>0</v>
      </c>
      <c r="CK11" s="110"/>
      <c r="CL11" s="107"/>
      <c r="CM11" s="107"/>
      <c r="CN11" s="107"/>
      <c r="CO11" s="107"/>
      <c r="CP11" s="123">
        <f t="shared" si="1"/>
        <v>0</v>
      </c>
      <c r="CQ11" s="58">
        <f t="shared" si="37"/>
        <v>0</v>
      </c>
      <c r="CR11" s="109">
        <f t="shared" si="38"/>
        <v>0</v>
      </c>
      <c r="CS11" s="70"/>
      <c r="CT11" s="69"/>
      <c r="CU11" s="69"/>
      <c r="CV11" s="69"/>
      <c r="CW11" s="69"/>
      <c r="CX11" s="127">
        <f t="shared" si="2"/>
        <v>0</v>
      </c>
      <c r="CY11" s="460">
        <f t="shared" si="39"/>
        <v>0</v>
      </c>
      <c r="CZ11" s="56">
        <f t="shared" si="40"/>
        <v>0</v>
      </c>
      <c r="DA11" s="10"/>
      <c r="DB11" s="10"/>
      <c r="DC11" s="62" t="str">
        <f t="shared" si="41"/>
        <v/>
      </c>
      <c r="DD11" s="53">
        <f t="shared" si="42"/>
        <v>1000</v>
      </c>
      <c r="DE11" s="53">
        <f t="shared" si="43"/>
        <v>76</v>
      </c>
      <c r="DF11" s="432">
        <f t="shared" si="44"/>
        <v>7.6</v>
      </c>
      <c r="DG11" s="59" t="str">
        <f t="shared" si="45"/>
        <v>D</v>
      </c>
      <c r="DH11" s="54" t="str">
        <f t="shared" si="46"/>
        <v>Promoted</v>
      </c>
      <c r="DI11" s="54" t="str">
        <f t="shared" si="47"/>
        <v/>
      </c>
      <c r="DJ11" s="54" t="str">
        <f t="shared" si="48"/>
        <v/>
      </c>
      <c r="DK11" s="67" t="str">
        <f t="shared" si="49"/>
        <v>Avarage</v>
      </c>
      <c r="DL11" s="676"/>
      <c r="DM11" s="677"/>
      <c r="DO11" s="260">
        <f t="shared" si="50"/>
        <v>0</v>
      </c>
      <c r="DP11" s="260" t="s">
        <v>142</v>
      </c>
      <c r="DQ11" s="260">
        <f t="shared" si="51"/>
        <v>100</v>
      </c>
      <c r="DR11" s="260" t="str">
        <f t="shared" si="52"/>
        <v>0/100</v>
      </c>
      <c r="DS11" s="260">
        <f t="shared" si="53"/>
        <v>0</v>
      </c>
      <c r="DT11" s="260" t="s">
        <v>142</v>
      </c>
      <c r="DU11" s="260">
        <f t="shared" si="54"/>
        <v>100</v>
      </c>
      <c r="DV11" s="260" t="str">
        <f t="shared" si="55"/>
        <v>0/100</v>
      </c>
      <c r="DW11" s="260">
        <f t="shared" si="56"/>
        <v>0</v>
      </c>
      <c r="DX11" s="260" t="s">
        <v>142</v>
      </c>
      <c r="DY11" s="260">
        <f t="shared" si="57"/>
        <v>100</v>
      </c>
      <c r="DZ11" s="260" t="str">
        <f t="shared" si="58"/>
        <v>0/100</v>
      </c>
    </row>
    <row r="12" spans="1:130" ht="27.75" customHeight="1">
      <c r="A12" s="6">
        <f t="shared" si="3"/>
        <v>304</v>
      </c>
      <c r="B12" s="61">
        <v>4</v>
      </c>
      <c r="C12" s="54">
        <f t="shared" si="4"/>
        <v>4</v>
      </c>
      <c r="D12" s="8">
        <v>4</v>
      </c>
      <c r="E12" s="83"/>
      <c r="F12" s="7">
        <v>304</v>
      </c>
      <c r="G12" s="8"/>
      <c r="H12" s="8"/>
      <c r="I12" s="8"/>
      <c r="J12" s="83"/>
      <c r="K12" s="179">
        <v>0</v>
      </c>
      <c r="L12" s="180">
        <v>0</v>
      </c>
      <c r="M12" s="87">
        <f t="shared" si="5"/>
        <v>0</v>
      </c>
      <c r="N12" s="187">
        <v>0</v>
      </c>
      <c r="O12" s="187">
        <v>0</v>
      </c>
      <c r="P12" s="188">
        <v>0</v>
      </c>
      <c r="Q12" s="195">
        <f t="shared" si="6"/>
        <v>0</v>
      </c>
      <c r="R12" s="381">
        <v>0</v>
      </c>
      <c r="S12" s="381">
        <v>0</v>
      </c>
      <c r="T12" s="381">
        <v>0</v>
      </c>
      <c r="U12" s="194">
        <f t="shared" si="7"/>
        <v>0</v>
      </c>
      <c r="V12" s="68">
        <f t="shared" si="8"/>
        <v>0</v>
      </c>
      <c r="W12" s="454">
        <f t="shared" si="9"/>
        <v>0</v>
      </c>
      <c r="X12" s="55">
        <f t="shared" si="10"/>
        <v>0</v>
      </c>
      <c r="Y12" s="212">
        <v>0</v>
      </c>
      <c r="Z12" s="213">
        <v>0</v>
      </c>
      <c r="AA12" s="95">
        <f t="shared" si="11"/>
        <v>0</v>
      </c>
      <c r="AB12" s="214">
        <v>0</v>
      </c>
      <c r="AC12" s="214">
        <v>0</v>
      </c>
      <c r="AD12" s="215">
        <v>0</v>
      </c>
      <c r="AE12" s="216">
        <f t="shared" si="12"/>
        <v>0</v>
      </c>
      <c r="AF12" s="382">
        <v>0</v>
      </c>
      <c r="AG12" s="382">
        <v>0</v>
      </c>
      <c r="AH12" s="382">
        <v>0</v>
      </c>
      <c r="AI12" s="217">
        <f t="shared" si="13"/>
        <v>0</v>
      </c>
      <c r="AJ12" s="96">
        <f t="shared" si="14"/>
        <v>0</v>
      </c>
      <c r="AK12" s="455">
        <f t="shared" si="15"/>
        <v>0</v>
      </c>
      <c r="AL12" s="97">
        <f t="shared" si="16"/>
        <v>0</v>
      </c>
      <c r="AM12" s="233">
        <v>0</v>
      </c>
      <c r="AN12" s="234">
        <v>0</v>
      </c>
      <c r="AO12" s="106">
        <f t="shared" si="17"/>
        <v>0</v>
      </c>
      <c r="AP12" s="235">
        <v>0</v>
      </c>
      <c r="AQ12" s="235">
        <v>0</v>
      </c>
      <c r="AR12" s="236">
        <v>0</v>
      </c>
      <c r="AS12" s="237">
        <f t="shared" si="18"/>
        <v>0</v>
      </c>
      <c r="AT12" s="384">
        <v>0</v>
      </c>
      <c r="AU12" s="384">
        <v>0</v>
      </c>
      <c r="AV12" s="384">
        <v>0</v>
      </c>
      <c r="AW12" s="238">
        <f t="shared" si="19"/>
        <v>0</v>
      </c>
      <c r="AX12" s="108">
        <f t="shared" si="20"/>
        <v>0</v>
      </c>
      <c r="AY12" s="58">
        <f t="shared" si="21"/>
        <v>0</v>
      </c>
      <c r="AZ12" s="109">
        <f t="shared" si="22"/>
        <v>0</v>
      </c>
      <c r="BA12" s="254">
        <v>0</v>
      </c>
      <c r="BB12" s="255">
        <v>0</v>
      </c>
      <c r="BC12" s="119">
        <f t="shared" si="23"/>
        <v>0</v>
      </c>
      <c r="BD12" s="256">
        <v>0</v>
      </c>
      <c r="BE12" s="256">
        <v>0</v>
      </c>
      <c r="BF12" s="257">
        <v>0</v>
      </c>
      <c r="BG12" s="258">
        <f t="shared" si="24"/>
        <v>0</v>
      </c>
      <c r="BH12" s="386">
        <v>0</v>
      </c>
      <c r="BI12" s="386">
        <v>0</v>
      </c>
      <c r="BJ12" s="386">
        <v>0</v>
      </c>
      <c r="BK12" s="259">
        <f t="shared" si="25"/>
        <v>0</v>
      </c>
      <c r="BL12" s="120">
        <f t="shared" si="26"/>
        <v>0</v>
      </c>
      <c r="BM12" s="456">
        <f t="shared" si="27"/>
        <v>0</v>
      </c>
      <c r="BN12" s="121">
        <f t="shared" si="28"/>
        <v>0</v>
      </c>
      <c r="BO12" s="423">
        <v>0</v>
      </c>
      <c r="BP12" s="424">
        <v>0</v>
      </c>
      <c r="BQ12" s="425">
        <f t="shared" si="29"/>
        <v>0</v>
      </c>
      <c r="BR12" s="426">
        <v>0</v>
      </c>
      <c r="BS12" s="426">
        <v>0</v>
      </c>
      <c r="BT12" s="427">
        <v>0</v>
      </c>
      <c r="BU12" s="428">
        <f t="shared" si="30"/>
        <v>0</v>
      </c>
      <c r="BV12" s="429">
        <v>0</v>
      </c>
      <c r="BW12" s="429">
        <v>0</v>
      </c>
      <c r="BX12" s="429">
        <v>0</v>
      </c>
      <c r="BY12" s="430">
        <f t="shared" si="31"/>
        <v>0</v>
      </c>
      <c r="BZ12" s="431">
        <f t="shared" si="32"/>
        <v>0</v>
      </c>
      <c r="CA12" s="457">
        <f t="shared" si="33"/>
        <v>0</v>
      </c>
      <c r="CB12" s="458">
        <f t="shared" si="34"/>
        <v>0</v>
      </c>
      <c r="CC12" s="74"/>
      <c r="CD12" s="73"/>
      <c r="CE12" s="73"/>
      <c r="CF12" s="73"/>
      <c r="CG12" s="73"/>
      <c r="CH12" s="77">
        <f t="shared" si="0"/>
        <v>0</v>
      </c>
      <c r="CI12" s="459">
        <f t="shared" si="35"/>
        <v>0</v>
      </c>
      <c r="CJ12" s="57">
        <f t="shared" si="36"/>
        <v>0</v>
      </c>
      <c r="CK12" s="110"/>
      <c r="CL12" s="107"/>
      <c r="CM12" s="107"/>
      <c r="CN12" s="107"/>
      <c r="CO12" s="107"/>
      <c r="CP12" s="123">
        <f t="shared" si="1"/>
        <v>0</v>
      </c>
      <c r="CQ12" s="58">
        <f t="shared" si="37"/>
        <v>0</v>
      </c>
      <c r="CR12" s="109">
        <f t="shared" si="38"/>
        <v>0</v>
      </c>
      <c r="CS12" s="70"/>
      <c r="CT12" s="69"/>
      <c r="CU12" s="69"/>
      <c r="CV12" s="69"/>
      <c r="CW12" s="69"/>
      <c r="CX12" s="127">
        <f t="shared" si="2"/>
        <v>0</v>
      </c>
      <c r="CY12" s="460">
        <f t="shared" si="39"/>
        <v>0</v>
      </c>
      <c r="CZ12" s="56">
        <f t="shared" si="40"/>
        <v>0</v>
      </c>
      <c r="DA12" s="10"/>
      <c r="DB12" s="10"/>
      <c r="DC12" s="62" t="str">
        <f t="shared" si="41"/>
        <v/>
      </c>
      <c r="DD12" s="53">
        <f t="shared" si="42"/>
        <v>1000</v>
      </c>
      <c r="DE12" s="53">
        <f t="shared" si="43"/>
        <v>0</v>
      </c>
      <c r="DF12" s="432">
        <f t="shared" si="44"/>
        <v>0</v>
      </c>
      <c r="DG12" s="59">
        <f t="shared" si="45"/>
        <v>0</v>
      </c>
      <c r="DH12" s="54" t="str">
        <f t="shared" si="46"/>
        <v>Promoted</v>
      </c>
      <c r="DI12" s="54" t="str">
        <f t="shared" si="47"/>
        <v/>
      </c>
      <c r="DJ12" s="54" t="str">
        <f t="shared" si="48"/>
        <v/>
      </c>
      <c r="DK12" s="67">
        <f t="shared" si="49"/>
        <v>0</v>
      </c>
      <c r="DL12" s="676"/>
      <c r="DM12" s="677"/>
      <c r="DO12" s="260">
        <f t="shared" si="50"/>
        <v>0</v>
      </c>
      <c r="DP12" s="260" t="s">
        <v>142</v>
      </c>
      <c r="DQ12" s="260">
        <f t="shared" si="51"/>
        <v>100</v>
      </c>
      <c r="DR12" s="260" t="str">
        <f t="shared" si="52"/>
        <v>0/100</v>
      </c>
      <c r="DS12" s="260">
        <f t="shared" si="53"/>
        <v>0</v>
      </c>
      <c r="DT12" s="260" t="s">
        <v>142</v>
      </c>
      <c r="DU12" s="260">
        <f t="shared" si="54"/>
        <v>100</v>
      </c>
      <c r="DV12" s="260" t="str">
        <f t="shared" si="55"/>
        <v>0/100</v>
      </c>
      <c r="DW12" s="260">
        <f t="shared" si="56"/>
        <v>0</v>
      </c>
      <c r="DX12" s="260" t="s">
        <v>142</v>
      </c>
      <c r="DY12" s="260">
        <f t="shared" si="57"/>
        <v>100</v>
      </c>
      <c r="DZ12" s="260" t="str">
        <f t="shared" si="58"/>
        <v>0/100</v>
      </c>
    </row>
    <row r="13" spans="1:130" ht="31.5" customHeight="1">
      <c r="A13" s="6">
        <f t="shared" si="3"/>
        <v>305</v>
      </c>
      <c r="B13" s="53">
        <v>5</v>
      </c>
      <c r="C13" s="54">
        <f>IF(D13&gt;0,$F$4,0)</f>
        <v>4</v>
      </c>
      <c r="D13" s="8">
        <v>5</v>
      </c>
      <c r="E13" s="83"/>
      <c r="F13" s="7">
        <v>305</v>
      </c>
      <c r="G13" s="8"/>
      <c r="H13" s="8"/>
      <c r="I13" s="8"/>
      <c r="J13" s="83"/>
      <c r="K13" s="179">
        <v>0</v>
      </c>
      <c r="L13" s="180">
        <v>0</v>
      </c>
      <c r="M13" s="87">
        <f t="shared" ref="M13:M76" si="59">SUM(K13:L13)</f>
        <v>0</v>
      </c>
      <c r="N13" s="187">
        <v>0</v>
      </c>
      <c r="O13" s="187">
        <v>0</v>
      </c>
      <c r="P13" s="188">
        <v>0</v>
      </c>
      <c r="Q13" s="195">
        <f t="shared" ref="Q13:Q76" si="60">SUM(N13:P13)</f>
        <v>0</v>
      </c>
      <c r="R13" s="381">
        <v>0</v>
      </c>
      <c r="S13" s="381">
        <v>0</v>
      </c>
      <c r="T13" s="381">
        <v>0</v>
      </c>
      <c r="U13" s="194">
        <f t="shared" ref="U13:U76" si="61">SUM(R13:T13)</f>
        <v>0</v>
      </c>
      <c r="V13" s="68">
        <f t="shared" ref="V13:V76" si="62">M13+Q13+U13</f>
        <v>0</v>
      </c>
      <c r="W13" s="454">
        <f t="shared" si="9"/>
        <v>0</v>
      </c>
      <c r="X13" s="55">
        <f t="shared" si="10"/>
        <v>0</v>
      </c>
      <c r="Y13" s="212">
        <v>0</v>
      </c>
      <c r="Z13" s="213">
        <v>0</v>
      </c>
      <c r="AA13" s="95">
        <f t="shared" si="11"/>
        <v>0</v>
      </c>
      <c r="AB13" s="214">
        <v>0</v>
      </c>
      <c r="AC13" s="214">
        <v>0</v>
      </c>
      <c r="AD13" s="215">
        <v>0</v>
      </c>
      <c r="AE13" s="216">
        <f t="shared" si="12"/>
        <v>0</v>
      </c>
      <c r="AF13" s="382">
        <v>0</v>
      </c>
      <c r="AG13" s="382">
        <v>0</v>
      </c>
      <c r="AH13" s="382">
        <v>0</v>
      </c>
      <c r="AI13" s="217">
        <f t="shared" si="13"/>
        <v>0</v>
      </c>
      <c r="AJ13" s="96">
        <f t="shared" si="14"/>
        <v>0</v>
      </c>
      <c r="AK13" s="455">
        <f t="shared" si="15"/>
        <v>0</v>
      </c>
      <c r="AL13" s="97">
        <f t="shared" si="16"/>
        <v>0</v>
      </c>
      <c r="AM13" s="233">
        <v>0</v>
      </c>
      <c r="AN13" s="234">
        <v>0</v>
      </c>
      <c r="AO13" s="106">
        <f t="shared" si="17"/>
        <v>0</v>
      </c>
      <c r="AP13" s="235">
        <v>0</v>
      </c>
      <c r="AQ13" s="235">
        <v>0</v>
      </c>
      <c r="AR13" s="236">
        <v>0</v>
      </c>
      <c r="AS13" s="237">
        <f t="shared" si="18"/>
        <v>0</v>
      </c>
      <c r="AT13" s="384">
        <v>0</v>
      </c>
      <c r="AU13" s="384">
        <v>0</v>
      </c>
      <c r="AV13" s="384">
        <v>0</v>
      </c>
      <c r="AW13" s="238">
        <f t="shared" si="19"/>
        <v>0</v>
      </c>
      <c r="AX13" s="108">
        <f t="shared" si="20"/>
        <v>0</v>
      </c>
      <c r="AY13" s="58">
        <f t="shared" si="21"/>
        <v>0</v>
      </c>
      <c r="AZ13" s="109">
        <f t="shared" si="22"/>
        <v>0</v>
      </c>
      <c r="BA13" s="254">
        <v>0</v>
      </c>
      <c r="BB13" s="255">
        <v>0</v>
      </c>
      <c r="BC13" s="119">
        <f t="shared" si="23"/>
        <v>0</v>
      </c>
      <c r="BD13" s="256">
        <v>0</v>
      </c>
      <c r="BE13" s="256">
        <v>0</v>
      </c>
      <c r="BF13" s="257">
        <v>0</v>
      </c>
      <c r="BG13" s="258">
        <f t="shared" si="24"/>
        <v>0</v>
      </c>
      <c r="BH13" s="386">
        <v>0</v>
      </c>
      <c r="BI13" s="386">
        <v>0</v>
      </c>
      <c r="BJ13" s="386">
        <v>0</v>
      </c>
      <c r="BK13" s="259">
        <f t="shared" si="25"/>
        <v>0</v>
      </c>
      <c r="BL13" s="120">
        <f t="shared" si="26"/>
        <v>0</v>
      </c>
      <c r="BM13" s="456">
        <f t="shared" si="27"/>
        <v>0</v>
      </c>
      <c r="BN13" s="121">
        <f t="shared" si="28"/>
        <v>0</v>
      </c>
      <c r="BO13" s="423">
        <v>0</v>
      </c>
      <c r="BP13" s="424">
        <v>0</v>
      </c>
      <c r="BQ13" s="425">
        <f t="shared" si="29"/>
        <v>0</v>
      </c>
      <c r="BR13" s="426">
        <v>0</v>
      </c>
      <c r="BS13" s="426">
        <v>0</v>
      </c>
      <c r="BT13" s="427">
        <v>0</v>
      </c>
      <c r="BU13" s="428">
        <f t="shared" si="30"/>
        <v>0</v>
      </c>
      <c r="BV13" s="429">
        <v>0</v>
      </c>
      <c r="BW13" s="429">
        <v>0</v>
      </c>
      <c r="BX13" s="429">
        <v>0</v>
      </c>
      <c r="BY13" s="430">
        <f t="shared" si="31"/>
        <v>0</v>
      </c>
      <c r="BZ13" s="431">
        <f t="shared" si="32"/>
        <v>0</v>
      </c>
      <c r="CA13" s="457">
        <f t="shared" si="33"/>
        <v>0</v>
      </c>
      <c r="CB13" s="458">
        <f t="shared" si="34"/>
        <v>0</v>
      </c>
      <c r="CC13" s="74"/>
      <c r="CD13" s="73"/>
      <c r="CE13" s="73"/>
      <c r="CF13" s="73"/>
      <c r="CG13" s="73"/>
      <c r="CH13" s="77">
        <f t="shared" si="0"/>
        <v>0</v>
      </c>
      <c r="CI13" s="459">
        <f t="shared" si="35"/>
        <v>0</v>
      </c>
      <c r="CJ13" s="57">
        <f t="shared" si="36"/>
        <v>0</v>
      </c>
      <c r="CK13" s="110"/>
      <c r="CL13" s="107"/>
      <c r="CM13" s="107"/>
      <c r="CN13" s="107"/>
      <c r="CO13" s="107"/>
      <c r="CP13" s="123">
        <f t="shared" si="1"/>
        <v>0</v>
      </c>
      <c r="CQ13" s="58">
        <f t="shared" si="37"/>
        <v>0</v>
      </c>
      <c r="CR13" s="109">
        <f t="shared" si="38"/>
        <v>0</v>
      </c>
      <c r="CS13" s="70"/>
      <c r="CT13" s="69"/>
      <c r="CU13" s="69"/>
      <c r="CV13" s="69"/>
      <c r="CW13" s="69"/>
      <c r="CX13" s="127">
        <f t="shared" si="2"/>
        <v>0</v>
      </c>
      <c r="CY13" s="460">
        <f t="shared" si="39"/>
        <v>0</v>
      </c>
      <c r="CZ13" s="56">
        <f t="shared" si="40"/>
        <v>0</v>
      </c>
      <c r="DA13" s="10"/>
      <c r="DB13" s="10"/>
      <c r="DC13" s="62" t="str">
        <f t="shared" si="41"/>
        <v/>
      </c>
      <c r="DD13" s="53">
        <f t="shared" si="42"/>
        <v>1000</v>
      </c>
      <c r="DE13" s="53">
        <f t="shared" si="43"/>
        <v>0</v>
      </c>
      <c r="DF13" s="432">
        <f t="shared" si="44"/>
        <v>0</v>
      </c>
      <c r="DG13" s="59">
        <f t="shared" si="45"/>
        <v>0</v>
      </c>
      <c r="DH13" s="54" t="str">
        <f t="shared" si="46"/>
        <v>Promoted</v>
      </c>
      <c r="DI13" s="54" t="str">
        <f t="shared" si="47"/>
        <v/>
      </c>
      <c r="DJ13" s="54" t="str">
        <f t="shared" si="48"/>
        <v/>
      </c>
      <c r="DK13" s="67">
        <f t="shared" si="49"/>
        <v>0</v>
      </c>
      <c r="DL13" s="676"/>
      <c r="DM13" s="677"/>
      <c r="DO13" s="260">
        <f t="shared" si="50"/>
        <v>0</v>
      </c>
      <c r="DP13" s="260" t="s">
        <v>142</v>
      </c>
      <c r="DQ13" s="260">
        <f t="shared" si="51"/>
        <v>100</v>
      </c>
      <c r="DR13" s="260" t="str">
        <f t="shared" si="52"/>
        <v>0/100</v>
      </c>
      <c r="DS13" s="260">
        <f t="shared" si="53"/>
        <v>0</v>
      </c>
      <c r="DT13" s="260" t="s">
        <v>142</v>
      </c>
      <c r="DU13" s="260">
        <f t="shared" si="54"/>
        <v>100</v>
      </c>
      <c r="DV13" s="260" t="str">
        <f t="shared" si="55"/>
        <v>0/100</v>
      </c>
      <c r="DW13" s="260">
        <f t="shared" si="56"/>
        <v>0</v>
      </c>
      <c r="DX13" s="260" t="s">
        <v>142</v>
      </c>
      <c r="DY13" s="260">
        <f t="shared" si="57"/>
        <v>100</v>
      </c>
      <c r="DZ13" s="260" t="str">
        <f t="shared" si="58"/>
        <v>0/100</v>
      </c>
    </row>
    <row r="14" spans="1:130" ht="36" customHeight="1">
      <c r="A14" s="6">
        <f t="shared" si="3"/>
        <v>306</v>
      </c>
      <c r="B14" s="61">
        <v>6</v>
      </c>
      <c r="C14" s="54">
        <f t="shared" si="4"/>
        <v>4</v>
      </c>
      <c r="D14" s="8">
        <v>6</v>
      </c>
      <c r="E14" s="83"/>
      <c r="F14" s="7">
        <v>306</v>
      </c>
      <c r="G14" s="8"/>
      <c r="H14" s="8"/>
      <c r="I14" s="8"/>
      <c r="J14" s="83"/>
      <c r="K14" s="179">
        <v>0</v>
      </c>
      <c r="L14" s="180">
        <v>0</v>
      </c>
      <c r="M14" s="87">
        <f t="shared" si="59"/>
        <v>0</v>
      </c>
      <c r="N14" s="187">
        <v>0</v>
      </c>
      <c r="O14" s="187">
        <v>0</v>
      </c>
      <c r="P14" s="188">
        <v>0</v>
      </c>
      <c r="Q14" s="195">
        <f t="shared" si="60"/>
        <v>0</v>
      </c>
      <c r="R14" s="381">
        <v>0</v>
      </c>
      <c r="S14" s="381">
        <v>0</v>
      </c>
      <c r="T14" s="381">
        <v>0</v>
      </c>
      <c r="U14" s="194">
        <f t="shared" si="61"/>
        <v>0</v>
      </c>
      <c r="V14" s="68">
        <f t="shared" si="62"/>
        <v>0</v>
      </c>
      <c r="W14" s="454">
        <f t="shared" si="9"/>
        <v>0</v>
      </c>
      <c r="X14" s="55">
        <f t="shared" si="10"/>
        <v>0</v>
      </c>
      <c r="Y14" s="212">
        <v>0</v>
      </c>
      <c r="Z14" s="213">
        <v>0</v>
      </c>
      <c r="AA14" s="95">
        <f t="shared" si="11"/>
        <v>0</v>
      </c>
      <c r="AB14" s="214">
        <v>0</v>
      </c>
      <c r="AC14" s="214">
        <v>0</v>
      </c>
      <c r="AD14" s="215">
        <v>0</v>
      </c>
      <c r="AE14" s="216">
        <f t="shared" si="12"/>
        <v>0</v>
      </c>
      <c r="AF14" s="382">
        <v>0</v>
      </c>
      <c r="AG14" s="382">
        <v>0</v>
      </c>
      <c r="AH14" s="382">
        <v>0</v>
      </c>
      <c r="AI14" s="217">
        <f t="shared" si="13"/>
        <v>0</v>
      </c>
      <c r="AJ14" s="96">
        <f t="shared" si="14"/>
        <v>0</v>
      </c>
      <c r="AK14" s="455">
        <f t="shared" si="15"/>
        <v>0</v>
      </c>
      <c r="AL14" s="97">
        <f t="shared" si="16"/>
        <v>0</v>
      </c>
      <c r="AM14" s="233">
        <v>0</v>
      </c>
      <c r="AN14" s="234">
        <v>0</v>
      </c>
      <c r="AO14" s="106">
        <f t="shared" si="17"/>
        <v>0</v>
      </c>
      <c r="AP14" s="235">
        <v>0</v>
      </c>
      <c r="AQ14" s="235">
        <v>0</v>
      </c>
      <c r="AR14" s="236">
        <v>0</v>
      </c>
      <c r="AS14" s="237">
        <f t="shared" si="18"/>
        <v>0</v>
      </c>
      <c r="AT14" s="384">
        <v>0</v>
      </c>
      <c r="AU14" s="384">
        <v>0</v>
      </c>
      <c r="AV14" s="384">
        <v>0</v>
      </c>
      <c r="AW14" s="238">
        <f t="shared" si="19"/>
        <v>0</v>
      </c>
      <c r="AX14" s="108">
        <f t="shared" si="20"/>
        <v>0</v>
      </c>
      <c r="AY14" s="58">
        <f t="shared" si="21"/>
        <v>0</v>
      </c>
      <c r="AZ14" s="109">
        <f t="shared" si="22"/>
        <v>0</v>
      </c>
      <c r="BA14" s="254">
        <v>0</v>
      </c>
      <c r="BB14" s="255">
        <v>0</v>
      </c>
      <c r="BC14" s="119">
        <f t="shared" si="23"/>
        <v>0</v>
      </c>
      <c r="BD14" s="256">
        <v>0</v>
      </c>
      <c r="BE14" s="256">
        <v>0</v>
      </c>
      <c r="BF14" s="257">
        <v>0</v>
      </c>
      <c r="BG14" s="258">
        <f t="shared" si="24"/>
        <v>0</v>
      </c>
      <c r="BH14" s="386">
        <v>0</v>
      </c>
      <c r="BI14" s="386">
        <v>0</v>
      </c>
      <c r="BJ14" s="386">
        <v>0</v>
      </c>
      <c r="BK14" s="259">
        <f t="shared" si="25"/>
        <v>0</v>
      </c>
      <c r="BL14" s="120">
        <f t="shared" si="26"/>
        <v>0</v>
      </c>
      <c r="BM14" s="456">
        <f t="shared" si="27"/>
        <v>0</v>
      </c>
      <c r="BN14" s="121">
        <f t="shared" si="28"/>
        <v>0</v>
      </c>
      <c r="BO14" s="423">
        <v>0</v>
      </c>
      <c r="BP14" s="424">
        <v>0</v>
      </c>
      <c r="BQ14" s="425">
        <f t="shared" si="29"/>
        <v>0</v>
      </c>
      <c r="BR14" s="426">
        <v>0</v>
      </c>
      <c r="BS14" s="426">
        <v>0</v>
      </c>
      <c r="BT14" s="427">
        <v>0</v>
      </c>
      <c r="BU14" s="428">
        <f t="shared" si="30"/>
        <v>0</v>
      </c>
      <c r="BV14" s="429">
        <v>0</v>
      </c>
      <c r="BW14" s="429">
        <v>0</v>
      </c>
      <c r="BX14" s="429">
        <v>0</v>
      </c>
      <c r="BY14" s="430">
        <f t="shared" si="31"/>
        <v>0</v>
      </c>
      <c r="BZ14" s="431">
        <f t="shared" si="32"/>
        <v>0</v>
      </c>
      <c r="CA14" s="457">
        <f t="shared" si="33"/>
        <v>0</v>
      </c>
      <c r="CB14" s="458">
        <f t="shared" si="34"/>
        <v>0</v>
      </c>
      <c r="CC14" s="74"/>
      <c r="CD14" s="73"/>
      <c r="CE14" s="73"/>
      <c r="CF14" s="73"/>
      <c r="CG14" s="73"/>
      <c r="CH14" s="77">
        <f t="shared" si="0"/>
        <v>0</v>
      </c>
      <c r="CI14" s="459">
        <f t="shared" si="35"/>
        <v>0</v>
      </c>
      <c r="CJ14" s="57">
        <f t="shared" si="36"/>
        <v>0</v>
      </c>
      <c r="CK14" s="110"/>
      <c r="CL14" s="107"/>
      <c r="CM14" s="107"/>
      <c r="CN14" s="107"/>
      <c r="CO14" s="107"/>
      <c r="CP14" s="123">
        <f t="shared" si="1"/>
        <v>0</v>
      </c>
      <c r="CQ14" s="58">
        <f t="shared" si="37"/>
        <v>0</v>
      </c>
      <c r="CR14" s="109">
        <f t="shared" si="38"/>
        <v>0</v>
      </c>
      <c r="CS14" s="70"/>
      <c r="CT14" s="69"/>
      <c r="CU14" s="69"/>
      <c r="CV14" s="69"/>
      <c r="CW14" s="69"/>
      <c r="CX14" s="127">
        <f t="shared" si="2"/>
        <v>0</v>
      </c>
      <c r="CY14" s="460">
        <f t="shared" si="39"/>
        <v>0</v>
      </c>
      <c r="CZ14" s="56">
        <f t="shared" si="40"/>
        <v>0</v>
      </c>
      <c r="DA14" s="10"/>
      <c r="DB14" s="10"/>
      <c r="DC14" s="62" t="str">
        <f t="shared" si="41"/>
        <v/>
      </c>
      <c r="DD14" s="53">
        <f t="shared" si="42"/>
        <v>1000</v>
      </c>
      <c r="DE14" s="53">
        <f t="shared" si="43"/>
        <v>0</v>
      </c>
      <c r="DF14" s="432">
        <f t="shared" si="44"/>
        <v>0</v>
      </c>
      <c r="DG14" s="59">
        <f t="shared" si="45"/>
        <v>0</v>
      </c>
      <c r="DH14" s="54" t="str">
        <f t="shared" si="46"/>
        <v>Promoted</v>
      </c>
      <c r="DI14" s="54" t="str">
        <f t="shared" si="47"/>
        <v/>
      </c>
      <c r="DJ14" s="54" t="str">
        <f t="shared" si="48"/>
        <v/>
      </c>
      <c r="DK14" s="67">
        <f t="shared" si="49"/>
        <v>0</v>
      </c>
      <c r="DL14" s="676"/>
      <c r="DM14" s="677"/>
      <c r="DO14" s="260">
        <f t="shared" si="50"/>
        <v>0</v>
      </c>
      <c r="DP14" s="260" t="s">
        <v>142</v>
      </c>
      <c r="DQ14" s="260">
        <f t="shared" si="51"/>
        <v>100</v>
      </c>
      <c r="DR14" s="260" t="str">
        <f t="shared" si="52"/>
        <v>0/100</v>
      </c>
      <c r="DS14" s="260">
        <f t="shared" si="53"/>
        <v>0</v>
      </c>
      <c r="DT14" s="260" t="s">
        <v>142</v>
      </c>
      <c r="DU14" s="260">
        <f t="shared" si="54"/>
        <v>100</v>
      </c>
      <c r="DV14" s="260" t="str">
        <f t="shared" si="55"/>
        <v>0/100</v>
      </c>
      <c r="DW14" s="260">
        <f t="shared" si="56"/>
        <v>0</v>
      </c>
      <c r="DX14" s="260" t="s">
        <v>142</v>
      </c>
      <c r="DY14" s="260">
        <f t="shared" si="57"/>
        <v>100</v>
      </c>
      <c r="DZ14" s="260" t="str">
        <f t="shared" si="58"/>
        <v>0/100</v>
      </c>
    </row>
    <row r="15" spans="1:130" ht="27.75" customHeight="1">
      <c r="A15" s="6">
        <f t="shared" si="3"/>
        <v>0</v>
      </c>
      <c r="B15" s="53">
        <v>7</v>
      </c>
      <c r="C15" s="54">
        <f t="shared" si="4"/>
        <v>0</v>
      </c>
      <c r="D15" s="8"/>
      <c r="E15" s="83"/>
      <c r="F15" s="7"/>
      <c r="G15" s="8"/>
      <c r="H15" s="8"/>
      <c r="I15" s="8"/>
      <c r="J15" s="83"/>
      <c r="K15" s="179">
        <v>0</v>
      </c>
      <c r="L15" s="180">
        <v>0</v>
      </c>
      <c r="M15" s="87">
        <f t="shared" si="59"/>
        <v>0</v>
      </c>
      <c r="N15" s="187">
        <v>0</v>
      </c>
      <c r="O15" s="187">
        <v>0</v>
      </c>
      <c r="P15" s="188">
        <v>0</v>
      </c>
      <c r="Q15" s="195">
        <f t="shared" si="60"/>
        <v>0</v>
      </c>
      <c r="R15" s="381">
        <v>0</v>
      </c>
      <c r="S15" s="381">
        <v>0</v>
      </c>
      <c r="T15" s="381">
        <v>0</v>
      </c>
      <c r="U15" s="194">
        <f t="shared" si="61"/>
        <v>0</v>
      </c>
      <c r="V15" s="68">
        <f t="shared" si="62"/>
        <v>0</v>
      </c>
      <c r="W15" s="454">
        <f t="shared" si="9"/>
        <v>0</v>
      </c>
      <c r="X15" s="55" t="str">
        <f t="shared" si="10"/>
        <v/>
      </c>
      <c r="Y15" s="212">
        <v>0</v>
      </c>
      <c r="Z15" s="213">
        <v>0</v>
      </c>
      <c r="AA15" s="95">
        <f t="shared" si="11"/>
        <v>0</v>
      </c>
      <c r="AB15" s="214">
        <v>0</v>
      </c>
      <c r="AC15" s="214">
        <v>0</v>
      </c>
      <c r="AD15" s="215">
        <v>0</v>
      </c>
      <c r="AE15" s="216">
        <f t="shared" si="12"/>
        <v>0</v>
      </c>
      <c r="AF15" s="382">
        <v>0</v>
      </c>
      <c r="AG15" s="382">
        <v>0</v>
      </c>
      <c r="AH15" s="382">
        <v>0</v>
      </c>
      <c r="AI15" s="217">
        <f t="shared" si="13"/>
        <v>0</v>
      </c>
      <c r="AJ15" s="96">
        <f t="shared" si="14"/>
        <v>0</v>
      </c>
      <c r="AK15" s="455">
        <f t="shared" si="15"/>
        <v>0</v>
      </c>
      <c r="AL15" s="97" t="str">
        <f t="shared" si="16"/>
        <v/>
      </c>
      <c r="AM15" s="233">
        <v>0</v>
      </c>
      <c r="AN15" s="234">
        <v>0</v>
      </c>
      <c r="AO15" s="106">
        <f t="shared" si="17"/>
        <v>0</v>
      </c>
      <c r="AP15" s="235">
        <v>0</v>
      </c>
      <c r="AQ15" s="235">
        <v>0</v>
      </c>
      <c r="AR15" s="236">
        <v>0</v>
      </c>
      <c r="AS15" s="237">
        <f t="shared" si="18"/>
        <v>0</v>
      </c>
      <c r="AT15" s="384">
        <v>0</v>
      </c>
      <c r="AU15" s="384">
        <v>0</v>
      </c>
      <c r="AV15" s="384">
        <v>0</v>
      </c>
      <c r="AW15" s="238">
        <f t="shared" si="19"/>
        <v>0</v>
      </c>
      <c r="AX15" s="108">
        <f t="shared" si="20"/>
        <v>0</v>
      </c>
      <c r="AY15" s="58">
        <f t="shared" si="21"/>
        <v>0</v>
      </c>
      <c r="AZ15" s="109" t="str">
        <f t="shared" si="22"/>
        <v/>
      </c>
      <c r="BA15" s="254">
        <v>0</v>
      </c>
      <c r="BB15" s="255">
        <v>0</v>
      </c>
      <c r="BC15" s="119">
        <f t="shared" si="23"/>
        <v>0</v>
      </c>
      <c r="BD15" s="256">
        <v>0</v>
      </c>
      <c r="BE15" s="256">
        <v>0</v>
      </c>
      <c r="BF15" s="257">
        <v>0</v>
      </c>
      <c r="BG15" s="258">
        <f t="shared" si="24"/>
        <v>0</v>
      </c>
      <c r="BH15" s="386">
        <v>0</v>
      </c>
      <c r="BI15" s="386">
        <v>0</v>
      </c>
      <c r="BJ15" s="386">
        <v>0</v>
      </c>
      <c r="BK15" s="259">
        <f t="shared" si="25"/>
        <v>0</v>
      </c>
      <c r="BL15" s="120">
        <f t="shared" si="26"/>
        <v>0</v>
      </c>
      <c r="BM15" s="456">
        <f t="shared" si="27"/>
        <v>0</v>
      </c>
      <c r="BN15" s="121" t="str">
        <f t="shared" si="28"/>
        <v/>
      </c>
      <c r="BO15" s="423">
        <v>0</v>
      </c>
      <c r="BP15" s="424">
        <v>0</v>
      </c>
      <c r="BQ15" s="425">
        <f t="shared" si="29"/>
        <v>0</v>
      </c>
      <c r="BR15" s="426">
        <v>0</v>
      </c>
      <c r="BS15" s="426">
        <v>0</v>
      </c>
      <c r="BT15" s="427">
        <v>0</v>
      </c>
      <c r="BU15" s="428">
        <f t="shared" si="30"/>
        <v>0</v>
      </c>
      <c r="BV15" s="429">
        <v>0</v>
      </c>
      <c r="BW15" s="429">
        <v>0</v>
      </c>
      <c r="BX15" s="429">
        <v>0</v>
      </c>
      <c r="BY15" s="430">
        <f t="shared" si="31"/>
        <v>0</v>
      </c>
      <c r="BZ15" s="431">
        <f t="shared" si="32"/>
        <v>0</v>
      </c>
      <c r="CA15" s="457">
        <f t="shared" si="33"/>
        <v>0</v>
      </c>
      <c r="CB15" s="458" t="str">
        <f t="shared" si="34"/>
        <v/>
      </c>
      <c r="CC15" s="74"/>
      <c r="CD15" s="73"/>
      <c r="CE15" s="73"/>
      <c r="CF15" s="73"/>
      <c r="CG15" s="73"/>
      <c r="CH15" s="77">
        <f t="shared" si="0"/>
        <v>0</v>
      </c>
      <c r="CI15" s="459">
        <f t="shared" si="35"/>
        <v>0</v>
      </c>
      <c r="CJ15" s="57" t="str">
        <f t="shared" si="36"/>
        <v/>
      </c>
      <c r="CK15" s="110"/>
      <c r="CL15" s="107"/>
      <c r="CM15" s="107"/>
      <c r="CN15" s="107"/>
      <c r="CO15" s="107"/>
      <c r="CP15" s="123">
        <f t="shared" si="1"/>
        <v>0</v>
      </c>
      <c r="CQ15" s="58">
        <f t="shared" si="37"/>
        <v>0</v>
      </c>
      <c r="CR15" s="109" t="str">
        <f t="shared" si="38"/>
        <v/>
      </c>
      <c r="CS15" s="70"/>
      <c r="CT15" s="69"/>
      <c r="CU15" s="69"/>
      <c r="CV15" s="69"/>
      <c r="CW15" s="69"/>
      <c r="CX15" s="127">
        <f t="shared" si="2"/>
        <v>0</v>
      </c>
      <c r="CY15" s="460">
        <f t="shared" si="39"/>
        <v>0</v>
      </c>
      <c r="CZ15" s="56" t="str">
        <f t="shared" si="40"/>
        <v/>
      </c>
      <c r="DA15" s="10"/>
      <c r="DB15" s="10"/>
      <c r="DC15" s="62" t="str">
        <f t="shared" si="41"/>
        <v/>
      </c>
      <c r="DD15" s="53">
        <f t="shared" si="42"/>
        <v>1000</v>
      </c>
      <c r="DE15" s="53">
        <f t="shared" si="43"/>
        <v>0</v>
      </c>
      <c r="DF15" s="432">
        <f t="shared" si="44"/>
        <v>0</v>
      </c>
      <c r="DG15" s="59" t="str">
        <f t="shared" si="45"/>
        <v/>
      </c>
      <c r="DH15" s="54" t="str">
        <f t="shared" si="46"/>
        <v/>
      </c>
      <c r="DI15" s="54" t="str">
        <f t="shared" si="47"/>
        <v/>
      </c>
      <c r="DJ15" s="54" t="str">
        <f t="shared" si="48"/>
        <v/>
      </c>
      <c r="DK15" s="67">
        <f t="shared" si="49"/>
        <v>0</v>
      </c>
      <c r="DL15" s="676"/>
      <c r="DM15" s="677"/>
      <c r="DO15" s="260">
        <f t="shared" si="50"/>
        <v>0</v>
      </c>
      <c r="DP15" s="260" t="s">
        <v>142</v>
      </c>
      <c r="DQ15" s="260">
        <f t="shared" si="51"/>
        <v>100</v>
      </c>
      <c r="DR15" s="260" t="str">
        <f t="shared" si="52"/>
        <v>0/100</v>
      </c>
      <c r="DS15" s="260">
        <f t="shared" si="53"/>
        <v>0</v>
      </c>
      <c r="DT15" s="260" t="s">
        <v>142</v>
      </c>
      <c r="DU15" s="260">
        <f t="shared" si="54"/>
        <v>100</v>
      </c>
      <c r="DV15" s="260" t="str">
        <f t="shared" si="55"/>
        <v>0/100</v>
      </c>
      <c r="DW15" s="260">
        <f t="shared" si="56"/>
        <v>0</v>
      </c>
      <c r="DX15" s="260" t="s">
        <v>142</v>
      </c>
      <c r="DY15" s="260">
        <f t="shared" si="57"/>
        <v>100</v>
      </c>
      <c r="DZ15" s="260" t="str">
        <f t="shared" si="58"/>
        <v>0/100</v>
      </c>
    </row>
    <row r="16" spans="1:130" ht="27.75" customHeight="1">
      <c r="A16" s="6">
        <f t="shared" si="3"/>
        <v>0</v>
      </c>
      <c r="B16" s="61">
        <v>8</v>
      </c>
      <c r="C16" s="54">
        <f t="shared" si="4"/>
        <v>0</v>
      </c>
      <c r="D16" s="8"/>
      <c r="E16" s="83"/>
      <c r="F16" s="7"/>
      <c r="G16" s="8"/>
      <c r="H16" s="8"/>
      <c r="I16" s="8"/>
      <c r="J16" s="83"/>
      <c r="K16" s="179">
        <v>0</v>
      </c>
      <c r="L16" s="180">
        <v>0</v>
      </c>
      <c r="M16" s="87">
        <f t="shared" si="59"/>
        <v>0</v>
      </c>
      <c r="N16" s="187">
        <v>0</v>
      </c>
      <c r="O16" s="187">
        <v>0</v>
      </c>
      <c r="P16" s="188">
        <v>0</v>
      </c>
      <c r="Q16" s="195">
        <f t="shared" si="60"/>
        <v>0</v>
      </c>
      <c r="R16" s="381">
        <v>0</v>
      </c>
      <c r="S16" s="381">
        <v>0</v>
      </c>
      <c r="T16" s="381">
        <v>0</v>
      </c>
      <c r="U16" s="194">
        <f t="shared" si="61"/>
        <v>0</v>
      </c>
      <c r="V16" s="68">
        <f t="shared" si="62"/>
        <v>0</v>
      </c>
      <c r="W16" s="454">
        <f t="shared" si="9"/>
        <v>0</v>
      </c>
      <c r="X16" s="55" t="str">
        <f t="shared" si="10"/>
        <v/>
      </c>
      <c r="Y16" s="212">
        <v>0</v>
      </c>
      <c r="Z16" s="213">
        <v>0</v>
      </c>
      <c r="AA16" s="95">
        <f t="shared" si="11"/>
        <v>0</v>
      </c>
      <c r="AB16" s="214">
        <v>0</v>
      </c>
      <c r="AC16" s="214">
        <v>0</v>
      </c>
      <c r="AD16" s="215">
        <v>0</v>
      </c>
      <c r="AE16" s="216">
        <f t="shared" si="12"/>
        <v>0</v>
      </c>
      <c r="AF16" s="382">
        <v>0</v>
      </c>
      <c r="AG16" s="382">
        <v>0</v>
      </c>
      <c r="AH16" s="382">
        <v>0</v>
      </c>
      <c r="AI16" s="217">
        <f t="shared" si="13"/>
        <v>0</v>
      </c>
      <c r="AJ16" s="96">
        <f t="shared" si="14"/>
        <v>0</v>
      </c>
      <c r="AK16" s="455">
        <f t="shared" si="15"/>
        <v>0</v>
      </c>
      <c r="AL16" s="97" t="str">
        <f t="shared" si="16"/>
        <v/>
      </c>
      <c r="AM16" s="233">
        <v>0</v>
      </c>
      <c r="AN16" s="234">
        <v>0</v>
      </c>
      <c r="AO16" s="106">
        <f t="shared" si="17"/>
        <v>0</v>
      </c>
      <c r="AP16" s="235">
        <v>0</v>
      </c>
      <c r="AQ16" s="235">
        <v>0</v>
      </c>
      <c r="AR16" s="236">
        <v>0</v>
      </c>
      <c r="AS16" s="237">
        <f t="shared" si="18"/>
        <v>0</v>
      </c>
      <c r="AT16" s="384">
        <v>0</v>
      </c>
      <c r="AU16" s="384">
        <v>0</v>
      </c>
      <c r="AV16" s="384">
        <v>0</v>
      </c>
      <c r="AW16" s="238">
        <f t="shared" si="19"/>
        <v>0</v>
      </c>
      <c r="AX16" s="108">
        <f t="shared" si="20"/>
        <v>0</v>
      </c>
      <c r="AY16" s="58">
        <f t="shared" si="21"/>
        <v>0</v>
      </c>
      <c r="AZ16" s="109" t="str">
        <f t="shared" si="22"/>
        <v/>
      </c>
      <c r="BA16" s="254">
        <v>0</v>
      </c>
      <c r="BB16" s="255">
        <v>0</v>
      </c>
      <c r="BC16" s="119">
        <f t="shared" si="23"/>
        <v>0</v>
      </c>
      <c r="BD16" s="256">
        <v>0</v>
      </c>
      <c r="BE16" s="256">
        <v>0</v>
      </c>
      <c r="BF16" s="257">
        <v>0</v>
      </c>
      <c r="BG16" s="258">
        <f t="shared" si="24"/>
        <v>0</v>
      </c>
      <c r="BH16" s="386">
        <v>0</v>
      </c>
      <c r="BI16" s="386">
        <v>0</v>
      </c>
      <c r="BJ16" s="386">
        <v>0</v>
      </c>
      <c r="BK16" s="259">
        <f t="shared" si="25"/>
        <v>0</v>
      </c>
      <c r="BL16" s="120">
        <f t="shared" si="26"/>
        <v>0</v>
      </c>
      <c r="BM16" s="456">
        <f t="shared" si="27"/>
        <v>0</v>
      </c>
      <c r="BN16" s="121" t="str">
        <f t="shared" si="28"/>
        <v/>
      </c>
      <c r="BO16" s="423">
        <v>0</v>
      </c>
      <c r="BP16" s="424">
        <v>0</v>
      </c>
      <c r="BQ16" s="425">
        <f t="shared" si="29"/>
        <v>0</v>
      </c>
      <c r="BR16" s="426">
        <v>0</v>
      </c>
      <c r="BS16" s="426">
        <v>0</v>
      </c>
      <c r="BT16" s="427">
        <v>0</v>
      </c>
      <c r="BU16" s="428">
        <f t="shared" si="30"/>
        <v>0</v>
      </c>
      <c r="BV16" s="429">
        <v>0</v>
      </c>
      <c r="BW16" s="429">
        <v>0</v>
      </c>
      <c r="BX16" s="429">
        <v>0</v>
      </c>
      <c r="BY16" s="430">
        <f t="shared" si="31"/>
        <v>0</v>
      </c>
      <c r="BZ16" s="431">
        <f t="shared" si="32"/>
        <v>0</v>
      </c>
      <c r="CA16" s="457">
        <f t="shared" si="33"/>
        <v>0</v>
      </c>
      <c r="CB16" s="458" t="str">
        <f t="shared" si="34"/>
        <v/>
      </c>
      <c r="CC16" s="74"/>
      <c r="CD16" s="73"/>
      <c r="CE16" s="73"/>
      <c r="CF16" s="73"/>
      <c r="CG16" s="73"/>
      <c r="CH16" s="77">
        <f t="shared" si="0"/>
        <v>0</v>
      </c>
      <c r="CI16" s="459">
        <f t="shared" si="35"/>
        <v>0</v>
      </c>
      <c r="CJ16" s="57" t="str">
        <f t="shared" si="36"/>
        <v/>
      </c>
      <c r="CK16" s="110"/>
      <c r="CL16" s="107"/>
      <c r="CM16" s="107"/>
      <c r="CN16" s="107"/>
      <c r="CO16" s="107"/>
      <c r="CP16" s="123">
        <f t="shared" si="1"/>
        <v>0</v>
      </c>
      <c r="CQ16" s="58">
        <f t="shared" si="37"/>
        <v>0</v>
      </c>
      <c r="CR16" s="109" t="str">
        <f t="shared" si="38"/>
        <v/>
      </c>
      <c r="CS16" s="70"/>
      <c r="CT16" s="69"/>
      <c r="CU16" s="69"/>
      <c r="CV16" s="69"/>
      <c r="CW16" s="69"/>
      <c r="CX16" s="127">
        <f t="shared" si="2"/>
        <v>0</v>
      </c>
      <c r="CY16" s="460">
        <f t="shared" si="39"/>
        <v>0</v>
      </c>
      <c r="CZ16" s="56" t="str">
        <f t="shared" si="40"/>
        <v/>
      </c>
      <c r="DA16" s="10"/>
      <c r="DB16" s="10"/>
      <c r="DC16" s="62" t="str">
        <f t="shared" si="41"/>
        <v/>
      </c>
      <c r="DD16" s="53">
        <f t="shared" si="42"/>
        <v>1000</v>
      </c>
      <c r="DE16" s="53">
        <f t="shared" si="43"/>
        <v>0</v>
      </c>
      <c r="DF16" s="432">
        <f t="shared" si="44"/>
        <v>0</v>
      </c>
      <c r="DG16" s="59" t="str">
        <f t="shared" si="45"/>
        <v/>
      </c>
      <c r="DH16" s="54" t="str">
        <f t="shared" si="46"/>
        <v/>
      </c>
      <c r="DI16" s="54" t="str">
        <f t="shared" si="47"/>
        <v/>
      </c>
      <c r="DJ16" s="54" t="str">
        <f t="shared" si="48"/>
        <v/>
      </c>
      <c r="DK16" s="67">
        <f t="shared" si="49"/>
        <v>0</v>
      </c>
      <c r="DL16" s="676"/>
      <c r="DM16" s="677"/>
      <c r="DO16" s="260">
        <f t="shared" si="50"/>
        <v>0</v>
      </c>
      <c r="DP16" s="260" t="s">
        <v>142</v>
      </c>
      <c r="DQ16" s="260">
        <f t="shared" si="51"/>
        <v>100</v>
      </c>
      <c r="DR16" s="260" t="str">
        <f t="shared" si="52"/>
        <v>0/100</v>
      </c>
      <c r="DS16" s="260">
        <f t="shared" si="53"/>
        <v>0</v>
      </c>
      <c r="DT16" s="260" t="s">
        <v>142</v>
      </c>
      <c r="DU16" s="260">
        <f t="shared" si="54"/>
        <v>100</v>
      </c>
      <c r="DV16" s="260" t="str">
        <f t="shared" si="55"/>
        <v>0/100</v>
      </c>
      <c r="DW16" s="260">
        <f t="shared" si="56"/>
        <v>0</v>
      </c>
      <c r="DX16" s="260" t="s">
        <v>142</v>
      </c>
      <c r="DY16" s="260">
        <f t="shared" si="57"/>
        <v>100</v>
      </c>
      <c r="DZ16" s="260" t="str">
        <f t="shared" si="58"/>
        <v>0/100</v>
      </c>
    </row>
    <row r="17" spans="1:130" ht="27.75" customHeight="1">
      <c r="A17" s="6">
        <f t="shared" si="3"/>
        <v>0</v>
      </c>
      <c r="B17" s="53">
        <v>9</v>
      </c>
      <c r="C17" s="54">
        <f t="shared" si="4"/>
        <v>0</v>
      </c>
      <c r="D17" s="8"/>
      <c r="E17" s="83"/>
      <c r="F17" s="7"/>
      <c r="G17" s="8"/>
      <c r="H17" s="8"/>
      <c r="I17" s="8"/>
      <c r="J17" s="83"/>
      <c r="K17" s="179">
        <v>0</v>
      </c>
      <c r="L17" s="180">
        <v>0</v>
      </c>
      <c r="M17" s="87">
        <f t="shared" si="59"/>
        <v>0</v>
      </c>
      <c r="N17" s="187">
        <v>0</v>
      </c>
      <c r="O17" s="187">
        <v>0</v>
      </c>
      <c r="P17" s="188">
        <v>0</v>
      </c>
      <c r="Q17" s="195">
        <f t="shared" si="60"/>
        <v>0</v>
      </c>
      <c r="R17" s="381">
        <v>0</v>
      </c>
      <c r="S17" s="381">
        <v>0</v>
      </c>
      <c r="T17" s="381">
        <v>0</v>
      </c>
      <c r="U17" s="194">
        <f t="shared" si="61"/>
        <v>0</v>
      </c>
      <c r="V17" s="68">
        <f t="shared" si="62"/>
        <v>0</v>
      </c>
      <c r="W17" s="454">
        <f t="shared" si="9"/>
        <v>0</v>
      </c>
      <c r="X17" s="55" t="str">
        <f t="shared" si="10"/>
        <v/>
      </c>
      <c r="Y17" s="212">
        <v>0</v>
      </c>
      <c r="Z17" s="213">
        <v>0</v>
      </c>
      <c r="AA17" s="95">
        <f t="shared" si="11"/>
        <v>0</v>
      </c>
      <c r="AB17" s="214">
        <v>0</v>
      </c>
      <c r="AC17" s="214">
        <v>0</v>
      </c>
      <c r="AD17" s="215">
        <v>0</v>
      </c>
      <c r="AE17" s="216">
        <f t="shared" si="12"/>
        <v>0</v>
      </c>
      <c r="AF17" s="382">
        <v>0</v>
      </c>
      <c r="AG17" s="382">
        <v>0</v>
      </c>
      <c r="AH17" s="382">
        <v>0</v>
      </c>
      <c r="AI17" s="217">
        <f t="shared" si="13"/>
        <v>0</v>
      </c>
      <c r="AJ17" s="96">
        <f t="shared" si="14"/>
        <v>0</v>
      </c>
      <c r="AK17" s="455">
        <f t="shared" si="15"/>
        <v>0</v>
      </c>
      <c r="AL17" s="97" t="str">
        <f t="shared" si="16"/>
        <v/>
      </c>
      <c r="AM17" s="233">
        <v>0</v>
      </c>
      <c r="AN17" s="234">
        <v>0</v>
      </c>
      <c r="AO17" s="106">
        <f t="shared" si="17"/>
        <v>0</v>
      </c>
      <c r="AP17" s="235">
        <v>0</v>
      </c>
      <c r="AQ17" s="235">
        <v>0</v>
      </c>
      <c r="AR17" s="236">
        <v>0</v>
      </c>
      <c r="AS17" s="237">
        <f t="shared" si="18"/>
        <v>0</v>
      </c>
      <c r="AT17" s="384">
        <v>0</v>
      </c>
      <c r="AU17" s="384">
        <v>0</v>
      </c>
      <c r="AV17" s="384">
        <v>0</v>
      </c>
      <c r="AW17" s="238">
        <f t="shared" si="19"/>
        <v>0</v>
      </c>
      <c r="AX17" s="108">
        <f t="shared" si="20"/>
        <v>0</v>
      </c>
      <c r="AY17" s="58">
        <f t="shared" si="21"/>
        <v>0</v>
      </c>
      <c r="AZ17" s="109" t="str">
        <f t="shared" si="22"/>
        <v/>
      </c>
      <c r="BA17" s="254">
        <v>0</v>
      </c>
      <c r="BB17" s="255">
        <v>0</v>
      </c>
      <c r="BC17" s="119">
        <f t="shared" si="23"/>
        <v>0</v>
      </c>
      <c r="BD17" s="256">
        <v>0</v>
      </c>
      <c r="BE17" s="256">
        <v>0</v>
      </c>
      <c r="BF17" s="257">
        <v>0</v>
      </c>
      <c r="BG17" s="258">
        <f t="shared" si="24"/>
        <v>0</v>
      </c>
      <c r="BH17" s="386">
        <v>0</v>
      </c>
      <c r="BI17" s="386">
        <v>0</v>
      </c>
      <c r="BJ17" s="386">
        <v>0</v>
      </c>
      <c r="BK17" s="259">
        <f t="shared" si="25"/>
        <v>0</v>
      </c>
      <c r="BL17" s="120">
        <f t="shared" si="26"/>
        <v>0</v>
      </c>
      <c r="BM17" s="456">
        <f t="shared" si="27"/>
        <v>0</v>
      </c>
      <c r="BN17" s="121" t="str">
        <f t="shared" si="28"/>
        <v/>
      </c>
      <c r="BO17" s="423">
        <v>0</v>
      </c>
      <c r="BP17" s="424">
        <v>0</v>
      </c>
      <c r="BQ17" s="425">
        <f t="shared" si="29"/>
        <v>0</v>
      </c>
      <c r="BR17" s="426">
        <v>0</v>
      </c>
      <c r="BS17" s="426">
        <v>0</v>
      </c>
      <c r="BT17" s="427">
        <v>0</v>
      </c>
      <c r="BU17" s="428">
        <f t="shared" si="30"/>
        <v>0</v>
      </c>
      <c r="BV17" s="429">
        <v>0</v>
      </c>
      <c r="BW17" s="429">
        <v>0</v>
      </c>
      <c r="BX17" s="429">
        <v>0</v>
      </c>
      <c r="BY17" s="430">
        <f t="shared" si="31"/>
        <v>0</v>
      </c>
      <c r="BZ17" s="431">
        <f t="shared" si="32"/>
        <v>0</v>
      </c>
      <c r="CA17" s="457">
        <f t="shared" si="33"/>
        <v>0</v>
      </c>
      <c r="CB17" s="458" t="str">
        <f t="shared" si="34"/>
        <v/>
      </c>
      <c r="CC17" s="74"/>
      <c r="CD17" s="73"/>
      <c r="CE17" s="73"/>
      <c r="CF17" s="73"/>
      <c r="CG17" s="73"/>
      <c r="CH17" s="77">
        <f t="shared" si="0"/>
        <v>0</v>
      </c>
      <c r="CI17" s="459">
        <f t="shared" si="35"/>
        <v>0</v>
      </c>
      <c r="CJ17" s="57" t="str">
        <f t="shared" si="36"/>
        <v/>
      </c>
      <c r="CK17" s="110"/>
      <c r="CL17" s="107"/>
      <c r="CM17" s="107"/>
      <c r="CN17" s="107"/>
      <c r="CO17" s="107"/>
      <c r="CP17" s="123">
        <f t="shared" si="1"/>
        <v>0</v>
      </c>
      <c r="CQ17" s="58">
        <f t="shared" si="37"/>
        <v>0</v>
      </c>
      <c r="CR17" s="109" t="str">
        <f t="shared" si="38"/>
        <v/>
      </c>
      <c r="CS17" s="70"/>
      <c r="CT17" s="69"/>
      <c r="CU17" s="69"/>
      <c r="CV17" s="69"/>
      <c r="CW17" s="69"/>
      <c r="CX17" s="127">
        <f t="shared" si="2"/>
        <v>0</v>
      </c>
      <c r="CY17" s="460">
        <f t="shared" si="39"/>
        <v>0</v>
      </c>
      <c r="CZ17" s="56" t="str">
        <f t="shared" si="40"/>
        <v/>
      </c>
      <c r="DA17" s="10"/>
      <c r="DB17" s="10"/>
      <c r="DC17" s="62" t="str">
        <f t="shared" si="41"/>
        <v/>
      </c>
      <c r="DD17" s="53">
        <f t="shared" si="42"/>
        <v>1000</v>
      </c>
      <c r="DE17" s="53">
        <f t="shared" si="43"/>
        <v>0</v>
      </c>
      <c r="DF17" s="432">
        <f t="shared" si="44"/>
        <v>0</v>
      </c>
      <c r="DG17" s="59" t="str">
        <f t="shared" si="45"/>
        <v/>
      </c>
      <c r="DH17" s="54" t="str">
        <f t="shared" si="46"/>
        <v/>
      </c>
      <c r="DI17" s="54" t="str">
        <f t="shared" si="47"/>
        <v/>
      </c>
      <c r="DJ17" s="54" t="str">
        <f t="shared" si="48"/>
        <v/>
      </c>
      <c r="DK17" s="67">
        <f t="shared" si="49"/>
        <v>0</v>
      </c>
      <c r="DL17" s="676"/>
      <c r="DM17" s="677"/>
      <c r="DO17" s="260">
        <f t="shared" si="50"/>
        <v>0</v>
      </c>
      <c r="DP17" s="260" t="s">
        <v>142</v>
      </c>
      <c r="DQ17" s="260">
        <f t="shared" si="51"/>
        <v>100</v>
      </c>
      <c r="DR17" s="260" t="str">
        <f t="shared" si="52"/>
        <v>0/100</v>
      </c>
      <c r="DS17" s="260">
        <f t="shared" si="53"/>
        <v>0</v>
      </c>
      <c r="DT17" s="260" t="s">
        <v>142</v>
      </c>
      <c r="DU17" s="260">
        <f t="shared" si="54"/>
        <v>100</v>
      </c>
      <c r="DV17" s="260" t="str">
        <f t="shared" si="55"/>
        <v>0/100</v>
      </c>
      <c r="DW17" s="260">
        <f t="shared" si="56"/>
        <v>0</v>
      </c>
      <c r="DX17" s="260" t="s">
        <v>142</v>
      </c>
      <c r="DY17" s="260">
        <f t="shared" si="57"/>
        <v>100</v>
      </c>
      <c r="DZ17" s="260" t="str">
        <f t="shared" si="58"/>
        <v>0/100</v>
      </c>
    </row>
    <row r="18" spans="1:130" ht="27.75" customHeight="1">
      <c r="A18" s="6">
        <f t="shared" si="3"/>
        <v>0</v>
      </c>
      <c r="B18" s="61">
        <v>10</v>
      </c>
      <c r="C18" s="54">
        <f t="shared" si="4"/>
        <v>0</v>
      </c>
      <c r="D18" s="8"/>
      <c r="E18" s="83"/>
      <c r="F18" s="7"/>
      <c r="G18" s="8"/>
      <c r="H18" s="8"/>
      <c r="I18" s="8"/>
      <c r="J18" s="83"/>
      <c r="K18" s="179">
        <v>0</v>
      </c>
      <c r="L18" s="180">
        <v>0</v>
      </c>
      <c r="M18" s="87">
        <f t="shared" si="59"/>
        <v>0</v>
      </c>
      <c r="N18" s="187">
        <v>0</v>
      </c>
      <c r="O18" s="187">
        <v>0</v>
      </c>
      <c r="P18" s="188">
        <v>0</v>
      </c>
      <c r="Q18" s="195">
        <f t="shared" si="60"/>
        <v>0</v>
      </c>
      <c r="R18" s="381">
        <v>0</v>
      </c>
      <c r="S18" s="381">
        <v>0</v>
      </c>
      <c r="T18" s="381">
        <v>0</v>
      </c>
      <c r="U18" s="194">
        <f t="shared" si="61"/>
        <v>0</v>
      </c>
      <c r="V18" s="68">
        <f t="shared" si="62"/>
        <v>0</v>
      </c>
      <c r="W18" s="454">
        <f t="shared" si="9"/>
        <v>0</v>
      </c>
      <c r="X18" s="55" t="str">
        <f t="shared" si="10"/>
        <v/>
      </c>
      <c r="Y18" s="212">
        <v>0</v>
      </c>
      <c r="Z18" s="213">
        <v>0</v>
      </c>
      <c r="AA18" s="95">
        <f t="shared" si="11"/>
        <v>0</v>
      </c>
      <c r="AB18" s="214">
        <v>0</v>
      </c>
      <c r="AC18" s="214">
        <v>0</v>
      </c>
      <c r="AD18" s="215">
        <v>0</v>
      </c>
      <c r="AE18" s="216">
        <f t="shared" si="12"/>
        <v>0</v>
      </c>
      <c r="AF18" s="382">
        <v>0</v>
      </c>
      <c r="AG18" s="382">
        <v>0</v>
      </c>
      <c r="AH18" s="382">
        <v>0</v>
      </c>
      <c r="AI18" s="217">
        <f t="shared" si="13"/>
        <v>0</v>
      </c>
      <c r="AJ18" s="96">
        <f t="shared" si="14"/>
        <v>0</v>
      </c>
      <c r="AK18" s="455">
        <f t="shared" si="15"/>
        <v>0</v>
      </c>
      <c r="AL18" s="97" t="str">
        <f t="shared" si="16"/>
        <v/>
      </c>
      <c r="AM18" s="233">
        <v>0</v>
      </c>
      <c r="AN18" s="234">
        <v>0</v>
      </c>
      <c r="AO18" s="106">
        <f t="shared" si="17"/>
        <v>0</v>
      </c>
      <c r="AP18" s="235">
        <v>0</v>
      </c>
      <c r="AQ18" s="235">
        <v>0</v>
      </c>
      <c r="AR18" s="236">
        <v>0</v>
      </c>
      <c r="AS18" s="237">
        <f t="shared" si="18"/>
        <v>0</v>
      </c>
      <c r="AT18" s="384">
        <v>0</v>
      </c>
      <c r="AU18" s="384">
        <v>0</v>
      </c>
      <c r="AV18" s="384">
        <v>0</v>
      </c>
      <c r="AW18" s="238">
        <f t="shared" si="19"/>
        <v>0</v>
      </c>
      <c r="AX18" s="108">
        <f t="shared" si="20"/>
        <v>0</v>
      </c>
      <c r="AY18" s="58">
        <f t="shared" si="21"/>
        <v>0</v>
      </c>
      <c r="AZ18" s="109" t="str">
        <f t="shared" si="22"/>
        <v/>
      </c>
      <c r="BA18" s="254">
        <v>0</v>
      </c>
      <c r="BB18" s="255">
        <v>0</v>
      </c>
      <c r="BC18" s="119">
        <f t="shared" si="23"/>
        <v>0</v>
      </c>
      <c r="BD18" s="256">
        <v>0</v>
      </c>
      <c r="BE18" s="256">
        <v>0</v>
      </c>
      <c r="BF18" s="257">
        <v>0</v>
      </c>
      <c r="BG18" s="258">
        <f t="shared" si="24"/>
        <v>0</v>
      </c>
      <c r="BH18" s="386">
        <v>0</v>
      </c>
      <c r="BI18" s="386">
        <v>0</v>
      </c>
      <c r="BJ18" s="386">
        <v>0</v>
      </c>
      <c r="BK18" s="259">
        <f t="shared" si="25"/>
        <v>0</v>
      </c>
      <c r="BL18" s="120">
        <f t="shared" si="26"/>
        <v>0</v>
      </c>
      <c r="BM18" s="456">
        <f t="shared" si="27"/>
        <v>0</v>
      </c>
      <c r="BN18" s="121" t="str">
        <f t="shared" si="28"/>
        <v/>
      </c>
      <c r="BO18" s="423">
        <v>0</v>
      </c>
      <c r="BP18" s="424">
        <v>0</v>
      </c>
      <c r="BQ18" s="425">
        <f t="shared" si="29"/>
        <v>0</v>
      </c>
      <c r="BR18" s="426">
        <v>0</v>
      </c>
      <c r="BS18" s="426">
        <v>0</v>
      </c>
      <c r="BT18" s="427">
        <v>0</v>
      </c>
      <c r="BU18" s="428">
        <f t="shared" si="30"/>
        <v>0</v>
      </c>
      <c r="BV18" s="429">
        <v>0</v>
      </c>
      <c r="BW18" s="429">
        <v>0</v>
      </c>
      <c r="BX18" s="429">
        <v>0</v>
      </c>
      <c r="BY18" s="430">
        <f t="shared" si="31"/>
        <v>0</v>
      </c>
      <c r="BZ18" s="431">
        <f t="shared" si="32"/>
        <v>0</v>
      </c>
      <c r="CA18" s="457">
        <f t="shared" si="33"/>
        <v>0</v>
      </c>
      <c r="CB18" s="458" t="str">
        <f t="shared" si="34"/>
        <v/>
      </c>
      <c r="CC18" s="74"/>
      <c r="CD18" s="73"/>
      <c r="CE18" s="73"/>
      <c r="CF18" s="73"/>
      <c r="CG18" s="73"/>
      <c r="CH18" s="77">
        <f t="shared" si="0"/>
        <v>0</v>
      </c>
      <c r="CI18" s="459">
        <f t="shared" si="35"/>
        <v>0</v>
      </c>
      <c r="CJ18" s="57" t="str">
        <f t="shared" si="36"/>
        <v/>
      </c>
      <c r="CK18" s="110"/>
      <c r="CL18" s="107"/>
      <c r="CM18" s="107"/>
      <c r="CN18" s="107"/>
      <c r="CO18" s="107"/>
      <c r="CP18" s="123">
        <f t="shared" si="1"/>
        <v>0</v>
      </c>
      <c r="CQ18" s="58">
        <f t="shared" si="37"/>
        <v>0</v>
      </c>
      <c r="CR18" s="109" t="str">
        <f t="shared" si="38"/>
        <v/>
      </c>
      <c r="CS18" s="70"/>
      <c r="CT18" s="69"/>
      <c r="CU18" s="69"/>
      <c r="CV18" s="69"/>
      <c r="CW18" s="69"/>
      <c r="CX18" s="127">
        <f t="shared" si="2"/>
        <v>0</v>
      </c>
      <c r="CY18" s="460">
        <f t="shared" si="39"/>
        <v>0</v>
      </c>
      <c r="CZ18" s="56" t="str">
        <f t="shared" si="40"/>
        <v/>
      </c>
      <c r="DA18" s="10"/>
      <c r="DB18" s="10"/>
      <c r="DC18" s="62" t="str">
        <f t="shared" si="41"/>
        <v/>
      </c>
      <c r="DD18" s="53">
        <f t="shared" si="42"/>
        <v>1000</v>
      </c>
      <c r="DE18" s="53">
        <f t="shared" si="43"/>
        <v>0</v>
      </c>
      <c r="DF18" s="432">
        <f t="shared" si="44"/>
        <v>0</v>
      </c>
      <c r="DG18" s="59" t="str">
        <f t="shared" si="45"/>
        <v/>
      </c>
      <c r="DH18" s="54" t="str">
        <f t="shared" si="46"/>
        <v/>
      </c>
      <c r="DI18" s="54" t="str">
        <f t="shared" si="47"/>
        <v/>
      </c>
      <c r="DJ18" s="54" t="str">
        <f t="shared" si="48"/>
        <v/>
      </c>
      <c r="DK18" s="67">
        <f t="shared" si="49"/>
        <v>0</v>
      </c>
      <c r="DL18" s="676"/>
      <c r="DM18" s="677"/>
      <c r="DO18" s="260">
        <f t="shared" si="50"/>
        <v>0</v>
      </c>
      <c r="DP18" s="260" t="s">
        <v>142</v>
      </c>
      <c r="DQ18" s="260">
        <f t="shared" si="51"/>
        <v>100</v>
      </c>
      <c r="DR18" s="260" t="str">
        <f t="shared" si="52"/>
        <v>0/100</v>
      </c>
      <c r="DS18" s="260">
        <f t="shared" si="53"/>
        <v>0</v>
      </c>
      <c r="DT18" s="260" t="s">
        <v>142</v>
      </c>
      <c r="DU18" s="260">
        <f t="shared" si="54"/>
        <v>100</v>
      </c>
      <c r="DV18" s="260" t="str">
        <f t="shared" si="55"/>
        <v>0/100</v>
      </c>
      <c r="DW18" s="260">
        <f t="shared" si="56"/>
        <v>0</v>
      </c>
      <c r="DX18" s="260" t="s">
        <v>142</v>
      </c>
      <c r="DY18" s="260">
        <f t="shared" si="57"/>
        <v>100</v>
      </c>
      <c r="DZ18" s="260" t="str">
        <f t="shared" si="58"/>
        <v>0/100</v>
      </c>
    </row>
    <row r="19" spans="1:130" ht="27.75" customHeight="1">
      <c r="A19" s="6">
        <f t="shared" si="3"/>
        <v>0</v>
      </c>
      <c r="B19" s="53">
        <v>11</v>
      </c>
      <c r="C19" s="54">
        <f t="shared" si="4"/>
        <v>0</v>
      </c>
      <c r="D19" s="8"/>
      <c r="E19" s="83"/>
      <c r="F19" s="7"/>
      <c r="G19" s="8"/>
      <c r="H19" s="8"/>
      <c r="I19" s="8"/>
      <c r="J19" s="83"/>
      <c r="K19" s="179">
        <v>0</v>
      </c>
      <c r="L19" s="180">
        <v>0</v>
      </c>
      <c r="M19" s="87">
        <f t="shared" si="59"/>
        <v>0</v>
      </c>
      <c r="N19" s="187">
        <v>0</v>
      </c>
      <c r="O19" s="187">
        <v>0</v>
      </c>
      <c r="P19" s="188">
        <v>0</v>
      </c>
      <c r="Q19" s="195">
        <f t="shared" si="60"/>
        <v>0</v>
      </c>
      <c r="R19" s="381">
        <v>0</v>
      </c>
      <c r="S19" s="381">
        <v>0</v>
      </c>
      <c r="T19" s="381">
        <v>0</v>
      </c>
      <c r="U19" s="194">
        <f t="shared" si="61"/>
        <v>0</v>
      </c>
      <c r="V19" s="68">
        <f t="shared" si="62"/>
        <v>0</v>
      </c>
      <c r="W19" s="454">
        <f t="shared" si="9"/>
        <v>0</v>
      </c>
      <c r="X19" s="55" t="str">
        <f t="shared" si="10"/>
        <v/>
      </c>
      <c r="Y19" s="212">
        <v>0</v>
      </c>
      <c r="Z19" s="213">
        <v>0</v>
      </c>
      <c r="AA19" s="95">
        <f t="shared" si="11"/>
        <v>0</v>
      </c>
      <c r="AB19" s="214">
        <v>0</v>
      </c>
      <c r="AC19" s="214">
        <v>0</v>
      </c>
      <c r="AD19" s="215">
        <v>0</v>
      </c>
      <c r="AE19" s="216">
        <f t="shared" si="12"/>
        <v>0</v>
      </c>
      <c r="AF19" s="382">
        <v>0</v>
      </c>
      <c r="AG19" s="382">
        <v>0</v>
      </c>
      <c r="AH19" s="382">
        <v>0</v>
      </c>
      <c r="AI19" s="217">
        <f t="shared" si="13"/>
        <v>0</v>
      </c>
      <c r="AJ19" s="96">
        <f t="shared" si="14"/>
        <v>0</v>
      </c>
      <c r="AK19" s="455">
        <f t="shared" si="15"/>
        <v>0</v>
      </c>
      <c r="AL19" s="97" t="str">
        <f t="shared" si="16"/>
        <v/>
      </c>
      <c r="AM19" s="233">
        <v>0</v>
      </c>
      <c r="AN19" s="234">
        <v>0</v>
      </c>
      <c r="AO19" s="106">
        <f t="shared" si="17"/>
        <v>0</v>
      </c>
      <c r="AP19" s="235">
        <v>0</v>
      </c>
      <c r="AQ19" s="235">
        <v>0</v>
      </c>
      <c r="AR19" s="236">
        <v>0</v>
      </c>
      <c r="AS19" s="237">
        <f t="shared" si="18"/>
        <v>0</v>
      </c>
      <c r="AT19" s="384">
        <v>0</v>
      </c>
      <c r="AU19" s="384">
        <v>0</v>
      </c>
      <c r="AV19" s="384">
        <v>0</v>
      </c>
      <c r="AW19" s="238">
        <f t="shared" si="19"/>
        <v>0</v>
      </c>
      <c r="AX19" s="108">
        <f t="shared" si="20"/>
        <v>0</v>
      </c>
      <c r="AY19" s="58">
        <f t="shared" si="21"/>
        <v>0</v>
      </c>
      <c r="AZ19" s="109" t="str">
        <f t="shared" si="22"/>
        <v/>
      </c>
      <c r="BA19" s="254">
        <v>0</v>
      </c>
      <c r="BB19" s="255">
        <v>0</v>
      </c>
      <c r="BC19" s="119">
        <f t="shared" si="23"/>
        <v>0</v>
      </c>
      <c r="BD19" s="256">
        <v>0</v>
      </c>
      <c r="BE19" s="256">
        <v>0</v>
      </c>
      <c r="BF19" s="257">
        <v>0</v>
      </c>
      <c r="BG19" s="258">
        <f t="shared" si="24"/>
        <v>0</v>
      </c>
      <c r="BH19" s="386">
        <v>0</v>
      </c>
      <c r="BI19" s="386">
        <v>0</v>
      </c>
      <c r="BJ19" s="386">
        <v>0</v>
      </c>
      <c r="BK19" s="259">
        <f t="shared" si="25"/>
        <v>0</v>
      </c>
      <c r="BL19" s="120">
        <f t="shared" si="26"/>
        <v>0</v>
      </c>
      <c r="BM19" s="456">
        <f t="shared" si="27"/>
        <v>0</v>
      </c>
      <c r="BN19" s="121" t="str">
        <f t="shared" si="28"/>
        <v/>
      </c>
      <c r="BO19" s="423">
        <v>0</v>
      </c>
      <c r="BP19" s="424">
        <v>0</v>
      </c>
      <c r="BQ19" s="425">
        <f t="shared" si="29"/>
        <v>0</v>
      </c>
      <c r="BR19" s="426">
        <v>0</v>
      </c>
      <c r="BS19" s="426">
        <v>0</v>
      </c>
      <c r="BT19" s="427">
        <v>0</v>
      </c>
      <c r="BU19" s="428">
        <f t="shared" si="30"/>
        <v>0</v>
      </c>
      <c r="BV19" s="429">
        <v>0</v>
      </c>
      <c r="BW19" s="429">
        <v>0</v>
      </c>
      <c r="BX19" s="429">
        <v>0</v>
      </c>
      <c r="BY19" s="430">
        <f t="shared" si="31"/>
        <v>0</v>
      </c>
      <c r="BZ19" s="431">
        <f t="shared" si="32"/>
        <v>0</v>
      </c>
      <c r="CA19" s="457">
        <f t="shared" si="33"/>
        <v>0</v>
      </c>
      <c r="CB19" s="458" t="str">
        <f t="shared" si="34"/>
        <v/>
      </c>
      <c r="CC19" s="74"/>
      <c r="CD19" s="73"/>
      <c r="CE19" s="73"/>
      <c r="CF19" s="73"/>
      <c r="CG19" s="73"/>
      <c r="CH19" s="77">
        <f t="shared" si="0"/>
        <v>0</v>
      </c>
      <c r="CI19" s="459">
        <f t="shared" si="35"/>
        <v>0</v>
      </c>
      <c r="CJ19" s="57" t="str">
        <f t="shared" si="36"/>
        <v/>
      </c>
      <c r="CK19" s="110"/>
      <c r="CL19" s="107"/>
      <c r="CM19" s="107"/>
      <c r="CN19" s="107"/>
      <c r="CO19" s="107"/>
      <c r="CP19" s="123">
        <f t="shared" si="1"/>
        <v>0</v>
      </c>
      <c r="CQ19" s="58">
        <f t="shared" si="37"/>
        <v>0</v>
      </c>
      <c r="CR19" s="109" t="str">
        <f t="shared" si="38"/>
        <v/>
      </c>
      <c r="CS19" s="70"/>
      <c r="CT19" s="69"/>
      <c r="CU19" s="69"/>
      <c r="CV19" s="69"/>
      <c r="CW19" s="69"/>
      <c r="CX19" s="127">
        <f t="shared" si="2"/>
        <v>0</v>
      </c>
      <c r="CY19" s="460">
        <f t="shared" si="39"/>
        <v>0</v>
      </c>
      <c r="CZ19" s="56" t="str">
        <f t="shared" si="40"/>
        <v/>
      </c>
      <c r="DA19" s="10"/>
      <c r="DB19" s="10"/>
      <c r="DC19" s="62" t="str">
        <f t="shared" si="41"/>
        <v/>
      </c>
      <c r="DD19" s="53">
        <f t="shared" si="42"/>
        <v>1000</v>
      </c>
      <c r="DE19" s="53">
        <f t="shared" si="43"/>
        <v>0</v>
      </c>
      <c r="DF19" s="432">
        <f t="shared" si="44"/>
        <v>0</v>
      </c>
      <c r="DG19" s="59" t="str">
        <f t="shared" si="45"/>
        <v/>
      </c>
      <c r="DH19" s="54" t="str">
        <f t="shared" si="46"/>
        <v/>
      </c>
      <c r="DI19" s="54" t="str">
        <f t="shared" si="47"/>
        <v/>
      </c>
      <c r="DJ19" s="54" t="str">
        <f t="shared" si="48"/>
        <v/>
      </c>
      <c r="DK19" s="67">
        <f t="shared" si="49"/>
        <v>0</v>
      </c>
      <c r="DL19" s="676"/>
      <c r="DM19" s="677"/>
      <c r="DO19" s="260">
        <f t="shared" si="50"/>
        <v>0</v>
      </c>
      <c r="DP19" s="260" t="s">
        <v>142</v>
      </c>
      <c r="DQ19" s="260">
        <f t="shared" si="51"/>
        <v>100</v>
      </c>
      <c r="DR19" s="260" t="str">
        <f t="shared" si="52"/>
        <v>0/100</v>
      </c>
      <c r="DS19" s="260">
        <f t="shared" si="53"/>
        <v>0</v>
      </c>
      <c r="DT19" s="260" t="s">
        <v>142</v>
      </c>
      <c r="DU19" s="260">
        <f t="shared" si="54"/>
        <v>100</v>
      </c>
      <c r="DV19" s="260" t="str">
        <f t="shared" si="55"/>
        <v>0/100</v>
      </c>
      <c r="DW19" s="260">
        <f t="shared" si="56"/>
        <v>0</v>
      </c>
      <c r="DX19" s="260" t="s">
        <v>142</v>
      </c>
      <c r="DY19" s="260">
        <f t="shared" si="57"/>
        <v>100</v>
      </c>
      <c r="DZ19" s="260" t="str">
        <f t="shared" si="58"/>
        <v>0/100</v>
      </c>
    </row>
    <row r="20" spans="1:130" ht="27.75" customHeight="1">
      <c r="A20" s="6">
        <f t="shared" si="3"/>
        <v>0</v>
      </c>
      <c r="B20" s="61">
        <v>12</v>
      </c>
      <c r="C20" s="54">
        <f t="shared" si="4"/>
        <v>0</v>
      </c>
      <c r="D20" s="8"/>
      <c r="E20" s="83"/>
      <c r="F20" s="7"/>
      <c r="G20" s="8"/>
      <c r="H20" s="8"/>
      <c r="I20" s="8"/>
      <c r="J20" s="83"/>
      <c r="K20" s="179">
        <v>0</v>
      </c>
      <c r="L20" s="180">
        <v>0</v>
      </c>
      <c r="M20" s="87">
        <f t="shared" si="59"/>
        <v>0</v>
      </c>
      <c r="N20" s="187">
        <v>0</v>
      </c>
      <c r="O20" s="187">
        <v>0</v>
      </c>
      <c r="P20" s="188">
        <v>0</v>
      </c>
      <c r="Q20" s="195">
        <f t="shared" si="60"/>
        <v>0</v>
      </c>
      <c r="R20" s="381">
        <v>0</v>
      </c>
      <c r="S20" s="381">
        <v>0</v>
      </c>
      <c r="T20" s="381">
        <v>0</v>
      </c>
      <c r="U20" s="194">
        <f t="shared" si="61"/>
        <v>0</v>
      </c>
      <c r="V20" s="68">
        <f t="shared" si="62"/>
        <v>0</v>
      </c>
      <c r="W20" s="454">
        <f t="shared" si="9"/>
        <v>0</v>
      </c>
      <c r="X20" s="55" t="str">
        <f t="shared" si="10"/>
        <v/>
      </c>
      <c r="Y20" s="212">
        <v>0</v>
      </c>
      <c r="Z20" s="213">
        <v>0</v>
      </c>
      <c r="AA20" s="95">
        <f t="shared" si="11"/>
        <v>0</v>
      </c>
      <c r="AB20" s="214">
        <v>0</v>
      </c>
      <c r="AC20" s="214">
        <v>0</v>
      </c>
      <c r="AD20" s="215">
        <v>0</v>
      </c>
      <c r="AE20" s="216">
        <f t="shared" si="12"/>
        <v>0</v>
      </c>
      <c r="AF20" s="382">
        <v>0</v>
      </c>
      <c r="AG20" s="382">
        <v>0</v>
      </c>
      <c r="AH20" s="382">
        <v>0</v>
      </c>
      <c r="AI20" s="217">
        <f t="shared" si="13"/>
        <v>0</v>
      </c>
      <c r="AJ20" s="96">
        <f t="shared" si="14"/>
        <v>0</v>
      </c>
      <c r="AK20" s="455">
        <f t="shared" si="15"/>
        <v>0</v>
      </c>
      <c r="AL20" s="97" t="str">
        <f t="shared" si="16"/>
        <v/>
      </c>
      <c r="AM20" s="233">
        <v>0</v>
      </c>
      <c r="AN20" s="234">
        <v>0</v>
      </c>
      <c r="AO20" s="106">
        <f t="shared" si="17"/>
        <v>0</v>
      </c>
      <c r="AP20" s="235">
        <v>0</v>
      </c>
      <c r="AQ20" s="235">
        <v>0</v>
      </c>
      <c r="AR20" s="236">
        <v>0</v>
      </c>
      <c r="AS20" s="237">
        <f t="shared" si="18"/>
        <v>0</v>
      </c>
      <c r="AT20" s="384">
        <v>0</v>
      </c>
      <c r="AU20" s="384">
        <v>0</v>
      </c>
      <c r="AV20" s="384">
        <v>0</v>
      </c>
      <c r="AW20" s="238">
        <f t="shared" si="19"/>
        <v>0</v>
      </c>
      <c r="AX20" s="108">
        <f t="shared" si="20"/>
        <v>0</v>
      </c>
      <c r="AY20" s="58">
        <f t="shared" si="21"/>
        <v>0</v>
      </c>
      <c r="AZ20" s="109" t="str">
        <f t="shared" si="22"/>
        <v/>
      </c>
      <c r="BA20" s="254">
        <v>0</v>
      </c>
      <c r="BB20" s="255">
        <v>0</v>
      </c>
      <c r="BC20" s="119">
        <f t="shared" si="23"/>
        <v>0</v>
      </c>
      <c r="BD20" s="256">
        <v>0</v>
      </c>
      <c r="BE20" s="256">
        <v>0</v>
      </c>
      <c r="BF20" s="257">
        <v>0</v>
      </c>
      <c r="BG20" s="258">
        <f t="shared" si="24"/>
        <v>0</v>
      </c>
      <c r="BH20" s="386">
        <v>0</v>
      </c>
      <c r="BI20" s="386">
        <v>0</v>
      </c>
      <c r="BJ20" s="386">
        <v>0</v>
      </c>
      <c r="BK20" s="259">
        <f t="shared" si="25"/>
        <v>0</v>
      </c>
      <c r="BL20" s="120">
        <f t="shared" si="26"/>
        <v>0</v>
      </c>
      <c r="BM20" s="456">
        <f t="shared" si="27"/>
        <v>0</v>
      </c>
      <c r="BN20" s="121" t="str">
        <f t="shared" si="28"/>
        <v/>
      </c>
      <c r="BO20" s="423">
        <v>0</v>
      </c>
      <c r="BP20" s="424">
        <v>0</v>
      </c>
      <c r="BQ20" s="425">
        <f t="shared" si="29"/>
        <v>0</v>
      </c>
      <c r="BR20" s="426">
        <v>0</v>
      </c>
      <c r="BS20" s="426">
        <v>0</v>
      </c>
      <c r="BT20" s="427">
        <v>0</v>
      </c>
      <c r="BU20" s="428">
        <f t="shared" si="30"/>
        <v>0</v>
      </c>
      <c r="BV20" s="429">
        <v>0</v>
      </c>
      <c r="BW20" s="429">
        <v>0</v>
      </c>
      <c r="BX20" s="429">
        <v>0</v>
      </c>
      <c r="BY20" s="430">
        <f t="shared" si="31"/>
        <v>0</v>
      </c>
      <c r="BZ20" s="431">
        <f t="shared" si="32"/>
        <v>0</v>
      </c>
      <c r="CA20" s="457">
        <f t="shared" si="33"/>
        <v>0</v>
      </c>
      <c r="CB20" s="458" t="str">
        <f t="shared" si="34"/>
        <v/>
      </c>
      <c r="CC20" s="74"/>
      <c r="CD20" s="73"/>
      <c r="CE20" s="73"/>
      <c r="CF20" s="73"/>
      <c r="CG20" s="73"/>
      <c r="CH20" s="77">
        <f t="shared" si="0"/>
        <v>0</v>
      </c>
      <c r="CI20" s="459">
        <f t="shared" si="35"/>
        <v>0</v>
      </c>
      <c r="CJ20" s="57" t="str">
        <f t="shared" si="36"/>
        <v/>
      </c>
      <c r="CK20" s="110"/>
      <c r="CL20" s="107"/>
      <c r="CM20" s="107"/>
      <c r="CN20" s="107"/>
      <c r="CO20" s="107"/>
      <c r="CP20" s="123">
        <f t="shared" si="1"/>
        <v>0</v>
      </c>
      <c r="CQ20" s="58">
        <f t="shared" si="37"/>
        <v>0</v>
      </c>
      <c r="CR20" s="109" t="str">
        <f t="shared" si="38"/>
        <v/>
      </c>
      <c r="CS20" s="70"/>
      <c r="CT20" s="69"/>
      <c r="CU20" s="69"/>
      <c r="CV20" s="69"/>
      <c r="CW20" s="69"/>
      <c r="CX20" s="127">
        <f t="shared" si="2"/>
        <v>0</v>
      </c>
      <c r="CY20" s="460">
        <f t="shared" si="39"/>
        <v>0</v>
      </c>
      <c r="CZ20" s="56" t="str">
        <f t="shared" si="40"/>
        <v/>
      </c>
      <c r="DA20" s="10"/>
      <c r="DB20" s="10"/>
      <c r="DC20" s="62" t="str">
        <f t="shared" si="41"/>
        <v/>
      </c>
      <c r="DD20" s="53">
        <f t="shared" si="42"/>
        <v>1000</v>
      </c>
      <c r="DE20" s="53">
        <f t="shared" si="43"/>
        <v>0</v>
      </c>
      <c r="DF20" s="432">
        <f t="shared" si="44"/>
        <v>0</v>
      </c>
      <c r="DG20" s="59" t="str">
        <f t="shared" si="45"/>
        <v/>
      </c>
      <c r="DH20" s="54" t="str">
        <f t="shared" si="46"/>
        <v/>
      </c>
      <c r="DI20" s="54" t="str">
        <f t="shared" si="47"/>
        <v/>
      </c>
      <c r="DJ20" s="54" t="str">
        <f t="shared" si="48"/>
        <v/>
      </c>
      <c r="DK20" s="67">
        <f t="shared" si="49"/>
        <v>0</v>
      </c>
      <c r="DL20" s="676"/>
      <c r="DM20" s="677"/>
      <c r="DO20" s="260">
        <f t="shared" si="50"/>
        <v>0</v>
      </c>
      <c r="DP20" s="260" t="s">
        <v>142</v>
      </c>
      <c r="DQ20" s="260">
        <f t="shared" si="51"/>
        <v>100</v>
      </c>
      <c r="DR20" s="260" t="str">
        <f t="shared" si="52"/>
        <v>0/100</v>
      </c>
      <c r="DS20" s="260">
        <f t="shared" si="53"/>
        <v>0</v>
      </c>
      <c r="DT20" s="260" t="s">
        <v>142</v>
      </c>
      <c r="DU20" s="260">
        <f t="shared" si="54"/>
        <v>100</v>
      </c>
      <c r="DV20" s="260" t="str">
        <f t="shared" si="55"/>
        <v>0/100</v>
      </c>
      <c r="DW20" s="260">
        <f t="shared" si="56"/>
        <v>0</v>
      </c>
      <c r="DX20" s="260" t="s">
        <v>142</v>
      </c>
      <c r="DY20" s="260">
        <f t="shared" si="57"/>
        <v>100</v>
      </c>
      <c r="DZ20" s="260" t="str">
        <f t="shared" si="58"/>
        <v>0/100</v>
      </c>
    </row>
    <row r="21" spans="1:130" ht="27.75" customHeight="1">
      <c r="A21" s="6">
        <f t="shared" si="3"/>
        <v>0</v>
      </c>
      <c r="B21" s="53">
        <v>13</v>
      </c>
      <c r="C21" s="54">
        <f t="shared" si="4"/>
        <v>0</v>
      </c>
      <c r="D21" s="8"/>
      <c r="E21" s="83"/>
      <c r="F21" s="7"/>
      <c r="G21" s="8"/>
      <c r="H21" s="8"/>
      <c r="I21" s="8"/>
      <c r="J21" s="83"/>
      <c r="K21" s="179">
        <v>0</v>
      </c>
      <c r="L21" s="180">
        <v>0</v>
      </c>
      <c r="M21" s="87">
        <f t="shared" si="59"/>
        <v>0</v>
      </c>
      <c r="N21" s="187">
        <v>0</v>
      </c>
      <c r="O21" s="187">
        <v>0</v>
      </c>
      <c r="P21" s="188">
        <v>0</v>
      </c>
      <c r="Q21" s="195">
        <f t="shared" si="60"/>
        <v>0</v>
      </c>
      <c r="R21" s="381">
        <v>0</v>
      </c>
      <c r="S21" s="381">
        <v>0</v>
      </c>
      <c r="T21" s="381">
        <v>0</v>
      </c>
      <c r="U21" s="194">
        <f t="shared" si="61"/>
        <v>0</v>
      </c>
      <c r="V21" s="68">
        <f t="shared" si="62"/>
        <v>0</v>
      </c>
      <c r="W21" s="454">
        <f t="shared" si="9"/>
        <v>0</v>
      </c>
      <c r="X21" s="55" t="str">
        <f t="shared" si="10"/>
        <v/>
      </c>
      <c r="Y21" s="212">
        <v>0</v>
      </c>
      <c r="Z21" s="213">
        <v>0</v>
      </c>
      <c r="AA21" s="95">
        <f t="shared" si="11"/>
        <v>0</v>
      </c>
      <c r="AB21" s="214">
        <v>0</v>
      </c>
      <c r="AC21" s="214">
        <v>0</v>
      </c>
      <c r="AD21" s="215">
        <v>0</v>
      </c>
      <c r="AE21" s="216">
        <f t="shared" si="12"/>
        <v>0</v>
      </c>
      <c r="AF21" s="382">
        <v>0</v>
      </c>
      <c r="AG21" s="382">
        <v>0</v>
      </c>
      <c r="AH21" s="382">
        <v>0</v>
      </c>
      <c r="AI21" s="217">
        <f t="shared" si="13"/>
        <v>0</v>
      </c>
      <c r="AJ21" s="96">
        <f t="shared" si="14"/>
        <v>0</v>
      </c>
      <c r="AK21" s="455">
        <f t="shared" si="15"/>
        <v>0</v>
      </c>
      <c r="AL21" s="97" t="str">
        <f t="shared" si="16"/>
        <v/>
      </c>
      <c r="AM21" s="233">
        <v>0</v>
      </c>
      <c r="AN21" s="234">
        <v>0</v>
      </c>
      <c r="AO21" s="106">
        <f t="shared" si="17"/>
        <v>0</v>
      </c>
      <c r="AP21" s="235">
        <v>0</v>
      </c>
      <c r="AQ21" s="235">
        <v>0</v>
      </c>
      <c r="AR21" s="236">
        <v>0</v>
      </c>
      <c r="AS21" s="237">
        <f t="shared" si="18"/>
        <v>0</v>
      </c>
      <c r="AT21" s="384">
        <v>0</v>
      </c>
      <c r="AU21" s="384">
        <v>0</v>
      </c>
      <c r="AV21" s="384">
        <v>0</v>
      </c>
      <c r="AW21" s="238">
        <f t="shared" si="19"/>
        <v>0</v>
      </c>
      <c r="AX21" s="108">
        <f t="shared" si="20"/>
        <v>0</v>
      </c>
      <c r="AY21" s="58">
        <f t="shared" si="21"/>
        <v>0</v>
      </c>
      <c r="AZ21" s="109" t="str">
        <f t="shared" si="22"/>
        <v/>
      </c>
      <c r="BA21" s="254">
        <v>0</v>
      </c>
      <c r="BB21" s="255">
        <v>0</v>
      </c>
      <c r="BC21" s="119">
        <f t="shared" si="23"/>
        <v>0</v>
      </c>
      <c r="BD21" s="256">
        <v>0</v>
      </c>
      <c r="BE21" s="256">
        <v>0</v>
      </c>
      <c r="BF21" s="257">
        <v>0</v>
      </c>
      <c r="BG21" s="258">
        <f t="shared" si="24"/>
        <v>0</v>
      </c>
      <c r="BH21" s="386">
        <v>0</v>
      </c>
      <c r="BI21" s="386">
        <v>0</v>
      </c>
      <c r="BJ21" s="386">
        <v>0</v>
      </c>
      <c r="BK21" s="259">
        <f t="shared" si="25"/>
        <v>0</v>
      </c>
      <c r="BL21" s="120">
        <f t="shared" si="26"/>
        <v>0</v>
      </c>
      <c r="BM21" s="456">
        <f t="shared" si="27"/>
        <v>0</v>
      </c>
      <c r="BN21" s="121" t="str">
        <f t="shared" si="28"/>
        <v/>
      </c>
      <c r="BO21" s="423">
        <v>0</v>
      </c>
      <c r="BP21" s="424">
        <v>0</v>
      </c>
      <c r="BQ21" s="425">
        <f t="shared" si="29"/>
        <v>0</v>
      </c>
      <c r="BR21" s="426">
        <v>0</v>
      </c>
      <c r="BS21" s="426">
        <v>0</v>
      </c>
      <c r="BT21" s="427">
        <v>0</v>
      </c>
      <c r="BU21" s="428">
        <f t="shared" si="30"/>
        <v>0</v>
      </c>
      <c r="BV21" s="429">
        <v>0</v>
      </c>
      <c r="BW21" s="429">
        <v>0</v>
      </c>
      <c r="BX21" s="429">
        <v>0</v>
      </c>
      <c r="BY21" s="430">
        <f t="shared" si="31"/>
        <v>0</v>
      </c>
      <c r="BZ21" s="431">
        <f t="shared" si="32"/>
        <v>0</v>
      </c>
      <c r="CA21" s="457">
        <f t="shared" si="33"/>
        <v>0</v>
      </c>
      <c r="CB21" s="458" t="str">
        <f t="shared" si="34"/>
        <v/>
      </c>
      <c r="CC21" s="74"/>
      <c r="CD21" s="73"/>
      <c r="CE21" s="73"/>
      <c r="CF21" s="73"/>
      <c r="CG21" s="73"/>
      <c r="CH21" s="77">
        <f t="shared" si="0"/>
        <v>0</v>
      </c>
      <c r="CI21" s="459">
        <f t="shared" si="35"/>
        <v>0</v>
      </c>
      <c r="CJ21" s="57" t="str">
        <f t="shared" si="36"/>
        <v/>
      </c>
      <c r="CK21" s="110"/>
      <c r="CL21" s="107"/>
      <c r="CM21" s="107"/>
      <c r="CN21" s="107"/>
      <c r="CO21" s="107"/>
      <c r="CP21" s="123">
        <f t="shared" si="1"/>
        <v>0</v>
      </c>
      <c r="CQ21" s="58">
        <f t="shared" si="37"/>
        <v>0</v>
      </c>
      <c r="CR21" s="109" t="str">
        <f t="shared" si="38"/>
        <v/>
      </c>
      <c r="CS21" s="70"/>
      <c r="CT21" s="69"/>
      <c r="CU21" s="69"/>
      <c r="CV21" s="69"/>
      <c r="CW21" s="69"/>
      <c r="CX21" s="127">
        <f t="shared" si="2"/>
        <v>0</v>
      </c>
      <c r="CY21" s="460">
        <f t="shared" si="39"/>
        <v>0</v>
      </c>
      <c r="CZ21" s="56" t="str">
        <f t="shared" si="40"/>
        <v/>
      </c>
      <c r="DA21" s="10"/>
      <c r="DB21" s="10"/>
      <c r="DC21" s="62" t="str">
        <f t="shared" si="41"/>
        <v/>
      </c>
      <c r="DD21" s="53">
        <f t="shared" si="42"/>
        <v>1000</v>
      </c>
      <c r="DE21" s="53">
        <f t="shared" si="43"/>
        <v>0</v>
      </c>
      <c r="DF21" s="432">
        <f t="shared" si="44"/>
        <v>0</v>
      </c>
      <c r="DG21" s="59" t="str">
        <f t="shared" si="45"/>
        <v/>
      </c>
      <c r="DH21" s="54" t="str">
        <f t="shared" si="46"/>
        <v/>
      </c>
      <c r="DI21" s="54" t="str">
        <f t="shared" si="47"/>
        <v/>
      </c>
      <c r="DJ21" s="54" t="str">
        <f t="shared" si="48"/>
        <v/>
      </c>
      <c r="DK21" s="67">
        <f t="shared" si="49"/>
        <v>0</v>
      </c>
      <c r="DL21" s="676"/>
      <c r="DM21" s="677"/>
      <c r="DO21" s="260">
        <f t="shared" si="50"/>
        <v>0</v>
      </c>
      <c r="DP21" s="260" t="s">
        <v>142</v>
      </c>
      <c r="DQ21" s="260">
        <f t="shared" si="51"/>
        <v>100</v>
      </c>
      <c r="DR21" s="260" t="str">
        <f t="shared" si="52"/>
        <v>0/100</v>
      </c>
      <c r="DS21" s="260">
        <f t="shared" si="53"/>
        <v>0</v>
      </c>
      <c r="DT21" s="260" t="s">
        <v>142</v>
      </c>
      <c r="DU21" s="260">
        <f t="shared" si="54"/>
        <v>100</v>
      </c>
      <c r="DV21" s="260" t="str">
        <f t="shared" si="55"/>
        <v>0/100</v>
      </c>
      <c r="DW21" s="260">
        <f t="shared" si="56"/>
        <v>0</v>
      </c>
      <c r="DX21" s="260" t="s">
        <v>142</v>
      </c>
      <c r="DY21" s="260">
        <f t="shared" si="57"/>
        <v>100</v>
      </c>
      <c r="DZ21" s="260" t="str">
        <f t="shared" si="58"/>
        <v>0/100</v>
      </c>
    </row>
    <row r="22" spans="1:130" ht="27.75" customHeight="1">
      <c r="A22" s="6">
        <f t="shared" si="3"/>
        <v>0</v>
      </c>
      <c r="B22" s="61">
        <v>14</v>
      </c>
      <c r="C22" s="54">
        <f t="shared" si="4"/>
        <v>0</v>
      </c>
      <c r="D22" s="8"/>
      <c r="E22" s="83"/>
      <c r="F22" s="7"/>
      <c r="G22" s="8"/>
      <c r="H22" s="8"/>
      <c r="I22" s="8"/>
      <c r="J22" s="83"/>
      <c r="K22" s="179">
        <v>0</v>
      </c>
      <c r="L22" s="180">
        <v>0</v>
      </c>
      <c r="M22" s="87">
        <f t="shared" si="59"/>
        <v>0</v>
      </c>
      <c r="N22" s="187">
        <v>0</v>
      </c>
      <c r="O22" s="187">
        <v>0</v>
      </c>
      <c r="P22" s="188">
        <v>0</v>
      </c>
      <c r="Q22" s="195">
        <f t="shared" si="60"/>
        <v>0</v>
      </c>
      <c r="R22" s="381">
        <v>0</v>
      </c>
      <c r="S22" s="381">
        <v>0</v>
      </c>
      <c r="T22" s="381">
        <v>0</v>
      </c>
      <c r="U22" s="194">
        <f t="shared" si="61"/>
        <v>0</v>
      </c>
      <c r="V22" s="68">
        <f t="shared" si="62"/>
        <v>0</v>
      </c>
      <c r="W22" s="454">
        <f t="shared" si="9"/>
        <v>0</v>
      </c>
      <c r="X22" s="55" t="str">
        <f t="shared" si="10"/>
        <v/>
      </c>
      <c r="Y22" s="212">
        <v>0</v>
      </c>
      <c r="Z22" s="213">
        <v>0</v>
      </c>
      <c r="AA22" s="95">
        <f t="shared" si="11"/>
        <v>0</v>
      </c>
      <c r="AB22" s="214">
        <v>0</v>
      </c>
      <c r="AC22" s="214">
        <v>0</v>
      </c>
      <c r="AD22" s="215">
        <v>0</v>
      </c>
      <c r="AE22" s="216">
        <f t="shared" si="12"/>
        <v>0</v>
      </c>
      <c r="AF22" s="382">
        <v>0</v>
      </c>
      <c r="AG22" s="382">
        <v>0</v>
      </c>
      <c r="AH22" s="382">
        <v>0</v>
      </c>
      <c r="AI22" s="217">
        <f t="shared" si="13"/>
        <v>0</v>
      </c>
      <c r="AJ22" s="96">
        <f t="shared" si="14"/>
        <v>0</v>
      </c>
      <c r="AK22" s="455">
        <f t="shared" si="15"/>
        <v>0</v>
      </c>
      <c r="AL22" s="97" t="str">
        <f t="shared" si="16"/>
        <v/>
      </c>
      <c r="AM22" s="233">
        <v>0</v>
      </c>
      <c r="AN22" s="234">
        <v>0</v>
      </c>
      <c r="AO22" s="106">
        <f t="shared" si="17"/>
        <v>0</v>
      </c>
      <c r="AP22" s="235">
        <v>0</v>
      </c>
      <c r="AQ22" s="235">
        <v>0</v>
      </c>
      <c r="AR22" s="236">
        <v>0</v>
      </c>
      <c r="AS22" s="237">
        <f t="shared" si="18"/>
        <v>0</v>
      </c>
      <c r="AT22" s="384">
        <v>0</v>
      </c>
      <c r="AU22" s="384">
        <v>0</v>
      </c>
      <c r="AV22" s="384">
        <v>0</v>
      </c>
      <c r="AW22" s="238">
        <f t="shared" si="19"/>
        <v>0</v>
      </c>
      <c r="AX22" s="108">
        <f t="shared" si="20"/>
        <v>0</v>
      </c>
      <c r="AY22" s="58">
        <f t="shared" si="21"/>
        <v>0</v>
      </c>
      <c r="AZ22" s="109" t="str">
        <f t="shared" si="22"/>
        <v/>
      </c>
      <c r="BA22" s="254">
        <v>0</v>
      </c>
      <c r="BB22" s="255">
        <v>0</v>
      </c>
      <c r="BC22" s="119">
        <f t="shared" si="23"/>
        <v>0</v>
      </c>
      <c r="BD22" s="256">
        <v>0</v>
      </c>
      <c r="BE22" s="256">
        <v>0</v>
      </c>
      <c r="BF22" s="257">
        <v>0</v>
      </c>
      <c r="BG22" s="258">
        <f t="shared" si="24"/>
        <v>0</v>
      </c>
      <c r="BH22" s="386">
        <v>0</v>
      </c>
      <c r="BI22" s="386">
        <v>0</v>
      </c>
      <c r="BJ22" s="386">
        <v>0</v>
      </c>
      <c r="BK22" s="259">
        <f t="shared" si="25"/>
        <v>0</v>
      </c>
      <c r="BL22" s="120">
        <f t="shared" si="26"/>
        <v>0</v>
      </c>
      <c r="BM22" s="456">
        <f t="shared" si="27"/>
        <v>0</v>
      </c>
      <c r="BN22" s="121" t="str">
        <f t="shared" si="28"/>
        <v/>
      </c>
      <c r="BO22" s="423">
        <v>0</v>
      </c>
      <c r="BP22" s="424">
        <v>0</v>
      </c>
      <c r="BQ22" s="425">
        <f t="shared" si="29"/>
        <v>0</v>
      </c>
      <c r="BR22" s="426">
        <v>0</v>
      </c>
      <c r="BS22" s="426">
        <v>0</v>
      </c>
      <c r="BT22" s="427">
        <v>0</v>
      </c>
      <c r="BU22" s="428">
        <f t="shared" si="30"/>
        <v>0</v>
      </c>
      <c r="BV22" s="429">
        <v>0</v>
      </c>
      <c r="BW22" s="429">
        <v>0</v>
      </c>
      <c r="BX22" s="429">
        <v>0</v>
      </c>
      <c r="BY22" s="430">
        <f t="shared" si="31"/>
        <v>0</v>
      </c>
      <c r="BZ22" s="431">
        <f t="shared" si="32"/>
        <v>0</v>
      </c>
      <c r="CA22" s="457">
        <f t="shared" si="33"/>
        <v>0</v>
      </c>
      <c r="CB22" s="458" t="str">
        <f t="shared" si="34"/>
        <v/>
      </c>
      <c r="CC22" s="74"/>
      <c r="CD22" s="73"/>
      <c r="CE22" s="73"/>
      <c r="CF22" s="73"/>
      <c r="CG22" s="73"/>
      <c r="CH22" s="77">
        <f t="shared" si="0"/>
        <v>0</v>
      </c>
      <c r="CI22" s="459">
        <f t="shared" si="35"/>
        <v>0</v>
      </c>
      <c r="CJ22" s="57" t="str">
        <f t="shared" si="36"/>
        <v/>
      </c>
      <c r="CK22" s="110"/>
      <c r="CL22" s="107"/>
      <c r="CM22" s="107"/>
      <c r="CN22" s="107"/>
      <c r="CO22" s="107"/>
      <c r="CP22" s="123">
        <f t="shared" si="1"/>
        <v>0</v>
      </c>
      <c r="CQ22" s="58">
        <f t="shared" si="37"/>
        <v>0</v>
      </c>
      <c r="CR22" s="109" t="str">
        <f t="shared" si="38"/>
        <v/>
      </c>
      <c r="CS22" s="70"/>
      <c r="CT22" s="69"/>
      <c r="CU22" s="69"/>
      <c r="CV22" s="69"/>
      <c r="CW22" s="69"/>
      <c r="CX22" s="127">
        <f t="shared" si="2"/>
        <v>0</v>
      </c>
      <c r="CY22" s="460">
        <f t="shared" si="39"/>
        <v>0</v>
      </c>
      <c r="CZ22" s="56" t="str">
        <f t="shared" si="40"/>
        <v/>
      </c>
      <c r="DA22" s="10"/>
      <c r="DB22" s="10"/>
      <c r="DC22" s="62" t="str">
        <f t="shared" si="41"/>
        <v/>
      </c>
      <c r="DD22" s="53">
        <f t="shared" si="42"/>
        <v>1000</v>
      </c>
      <c r="DE22" s="53">
        <f t="shared" si="43"/>
        <v>0</v>
      </c>
      <c r="DF22" s="432">
        <f t="shared" si="44"/>
        <v>0</v>
      </c>
      <c r="DG22" s="59" t="str">
        <f t="shared" si="45"/>
        <v/>
      </c>
      <c r="DH22" s="54" t="str">
        <f t="shared" si="46"/>
        <v/>
      </c>
      <c r="DI22" s="54" t="str">
        <f t="shared" si="47"/>
        <v/>
      </c>
      <c r="DJ22" s="54" t="str">
        <f t="shared" si="48"/>
        <v/>
      </c>
      <c r="DK22" s="67">
        <f t="shared" si="49"/>
        <v>0</v>
      </c>
      <c r="DL22" s="676"/>
      <c r="DM22" s="677"/>
      <c r="DO22" s="260">
        <f t="shared" si="50"/>
        <v>0</v>
      </c>
      <c r="DP22" s="260" t="s">
        <v>142</v>
      </c>
      <c r="DQ22" s="260">
        <f t="shared" si="51"/>
        <v>100</v>
      </c>
      <c r="DR22" s="260" t="str">
        <f t="shared" si="52"/>
        <v>0/100</v>
      </c>
      <c r="DS22" s="260">
        <f t="shared" si="53"/>
        <v>0</v>
      </c>
      <c r="DT22" s="260" t="s">
        <v>142</v>
      </c>
      <c r="DU22" s="260">
        <f t="shared" si="54"/>
        <v>100</v>
      </c>
      <c r="DV22" s="260" t="str">
        <f t="shared" si="55"/>
        <v>0/100</v>
      </c>
      <c r="DW22" s="260">
        <f t="shared" si="56"/>
        <v>0</v>
      </c>
      <c r="DX22" s="260" t="s">
        <v>142</v>
      </c>
      <c r="DY22" s="260">
        <f t="shared" si="57"/>
        <v>100</v>
      </c>
      <c r="DZ22" s="260" t="str">
        <f t="shared" si="58"/>
        <v>0/100</v>
      </c>
    </row>
    <row r="23" spans="1:130" ht="27.75" customHeight="1">
      <c r="A23" s="6">
        <f t="shared" si="3"/>
        <v>0</v>
      </c>
      <c r="B23" s="53">
        <v>15</v>
      </c>
      <c r="C23" s="54">
        <f t="shared" si="4"/>
        <v>0</v>
      </c>
      <c r="D23" s="8"/>
      <c r="E23" s="83"/>
      <c r="F23" s="7"/>
      <c r="G23" s="8"/>
      <c r="H23" s="8"/>
      <c r="I23" s="8"/>
      <c r="J23" s="83"/>
      <c r="K23" s="179">
        <v>0</v>
      </c>
      <c r="L23" s="180">
        <v>0</v>
      </c>
      <c r="M23" s="87">
        <f t="shared" si="59"/>
        <v>0</v>
      </c>
      <c r="N23" s="187">
        <v>0</v>
      </c>
      <c r="O23" s="187">
        <v>0</v>
      </c>
      <c r="P23" s="188">
        <v>0</v>
      </c>
      <c r="Q23" s="195">
        <f t="shared" si="60"/>
        <v>0</v>
      </c>
      <c r="R23" s="381">
        <v>0</v>
      </c>
      <c r="S23" s="381">
        <v>0</v>
      </c>
      <c r="T23" s="381">
        <v>0</v>
      </c>
      <c r="U23" s="194">
        <f t="shared" si="61"/>
        <v>0</v>
      </c>
      <c r="V23" s="68">
        <f t="shared" si="62"/>
        <v>0</v>
      </c>
      <c r="W23" s="454">
        <f t="shared" si="9"/>
        <v>0</v>
      </c>
      <c r="X23" s="55" t="str">
        <f t="shared" si="10"/>
        <v/>
      </c>
      <c r="Y23" s="212">
        <v>0</v>
      </c>
      <c r="Z23" s="213">
        <v>0</v>
      </c>
      <c r="AA23" s="95">
        <f t="shared" si="11"/>
        <v>0</v>
      </c>
      <c r="AB23" s="214">
        <v>0</v>
      </c>
      <c r="AC23" s="214">
        <v>0</v>
      </c>
      <c r="AD23" s="215">
        <v>0</v>
      </c>
      <c r="AE23" s="216">
        <f t="shared" si="12"/>
        <v>0</v>
      </c>
      <c r="AF23" s="382">
        <v>0</v>
      </c>
      <c r="AG23" s="382">
        <v>0</v>
      </c>
      <c r="AH23" s="382">
        <v>0</v>
      </c>
      <c r="AI23" s="217">
        <f t="shared" si="13"/>
        <v>0</v>
      </c>
      <c r="AJ23" s="96">
        <f t="shared" si="14"/>
        <v>0</v>
      </c>
      <c r="AK23" s="455">
        <f t="shared" si="15"/>
        <v>0</v>
      </c>
      <c r="AL23" s="97" t="str">
        <f t="shared" si="16"/>
        <v/>
      </c>
      <c r="AM23" s="233">
        <v>0</v>
      </c>
      <c r="AN23" s="234">
        <v>0</v>
      </c>
      <c r="AO23" s="106">
        <f t="shared" si="17"/>
        <v>0</v>
      </c>
      <c r="AP23" s="235">
        <v>0</v>
      </c>
      <c r="AQ23" s="235">
        <v>0</v>
      </c>
      <c r="AR23" s="236">
        <v>0</v>
      </c>
      <c r="AS23" s="237">
        <f t="shared" si="18"/>
        <v>0</v>
      </c>
      <c r="AT23" s="384">
        <v>0</v>
      </c>
      <c r="AU23" s="384">
        <v>0</v>
      </c>
      <c r="AV23" s="384">
        <v>0</v>
      </c>
      <c r="AW23" s="238">
        <f t="shared" si="19"/>
        <v>0</v>
      </c>
      <c r="AX23" s="108">
        <f t="shared" si="20"/>
        <v>0</v>
      </c>
      <c r="AY23" s="58">
        <f t="shared" si="21"/>
        <v>0</v>
      </c>
      <c r="AZ23" s="109" t="str">
        <f t="shared" si="22"/>
        <v/>
      </c>
      <c r="BA23" s="254">
        <v>0</v>
      </c>
      <c r="BB23" s="255">
        <v>0</v>
      </c>
      <c r="BC23" s="119">
        <f t="shared" si="23"/>
        <v>0</v>
      </c>
      <c r="BD23" s="256">
        <v>0</v>
      </c>
      <c r="BE23" s="256">
        <v>0</v>
      </c>
      <c r="BF23" s="257">
        <v>0</v>
      </c>
      <c r="BG23" s="258">
        <f t="shared" si="24"/>
        <v>0</v>
      </c>
      <c r="BH23" s="386">
        <v>0</v>
      </c>
      <c r="BI23" s="386">
        <v>0</v>
      </c>
      <c r="BJ23" s="386">
        <v>0</v>
      </c>
      <c r="BK23" s="259">
        <f t="shared" si="25"/>
        <v>0</v>
      </c>
      <c r="BL23" s="120">
        <f t="shared" si="26"/>
        <v>0</v>
      </c>
      <c r="BM23" s="456">
        <f t="shared" si="27"/>
        <v>0</v>
      </c>
      <c r="BN23" s="121" t="str">
        <f t="shared" si="28"/>
        <v/>
      </c>
      <c r="BO23" s="423">
        <v>0</v>
      </c>
      <c r="BP23" s="424">
        <v>0</v>
      </c>
      <c r="BQ23" s="425">
        <f t="shared" si="29"/>
        <v>0</v>
      </c>
      <c r="BR23" s="426">
        <v>0</v>
      </c>
      <c r="BS23" s="426">
        <v>0</v>
      </c>
      <c r="BT23" s="427">
        <v>0</v>
      </c>
      <c r="BU23" s="428">
        <f t="shared" si="30"/>
        <v>0</v>
      </c>
      <c r="BV23" s="429">
        <v>0</v>
      </c>
      <c r="BW23" s="429">
        <v>0</v>
      </c>
      <c r="BX23" s="429">
        <v>0</v>
      </c>
      <c r="BY23" s="430">
        <f t="shared" si="31"/>
        <v>0</v>
      </c>
      <c r="BZ23" s="431">
        <f t="shared" si="32"/>
        <v>0</v>
      </c>
      <c r="CA23" s="457">
        <f t="shared" si="33"/>
        <v>0</v>
      </c>
      <c r="CB23" s="458" t="str">
        <f t="shared" si="34"/>
        <v/>
      </c>
      <c r="CC23" s="74"/>
      <c r="CD23" s="73"/>
      <c r="CE23" s="73"/>
      <c r="CF23" s="73"/>
      <c r="CG23" s="73"/>
      <c r="CH23" s="77">
        <f t="shared" si="0"/>
        <v>0</v>
      </c>
      <c r="CI23" s="459">
        <f t="shared" si="35"/>
        <v>0</v>
      </c>
      <c r="CJ23" s="57" t="str">
        <f t="shared" si="36"/>
        <v/>
      </c>
      <c r="CK23" s="110"/>
      <c r="CL23" s="107"/>
      <c r="CM23" s="107"/>
      <c r="CN23" s="107"/>
      <c r="CO23" s="107"/>
      <c r="CP23" s="123">
        <f t="shared" si="1"/>
        <v>0</v>
      </c>
      <c r="CQ23" s="58">
        <f t="shared" si="37"/>
        <v>0</v>
      </c>
      <c r="CR23" s="109" t="str">
        <f t="shared" si="38"/>
        <v/>
      </c>
      <c r="CS23" s="70"/>
      <c r="CT23" s="69"/>
      <c r="CU23" s="69"/>
      <c r="CV23" s="69"/>
      <c r="CW23" s="69"/>
      <c r="CX23" s="127">
        <f t="shared" si="2"/>
        <v>0</v>
      </c>
      <c r="CY23" s="460">
        <f t="shared" si="39"/>
        <v>0</v>
      </c>
      <c r="CZ23" s="56" t="str">
        <f t="shared" si="40"/>
        <v/>
      </c>
      <c r="DA23" s="10"/>
      <c r="DB23" s="10"/>
      <c r="DC23" s="62" t="str">
        <f t="shared" si="41"/>
        <v/>
      </c>
      <c r="DD23" s="53">
        <f t="shared" si="42"/>
        <v>1000</v>
      </c>
      <c r="DE23" s="53">
        <f t="shared" si="43"/>
        <v>0</v>
      </c>
      <c r="DF23" s="432">
        <f t="shared" si="44"/>
        <v>0</v>
      </c>
      <c r="DG23" s="59" t="str">
        <f t="shared" si="45"/>
        <v/>
      </c>
      <c r="DH23" s="54" t="str">
        <f t="shared" si="46"/>
        <v/>
      </c>
      <c r="DI23" s="54" t="str">
        <f t="shared" si="47"/>
        <v/>
      </c>
      <c r="DJ23" s="54" t="str">
        <f t="shared" si="48"/>
        <v/>
      </c>
      <c r="DK23" s="67">
        <f t="shared" si="49"/>
        <v>0</v>
      </c>
      <c r="DL23" s="676"/>
      <c r="DM23" s="677"/>
      <c r="DO23" s="260">
        <f t="shared" si="50"/>
        <v>0</v>
      </c>
      <c r="DP23" s="260" t="s">
        <v>142</v>
      </c>
      <c r="DQ23" s="260">
        <f t="shared" si="51"/>
        <v>100</v>
      </c>
      <c r="DR23" s="260" t="str">
        <f t="shared" si="52"/>
        <v>0/100</v>
      </c>
      <c r="DS23" s="260">
        <f t="shared" si="53"/>
        <v>0</v>
      </c>
      <c r="DT23" s="260" t="s">
        <v>142</v>
      </c>
      <c r="DU23" s="260">
        <f t="shared" si="54"/>
        <v>100</v>
      </c>
      <c r="DV23" s="260" t="str">
        <f t="shared" si="55"/>
        <v>0/100</v>
      </c>
      <c r="DW23" s="260">
        <f t="shared" si="56"/>
        <v>0</v>
      </c>
      <c r="DX23" s="260" t="s">
        <v>142</v>
      </c>
      <c r="DY23" s="260">
        <f t="shared" si="57"/>
        <v>100</v>
      </c>
      <c r="DZ23" s="260" t="str">
        <f t="shared" si="58"/>
        <v>0/100</v>
      </c>
    </row>
    <row r="24" spans="1:130" ht="27.75" customHeight="1">
      <c r="A24" s="6">
        <f t="shared" si="3"/>
        <v>0</v>
      </c>
      <c r="B24" s="61">
        <v>16</v>
      </c>
      <c r="C24" s="54">
        <f t="shared" si="4"/>
        <v>0</v>
      </c>
      <c r="D24" s="8"/>
      <c r="E24" s="83"/>
      <c r="F24" s="7"/>
      <c r="G24" s="8"/>
      <c r="H24" s="8"/>
      <c r="I24" s="8"/>
      <c r="J24" s="83"/>
      <c r="K24" s="179">
        <v>0</v>
      </c>
      <c r="L24" s="180">
        <v>0</v>
      </c>
      <c r="M24" s="87">
        <f t="shared" si="59"/>
        <v>0</v>
      </c>
      <c r="N24" s="187">
        <v>0</v>
      </c>
      <c r="O24" s="187">
        <v>0</v>
      </c>
      <c r="P24" s="188">
        <v>0</v>
      </c>
      <c r="Q24" s="195">
        <f t="shared" si="60"/>
        <v>0</v>
      </c>
      <c r="R24" s="381">
        <v>0</v>
      </c>
      <c r="S24" s="381">
        <v>0</v>
      </c>
      <c r="T24" s="381">
        <v>0</v>
      </c>
      <c r="U24" s="194">
        <f t="shared" si="61"/>
        <v>0</v>
      </c>
      <c r="V24" s="68">
        <f t="shared" si="62"/>
        <v>0</v>
      </c>
      <c r="W24" s="454">
        <f t="shared" si="9"/>
        <v>0</v>
      </c>
      <c r="X24" s="55" t="str">
        <f t="shared" si="10"/>
        <v/>
      </c>
      <c r="Y24" s="212">
        <v>0</v>
      </c>
      <c r="Z24" s="213">
        <v>0</v>
      </c>
      <c r="AA24" s="95">
        <f t="shared" si="11"/>
        <v>0</v>
      </c>
      <c r="AB24" s="214">
        <v>0</v>
      </c>
      <c r="AC24" s="214">
        <v>0</v>
      </c>
      <c r="AD24" s="215">
        <v>0</v>
      </c>
      <c r="AE24" s="216">
        <f t="shared" si="12"/>
        <v>0</v>
      </c>
      <c r="AF24" s="382">
        <v>0</v>
      </c>
      <c r="AG24" s="382">
        <v>0</v>
      </c>
      <c r="AH24" s="382">
        <v>0</v>
      </c>
      <c r="AI24" s="217">
        <f t="shared" si="13"/>
        <v>0</v>
      </c>
      <c r="AJ24" s="96">
        <f t="shared" si="14"/>
        <v>0</v>
      </c>
      <c r="AK24" s="455">
        <f t="shared" si="15"/>
        <v>0</v>
      </c>
      <c r="AL24" s="97" t="str">
        <f t="shared" si="16"/>
        <v/>
      </c>
      <c r="AM24" s="233">
        <v>0</v>
      </c>
      <c r="AN24" s="234">
        <v>0</v>
      </c>
      <c r="AO24" s="106">
        <f t="shared" si="17"/>
        <v>0</v>
      </c>
      <c r="AP24" s="235">
        <v>0</v>
      </c>
      <c r="AQ24" s="235">
        <v>0</v>
      </c>
      <c r="AR24" s="236">
        <v>0</v>
      </c>
      <c r="AS24" s="237">
        <f t="shared" si="18"/>
        <v>0</v>
      </c>
      <c r="AT24" s="384">
        <v>0</v>
      </c>
      <c r="AU24" s="384">
        <v>0</v>
      </c>
      <c r="AV24" s="384">
        <v>0</v>
      </c>
      <c r="AW24" s="238">
        <f t="shared" si="19"/>
        <v>0</v>
      </c>
      <c r="AX24" s="108">
        <f t="shared" si="20"/>
        <v>0</v>
      </c>
      <c r="AY24" s="58">
        <f t="shared" si="21"/>
        <v>0</v>
      </c>
      <c r="AZ24" s="109" t="str">
        <f t="shared" si="22"/>
        <v/>
      </c>
      <c r="BA24" s="254">
        <v>0</v>
      </c>
      <c r="BB24" s="255">
        <v>0</v>
      </c>
      <c r="BC24" s="119">
        <f t="shared" si="23"/>
        <v>0</v>
      </c>
      <c r="BD24" s="256">
        <v>0</v>
      </c>
      <c r="BE24" s="256">
        <v>0</v>
      </c>
      <c r="BF24" s="257">
        <v>0</v>
      </c>
      <c r="BG24" s="258">
        <f t="shared" si="24"/>
        <v>0</v>
      </c>
      <c r="BH24" s="386">
        <v>0</v>
      </c>
      <c r="BI24" s="386">
        <v>0</v>
      </c>
      <c r="BJ24" s="386">
        <v>0</v>
      </c>
      <c r="BK24" s="259">
        <f t="shared" si="25"/>
        <v>0</v>
      </c>
      <c r="BL24" s="120">
        <f t="shared" si="26"/>
        <v>0</v>
      </c>
      <c r="BM24" s="456">
        <f t="shared" si="27"/>
        <v>0</v>
      </c>
      <c r="BN24" s="121" t="str">
        <f t="shared" si="28"/>
        <v/>
      </c>
      <c r="BO24" s="423">
        <v>0</v>
      </c>
      <c r="BP24" s="424">
        <v>0</v>
      </c>
      <c r="BQ24" s="425">
        <f t="shared" si="29"/>
        <v>0</v>
      </c>
      <c r="BR24" s="426">
        <v>0</v>
      </c>
      <c r="BS24" s="426">
        <v>0</v>
      </c>
      <c r="BT24" s="427">
        <v>0</v>
      </c>
      <c r="BU24" s="428">
        <f t="shared" si="30"/>
        <v>0</v>
      </c>
      <c r="BV24" s="429">
        <v>0</v>
      </c>
      <c r="BW24" s="429">
        <v>0</v>
      </c>
      <c r="BX24" s="429">
        <v>0</v>
      </c>
      <c r="BY24" s="430">
        <f t="shared" si="31"/>
        <v>0</v>
      </c>
      <c r="BZ24" s="431">
        <f t="shared" si="32"/>
        <v>0</v>
      </c>
      <c r="CA24" s="457">
        <f t="shared" si="33"/>
        <v>0</v>
      </c>
      <c r="CB24" s="458" t="str">
        <f t="shared" si="34"/>
        <v/>
      </c>
      <c r="CC24" s="74"/>
      <c r="CD24" s="73"/>
      <c r="CE24" s="73"/>
      <c r="CF24" s="73"/>
      <c r="CG24" s="73"/>
      <c r="CH24" s="77">
        <f t="shared" si="0"/>
        <v>0</v>
      </c>
      <c r="CI24" s="459">
        <f t="shared" si="35"/>
        <v>0</v>
      </c>
      <c r="CJ24" s="57" t="str">
        <f t="shared" si="36"/>
        <v/>
      </c>
      <c r="CK24" s="110"/>
      <c r="CL24" s="107"/>
      <c r="CM24" s="107"/>
      <c r="CN24" s="107"/>
      <c r="CO24" s="107"/>
      <c r="CP24" s="123">
        <f t="shared" si="1"/>
        <v>0</v>
      </c>
      <c r="CQ24" s="58">
        <f t="shared" si="37"/>
        <v>0</v>
      </c>
      <c r="CR24" s="109" t="str">
        <f t="shared" si="38"/>
        <v/>
      </c>
      <c r="CS24" s="70"/>
      <c r="CT24" s="69"/>
      <c r="CU24" s="69"/>
      <c r="CV24" s="69"/>
      <c r="CW24" s="69"/>
      <c r="CX24" s="127">
        <f t="shared" si="2"/>
        <v>0</v>
      </c>
      <c r="CY24" s="460">
        <f t="shared" si="39"/>
        <v>0</v>
      </c>
      <c r="CZ24" s="56" t="str">
        <f t="shared" si="40"/>
        <v/>
      </c>
      <c r="DA24" s="10"/>
      <c r="DB24" s="10"/>
      <c r="DC24" s="62" t="str">
        <f t="shared" si="41"/>
        <v/>
      </c>
      <c r="DD24" s="53">
        <f t="shared" si="42"/>
        <v>1000</v>
      </c>
      <c r="DE24" s="53">
        <f t="shared" si="43"/>
        <v>0</v>
      </c>
      <c r="DF24" s="432">
        <f t="shared" si="44"/>
        <v>0</v>
      </c>
      <c r="DG24" s="59" t="str">
        <f t="shared" si="45"/>
        <v/>
      </c>
      <c r="DH24" s="54" t="str">
        <f t="shared" si="46"/>
        <v/>
      </c>
      <c r="DI24" s="54" t="str">
        <f t="shared" si="47"/>
        <v/>
      </c>
      <c r="DJ24" s="54" t="str">
        <f t="shared" si="48"/>
        <v/>
      </c>
      <c r="DK24" s="67">
        <f t="shared" si="49"/>
        <v>0</v>
      </c>
      <c r="DL24" s="676"/>
      <c r="DM24" s="677"/>
      <c r="DO24" s="260">
        <f t="shared" si="50"/>
        <v>0</v>
      </c>
      <c r="DP24" s="260" t="s">
        <v>142</v>
      </c>
      <c r="DQ24" s="260">
        <f t="shared" si="51"/>
        <v>100</v>
      </c>
      <c r="DR24" s="260" t="str">
        <f t="shared" si="52"/>
        <v>0/100</v>
      </c>
      <c r="DS24" s="260">
        <f t="shared" si="53"/>
        <v>0</v>
      </c>
      <c r="DT24" s="260" t="s">
        <v>142</v>
      </c>
      <c r="DU24" s="260">
        <f t="shared" si="54"/>
        <v>100</v>
      </c>
      <c r="DV24" s="260" t="str">
        <f t="shared" si="55"/>
        <v>0/100</v>
      </c>
      <c r="DW24" s="260">
        <f t="shared" si="56"/>
        <v>0</v>
      </c>
      <c r="DX24" s="260" t="s">
        <v>142</v>
      </c>
      <c r="DY24" s="260">
        <f t="shared" si="57"/>
        <v>100</v>
      </c>
      <c r="DZ24" s="260" t="str">
        <f t="shared" si="58"/>
        <v>0/100</v>
      </c>
    </row>
    <row r="25" spans="1:130" ht="27.75" customHeight="1">
      <c r="A25" s="6">
        <f t="shared" si="3"/>
        <v>0</v>
      </c>
      <c r="B25" s="53">
        <v>17</v>
      </c>
      <c r="C25" s="54">
        <f t="shared" si="4"/>
        <v>0</v>
      </c>
      <c r="D25" s="8"/>
      <c r="E25" s="83"/>
      <c r="F25" s="7"/>
      <c r="G25" s="8"/>
      <c r="H25" s="8"/>
      <c r="I25" s="8"/>
      <c r="J25" s="83"/>
      <c r="K25" s="179">
        <v>0</v>
      </c>
      <c r="L25" s="180">
        <v>0</v>
      </c>
      <c r="M25" s="87">
        <f t="shared" si="59"/>
        <v>0</v>
      </c>
      <c r="N25" s="187">
        <v>0</v>
      </c>
      <c r="O25" s="187">
        <v>0</v>
      </c>
      <c r="P25" s="188">
        <v>0</v>
      </c>
      <c r="Q25" s="195">
        <f t="shared" si="60"/>
        <v>0</v>
      </c>
      <c r="R25" s="381">
        <v>0</v>
      </c>
      <c r="S25" s="381">
        <v>0</v>
      </c>
      <c r="T25" s="381">
        <v>0</v>
      </c>
      <c r="U25" s="194">
        <f t="shared" si="61"/>
        <v>0</v>
      </c>
      <c r="V25" s="68">
        <f t="shared" si="62"/>
        <v>0</v>
      </c>
      <c r="W25" s="454">
        <f t="shared" si="9"/>
        <v>0</v>
      </c>
      <c r="X25" s="55" t="str">
        <f t="shared" si="10"/>
        <v/>
      </c>
      <c r="Y25" s="212">
        <v>0</v>
      </c>
      <c r="Z25" s="213">
        <v>0</v>
      </c>
      <c r="AA25" s="95">
        <f t="shared" si="11"/>
        <v>0</v>
      </c>
      <c r="AB25" s="214">
        <v>0</v>
      </c>
      <c r="AC25" s="214">
        <v>0</v>
      </c>
      <c r="AD25" s="215">
        <v>0</v>
      </c>
      <c r="AE25" s="216">
        <f t="shared" si="12"/>
        <v>0</v>
      </c>
      <c r="AF25" s="382">
        <v>0</v>
      </c>
      <c r="AG25" s="382">
        <v>0</v>
      </c>
      <c r="AH25" s="382">
        <v>0</v>
      </c>
      <c r="AI25" s="217">
        <f t="shared" si="13"/>
        <v>0</v>
      </c>
      <c r="AJ25" s="96">
        <f t="shared" si="14"/>
        <v>0</v>
      </c>
      <c r="AK25" s="455">
        <f t="shared" si="15"/>
        <v>0</v>
      </c>
      <c r="AL25" s="97" t="str">
        <f t="shared" si="16"/>
        <v/>
      </c>
      <c r="AM25" s="233">
        <v>0</v>
      </c>
      <c r="AN25" s="234">
        <v>0</v>
      </c>
      <c r="AO25" s="106">
        <f t="shared" si="17"/>
        <v>0</v>
      </c>
      <c r="AP25" s="235">
        <v>0</v>
      </c>
      <c r="AQ25" s="235">
        <v>0</v>
      </c>
      <c r="AR25" s="236">
        <v>0</v>
      </c>
      <c r="AS25" s="237">
        <f t="shared" si="18"/>
        <v>0</v>
      </c>
      <c r="AT25" s="384">
        <v>0</v>
      </c>
      <c r="AU25" s="384">
        <v>0</v>
      </c>
      <c r="AV25" s="384">
        <v>0</v>
      </c>
      <c r="AW25" s="238">
        <f t="shared" si="19"/>
        <v>0</v>
      </c>
      <c r="AX25" s="108">
        <f t="shared" si="20"/>
        <v>0</v>
      </c>
      <c r="AY25" s="58">
        <f t="shared" si="21"/>
        <v>0</v>
      </c>
      <c r="AZ25" s="109" t="str">
        <f t="shared" si="22"/>
        <v/>
      </c>
      <c r="BA25" s="254">
        <v>0</v>
      </c>
      <c r="BB25" s="255">
        <v>0</v>
      </c>
      <c r="BC25" s="119">
        <f t="shared" si="23"/>
        <v>0</v>
      </c>
      <c r="BD25" s="256">
        <v>0</v>
      </c>
      <c r="BE25" s="256">
        <v>0</v>
      </c>
      <c r="BF25" s="257">
        <v>0</v>
      </c>
      <c r="BG25" s="258">
        <f t="shared" si="24"/>
        <v>0</v>
      </c>
      <c r="BH25" s="386">
        <v>0</v>
      </c>
      <c r="BI25" s="386">
        <v>0</v>
      </c>
      <c r="BJ25" s="386">
        <v>0</v>
      </c>
      <c r="BK25" s="259">
        <f t="shared" si="25"/>
        <v>0</v>
      </c>
      <c r="BL25" s="120">
        <f t="shared" si="26"/>
        <v>0</v>
      </c>
      <c r="BM25" s="456">
        <f t="shared" si="27"/>
        <v>0</v>
      </c>
      <c r="BN25" s="121" t="str">
        <f t="shared" si="28"/>
        <v/>
      </c>
      <c r="BO25" s="423">
        <v>0</v>
      </c>
      <c r="BP25" s="424">
        <v>0</v>
      </c>
      <c r="BQ25" s="425">
        <f t="shared" si="29"/>
        <v>0</v>
      </c>
      <c r="BR25" s="426">
        <v>0</v>
      </c>
      <c r="BS25" s="426">
        <v>0</v>
      </c>
      <c r="BT25" s="427">
        <v>0</v>
      </c>
      <c r="BU25" s="428">
        <f t="shared" si="30"/>
        <v>0</v>
      </c>
      <c r="BV25" s="429">
        <v>0</v>
      </c>
      <c r="BW25" s="429">
        <v>0</v>
      </c>
      <c r="BX25" s="429">
        <v>0</v>
      </c>
      <c r="BY25" s="430">
        <f t="shared" si="31"/>
        <v>0</v>
      </c>
      <c r="BZ25" s="431">
        <f t="shared" si="32"/>
        <v>0</v>
      </c>
      <c r="CA25" s="457">
        <f t="shared" si="33"/>
        <v>0</v>
      </c>
      <c r="CB25" s="458" t="str">
        <f t="shared" si="34"/>
        <v/>
      </c>
      <c r="CC25" s="74"/>
      <c r="CD25" s="73"/>
      <c r="CE25" s="73"/>
      <c r="CF25" s="73"/>
      <c r="CG25" s="73"/>
      <c r="CH25" s="77">
        <f t="shared" si="0"/>
        <v>0</v>
      </c>
      <c r="CI25" s="459">
        <f t="shared" si="35"/>
        <v>0</v>
      </c>
      <c r="CJ25" s="57" t="str">
        <f t="shared" si="36"/>
        <v/>
      </c>
      <c r="CK25" s="110"/>
      <c r="CL25" s="107"/>
      <c r="CM25" s="107"/>
      <c r="CN25" s="107"/>
      <c r="CO25" s="107"/>
      <c r="CP25" s="123">
        <f t="shared" si="1"/>
        <v>0</v>
      </c>
      <c r="CQ25" s="58">
        <f t="shared" si="37"/>
        <v>0</v>
      </c>
      <c r="CR25" s="109" t="str">
        <f t="shared" si="38"/>
        <v/>
      </c>
      <c r="CS25" s="70"/>
      <c r="CT25" s="69"/>
      <c r="CU25" s="69"/>
      <c r="CV25" s="69"/>
      <c r="CW25" s="69"/>
      <c r="CX25" s="127">
        <f t="shared" si="2"/>
        <v>0</v>
      </c>
      <c r="CY25" s="460">
        <f t="shared" si="39"/>
        <v>0</v>
      </c>
      <c r="CZ25" s="56" t="str">
        <f t="shared" si="40"/>
        <v/>
      </c>
      <c r="DA25" s="10"/>
      <c r="DB25" s="10"/>
      <c r="DC25" s="62" t="str">
        <f t="shared" si="41"/>
        <v/>
      </c>
      <c r="DD25" s="53">
        <f t="shared" si="42"/>
        <v>1000</v>
      </c>
      <c r="DE25" s="53">
        <f t="shared" si="43"/>
        <v>0</v>
      </c>
      <c r="DF25" s="432">
        <f t="shared" si="44"/>
        <v>0</v>
      </c>
      <c r="DG25" s="59" t="str">
        <f t="shared" si="45"/>
        <v/>
      </c>
      <c r="DH25" s="54" t="str">
        <f t="shared" si="46"/>
        <v/>
      </c>
      <c r="DI25" s="54" t="str">
        <f t="shared" si="47"/>
        <v/>
      </c>
      <c r="DJ25" s="54" t="str">
        <f t="shared" si="48"/>
        <v/>
      </c>
      <c r="DK25" s="67">
        <f t="shared" si="49"/>
        <v>0</v>
      </c>
      <c r="DL25" s="676"/>
      <c r="DM25" s="677"/>
      <c r="DO25" s="260">
        <f t="shared" si="50"/>
        <v>0</v>
      </c>
      <c r="DP25" s="260" t="s">
        <v>142</v>
      </c>
      <c r="DQ25" s="260">
        <f t="shared" si="51"/>
        <v>100</v>
      </c>
      <c r="DR25" s="260" t="str">
        <f t="shared" si="52"/>
        <v>0/100</v>
      </c>
      <c r="DS25" s="260">
        <f t="shared" si="53"/>
        <v>0</v>
      </c>
      <c r="DT25" s="260" t="s">
        <v>142</v>
      </c>
      <c r="DU25" s="260">
        <f t="shared" si="54"/>
        <v>100</v>
      </c>
      <c r="DV25" s="260" t="str">
        <f t="shared" si="55"/>
        <v>0/100</v>
      </c>
      <c r="DW25" s="260">
        <f t="shared" si="56"/>
        <v>0</v>
      </c>
      <c r="DX25" s="260" t="s">
        <v>142</v>
      </c>
      <c r="DY25" s="260">
        <f t="shared" si="57"/>
        <v>100</v>
      </c>
      <c r="DZ25" s="260" t="str">
        <f t="shared" si="58"/>
        <v>0/100</v>
      </c>
    </row>
    <row r="26" spans="1:130" ht="27.75" customHeight="1">
      <c r="A26" s="6">
        <f t="shared" si="3"/>
        <v>0</v>
      </c>
      <c r="B26" s="61">
        <v>18</v>
      </c>
      <c r="C26" s="54">
        <f t="shared" si="4"/>
        <v>0</v>
      </c>
      <c r="D26" s="8"/>
      <c r="E26" s="83"/>
      <c r="F26" s="7"/>
      <c r="G26" s="8"/>
      <c r="H26" s="8"/>
      <c r="I26" s="8"/>
      <c r="J26" s="83"/>
      <c r="K26" s="179">
        <v>0</v>
      </c>
      <c r="L26" s="180">
        <v>0</v>
      </c>
      <c r="M26" s="87">
        <f t="shared" si="59"/>
        <v>0</v>
      </c>
      <c r="N26" s="187">
        <v>0</v>
      </c>
      <c r="O26" s="187">
        <v>0</v>
      </c>
      <c r="P26" s="188">
        <v>0</v>
      </c>
      <c r="Q26" s="195">
        <f t="shared" si="60"/>
        <v>0</v>
      </c>
      <c r="R26" s="381">
        <v>0</v>
      </c>
      <c r="S26" s="381">
        <v>0</v>
      </c>
      <c r="T26" s="381">
        <v>0</v>
      </c>
      <c r="U26" s="194">
        <f t="shared" si="61"/>
        <v>0</v>
      </c>
      <c r="V26" s="68">
        <f t="shared" si="62"/>
        <v>0</v>
      </c>
      <c r="W26" s="454">
        <f t="shared" si="9"/>
        <v>0</v>
      </c>
      <c r="X26" s="55" t="str">
        <f t="shared" si="10"/>
        <v/>
      </c>
      <c r="Y26" s="212">
        <v>0</v>
      </c>
      <c r="Z26" s="213">
        <v>0</v>
      </c>
      <c r="AA26" s="95">
        <f t="shared" si="11"/>
        <v>0</v>
      </c>
      <c r="AB26" s="214">
        <v>0</v>
      </c>
      <c r="AC26" s="214">
        <v>0</v>
      </c>
      <c r="AD26" s="215">
        <v>0</v>
      </c>
      <c r="AE26" s="216">
        <f t="shared" si="12"/>
        <v>0</v>
      </c>
      <c r="AF26" s="382">
        <v>0</v>
      </c>
      <c r="AG26" s="382">
        <v>0</v>
      </c>
      <c r="AH26" s="382">
        <v>0</v>
      </c>
      <c r="AI26" s="217">
        <f t="shared" si="13"/>
        <v>0</v>
      </c>
      <c r="AJ26" s="96">
        <f t="shared" si="14"/>
        <v>0</v>
      </c>
      <c r="AK26" s="455">
        <f t="shared" si="15"/>
        <v>0</v>
      </c>
      <c r="AL26" s="97" t="str">
        <f t="shared" si="16"/>
        <v/>
      </c>
      <c r="AM26" s="233">
        <v>0</v>
      </c>
      <c r="AN26" s="234">
        <v>0</v>
      </c>
      <c r="AO26" s="106">
        <f t="shared" si="17"/>
        <v>0</v>
      </c>
      <c r="AP26" s="235">
        <v>0</v>
      </c>
      <c r="AQ26" s="235">
        <v>0</v>
      </c>
      <c r="AR26" s="236">
        <v>0</v>
      </c>
      <c r="AS26" s="237">
        <f t="shared" si="18"/>
        <v>0</v>
      </c>
      <c r="AT26" s="384">
        <v>0</v>
      </c>
      <c r="AU26" s="384">
        <v>0</v>
      </c>
      <c r="AV26" s="384">
        <v>0</v>
      </c>
      <c r="AW26" s="238">
        <f t="shared" si="19"/>
        <v>0</v>
      </c>
      <c r="AX26" s="108">
        <f t="shared" si="20"/>
        <v>0</v>
      </c>
      <c r="AY26" s="58">
        <f t="shared" si="21"/>
        <v>0</v>
      </c>
      <c r="AZ26" s="109" t="str">
        <f t="shared" si="22"/>
        <v/>
      </c>
      <c r="BA26" s="254">
        <v>0</v>
      </c>
      <c r="BB26" s="255">
        <v>0</v>
      </c>
      <c r="BC26" s="119">
        <f t="shared" si="23"/>
        <v>0</v>
      </c>
      <c r="BD26" s="256">
        <v>0</v>
      </c>
      <c r="BE26" s="256">
        <v>0</v>
      </c>
      <c r="BF26" s="257">
        <v>0</v>
      </c>
      <c r="BG26" s="258">
        <f t="shared" si="24"/>
        <v>0</v>
      </c>
      <c r="BH26" s="386">
        <v>0</v>
      </c>
      <c r="BI26" s="386">
        <v>0</v>
      </c>
      <c r="BJ26" s="386">
        <v>0</v>
      </c>
      <c r="BK26" s="259">
        <f t="shared" si="25"/>
        <v>0</v>
      </c>
      <c r="BL26" s="120">
        <f t="shared" si="26"/>
        <v>0</v>
      </c>
      <c r="BM26" s="456">
        <f t="shared" si="27"/>
        <v>0</v>
      </c>
      <c r="BN26" s="121" t="str">
        <f t="shared" si="28"/>
        <v/>
      </c>
      <c r="BO26" s="423">
        <v>0</v>
      </c>
      <c r="BP26" s="424">
        <v>0</v>
      </c>
      <c r="BQ26" s="425">
        <f t="shared" si="29"/>
        <v>0</v>
      </c>
      <c r="BR26" s="426">
        <v>0</v>
      </c>
      <c r="BS26" s="426">
        <v>0</v>
      </c>
      <c r="BT26" s="427">
        <v>0</v>
      </c>
      <c r="BU26" s="428">
        <f t="shared" si="30"/>
        <v>0</v>
      </c>
      <c r="BV26" s="429">
        <v>0</v>
      </c>
      <c r="BW26" s="429">
        <v>0</v>
      </c>
      <c r="BX26" s="429">
        <v>0</v>
      </c>
      <c r="BY26" s="430">
        <f t="shared" si="31"/>
        <v>0</v>
      </c>
      <c r="BZ26" s="431">
        <f t="shared" si="32"/>
        <v>0</v>
      </c>
      <c r="CA26" s="457">
        <f t="shared" si="33"/>
        <v>0</v>
      </c>
      <c r="CB26" s="458" t="str">
        <f t="shared" si="34"/>
        <v/>
      </c>
      <c r="CC26" s="74"/>
      <c r="CD26" s="73"/>
      <c r="CE26" s="73"/>
      <c r="CF26" s="73"/>
      <c r="CG26" s="73"/>
      <c r="CH26" s="77">
        <f t="shared" si="0"/>
        <v>0</v>
      </c>
      <c r="CI26" s="459">
        <f t="shared" si="35"/>
        <v>0</v>
      </c>
      <c r="CJ26" s="57" t="str">
        <f t="shared" si="36"/>
        <v/>
      </c>
      <c r="CK26" s="110"/>
      <c r="CL26" s="107"/>
      <c r="CM26" s="107"/>
      <c r="CN26" s="107"/>
      <c r="CO26" s="107"/>
      <c r="CP26" s="123">
        <f t="shared" si="1"/>
        <v>0</v>
      </c>
      <c r="CQ26" s="58">
        <f t="shared" si="37"/>
        <v>0</v>
      </c>
      <c r="CR26" s="109" t="str">
        <f t="shared" si="38"/>
        <v/>
      </c>
      <c r="CS26" s="70"/>
      <c r="CT26" s="69"/>
      <c r="CU26" s="69"/>
      <c r="CV26" s="69"/>
      <c r="CW26" s="69"/>
      <c r="CX26" s="127">
        <f t="shared" si="2"/>
        <v>0</v>
      </c>
      <c r="CY26" s="460">
        <f t="shared" si="39"/>
        <v>0</v>
      </c>
      <c r="CZ26" s="56" t="str">
        <f t="shared" si="40"/>
        <v/>
      </c>
      <c r="DA26" s="10"/>
      <c r="DB26" s="10"/>
      <c r="DC26" s="62" t="str">
        <f t="shared" si="41"/>
        <v/>
      </c>
      <c r="DD26" s="53">
        <f t="shared" si="42"/>
        <v>1000</v>
      </c>
      <c r="DE26" s="53">
        <f t="shared" si="43"/>
        <v>0</v>
      </c>
      <c r="DF26" s="432">
        <f t="shared" si="44"/>
        <v>0</v>
      </c>
      <c r="DG26" s="59" t="str">
        <f t="shared" si="45"/>
        <v/>
      </c>
      <c r="DH26" s="54" t="str">
        <f t="shared" si="46"/>
        <v/>
      </c>
      <c r="DI26" s="54" t="str">
        <f t="shared" si="47"/>
        <v/>
      </c>
      <c r="DJ26" s="54" t="str">
        <f t="shared" si="48"/>
        <v/>
      </c>
      <c r="DK26" s="67">
        <f t="shared" si="49"/>
        <v>0</v>
      </c>
      <c r="DL26" s="676"/>
      <c r="DM26" s="677"/>
      <c r="DO26" s="260">
        <f t="shared" si="50"/>
        <v>0</v>
      </c>
      <c r="DP26" s="260" t="s">
        <v>142</v>
      </c>
      <c r="DQ26" s="260">
        <f t="shared" si="51"/>
        <v>100</v>
      </c>
      <c r="DR26" s="260" t="str">
        <f t="shared" si="52"/>
        <v>0/100</v>
      </c>
      <c r="DS26" s="260">
        <f t="shared" si="53"/>
        <v>0</v>
      </c>
      <c r="DT26" s="260" t="s">
        <v>142</v>
      </c>
      <c r="DU26" s="260">
        <f t="shared" si="54"/>
        <v>100</v>
      </c>
      <c r="DV26" s="260" t="str">
        <f t="shared" si="55"/>
        <v>0/100</v>
      </c>
      <c r="DW26" s="260">
        <f t="shared" si="56"/>
        <v>0</v>
      </c>
      <c r="DX26" s="260" t="s">
        <v>142</v>
      </c>
      <c r="DY26" s="260">
        <f t="shared" si="57"/>
        <v>100</v>
      </c>
      <c r="DZ26" s="260" t="str">
        <f t="shared" si="58"/>
        <v>0/100</v>
      </c>
    </row>
    <row r="27" spans="1:130" ht="27.75" customHeight="1">
      <c r="A27" s="6">
        <f t="shared" si="3"/>
        <v>0</v>
      </c>
      <c r="B27" s="53">
        <v>19</v>
      </c>
      <c r="C27" s="54">
        <f t="shared" si="4"/>
        <v>0</v>
      </c>
      <c r="D27" s="8"/>
      <c r="E27" s="83"/>
      <c r="F27" s="7"/>
      <c r="G27" s="8"/>
      <c r="H27" s="8"/>
      <c r="I27" s="8"/>
      <c r="J27" s="83"/>
      <c r="K27" s="179">
        <v>0</v>
      </c>
      <c r="L27" s="180">
        <v>0</v>
      </c>
      <c r="M27" s="87">
        <f t="shared" si="59"/>
        <v>0</v>
      </c>
      <c r="N27" s="187">
        <v>0</v>
      </c>
      <c r="O27" s="187">
        <v>0</v>
      </c>
      <c r="P27" s="188">
        <v>0</v>
      </c>
      <c r="Q27" s="195">
        <f t="shared" si="60"/>
        <v>0</v>
      </c>
      <c r="R27" s="381">
        <v>0</v>
      </c>
      <c r="S27" s="381">
        <v>0</v>
      </c>
      <c r="T27" s="381">
        <v>0</v>
      </c>
      <c r="U27" s="194">
        <f t="shared" si="61"/>
        <v>0</v>
      </c>
      <c r="V27" s="68">
        <f t="shared" si="62"/>
        <v>0</v>
      </c>
      <c r="W27" s="454">
        <f t="shared" si="9"/>
        <v>0</v>
      </c>
      <c r="X27" s="55" t="str">
        <f t="shared" si="10"/>
        <v/>
      </c>
      <c r="Y27" s="212">
        <v>0</v>
      </c>
      <c r="Z27" s="213">
        <v>0</v>
      </c>
      <c r="AA27" s="95">
        <f t="shared" si="11"/>
        <v>0</v>
      </c>
      <c r="AB27" s="214">
        <v>0</v>
      </c>
      <c r="AC27" s="214">
        <v>0</v>
      </c>
      <c r="AD27" s="215">
        <v>0</v>
      </c>
      <c r="AE27" s="216">
        <f t="shared" si="12"/>
        <v>0</v>
      </c>
      <c r="AF27" s="382">
        <v>0</v>
      </c>
      <c r="AG27" s="382">
        <v>0</v>
      </c>
      <c r="AH27" s="382">
        <v>0</v>
      </c>
      <c r="AI27" s="217">
        <f t="shared" si="13"/>
        <v>0</v>
      </c>
      <c r="AJ27" s="96">
        <f t="shared" si="14"/>
        <v>0</v>
      </c>
      <c r="AK27" s="455">
        <f t="shared" si="15"/>
        <v>0</v>
      </c>
      <c r="AL27" s="97" t="str">
        <f t="shared" si="16"/>
        <v/>
      </c>
      <c r="AM27" s="233">
        <v>0</v>
      </c>
      <c r="AN27" s="234">
        <v>0</v>
      </c>
      <c r="AO27" s="106">
        <f t="shared" si="17"/>
        <v>0</v>
      </c>
      <c r="AP27" s="235">
        <v>0</v>
      </c>
      <c r="AQ27" s="235">
        <v>0</v>
      </c>
      <c r="AR27" s="236">
        <v>0</v>
      </c>
      <c r="AS27" s="237">
        <f t="shared" si="18"/>
        <v>0</v>
      </c>
      <c r="AT27" s="384">
        <v>0</v>
      </c>
      <c r="AU27" s="384">
        <v>0</v>
      </c>
      <c r="AV27" s="384">
        <v>0</v>
      </c>
      <c r="AW27" s="238">
        <f t="shared" si="19"/>
        <v>0</v>
      </c>
      <c r="AX27" s="108">
        <f t="shared" si="20"/>
        <v>0</v>
      </c>
      <c r="AY27" s="58">
        <f t="shared" si="21"/>
        <v>0</v>
      </c>
      <c r="AZ27" s="109" t="str">
        <f t="shared" si="22"/>
        <v/>
      </c>
      <c r="BA27" s="254">
        <v>0</v>
      </c>
      <c r="BB27" s="255">
        <v>0</v>
      </c>
      <c r="BC27" s="119">
        <f t="shared" si="23"/>
        <v>0</v>
      </c>
      <c r="BD27" s="256">
        <v>0</v>
      </c>
      <c r="BE27" s="256">
        <v>0</v>
      </c>
      <c r="BF27" s="257">
        <v>0</v>
      </c>
      <c r="BG27" s="258">
        <f t="shared" si="24"/>
        <v>0</v>
      </c>
      <c r="BH27" s="386">
        <v>0</v>
      </c>
      <c r="BI27" s="386">
        <v>0</v>
      </c>
      <c r="BJ27" s="386">
        <v>0</v>
      </c>
      <c r="BK27" s="259">
        <f t="shared" si="25"/>
        <v>0</v>
      </c>
      <c r="BL27" s="120">
        <f t="shared" si="26"/>
        <v>0</v>
      </c>
      <c r="BM27" s="456">
        <f t="shared" si="27"/>
        <v>0</v>
      </c>
      <c r="BN27" s="121" t="str">
        <f t="shared" si="28"/>
        <v/>
      </c>
      <c r="BO27" s="423">
        <v>0</v>
      </c>
      <c r="BP27" s="424">
        <v>0</v>
      </c>
      <c r="BQ27" s="425">
        <f t="shared" si="29"/>
        <v>0</v>
      </c>
      <c r="BR27" s="426">
        <v>0</v>
      </c>
      <c r="BS27" s="426">
        <v>0</v>
      </c>
      <c r="BT27" s="427">
        <v>0</v>
      </c>
      <c r="BU27" s="428">
        <f t="shared" si="30"/>
        <v>0</v>
      </c>
      <c r="BV27" s="429">
        <v>0</v>
      </c>
      <c r="BW27" s="429">
        <v>0</v>
      </c>
      <c r="BX27" s="429">
        <v>0</v>
      </c>
      <c r="BY27" s="430">
        <f t="shared" si="31"/>
        <v>0</v>
      </c>
      <c r="BZ27" s="431">
        <f t="shared" si="32"/>
        <v>0</v>
      </c>
      <c r="CA27" s="457">
        <f t="shared" si="33"/>
        <v>0</v>
      </c>
      <c r="CB27" s="458" t="str">
        <f t="shared" si="34"/>
        <v/>
      </c>
      <c r="CC27" s="74"/>
      <c r="CD27" s="73"/>
      <c r="CE27" s="73"/>
      <c r="CF27" s="73"/>
      <c r="CG27" s="73"/>
      <c r="CH27" s="77">
        <f t="shared" si="0"/>
        <v>0</v>
      </c>
      <c r="CI27" s="459">
        <f t="shared" si="35"/>
        <v>0</v>
      </c>
      <c r="CJ27" s="57" t="str">
        <f t="shared" si="36"/>
        <v/>
      </c>
      <c r="CK27" s="110"/>
      <c r="CL27" s="107"/>
      <c r="CM27" s="107"/>
      <c r="CN27" s="107"/>
      <c r="CO27" s="107"/>
      <c r="CP27" s="123">
        <f t="shared" si="1"/>
        <v>0</v>
      </c>
      <c r="CQ27" s="58">
        <f t="shared" si="37"/>
        <v>0</v>
      </c>
      <c r="CR27" s="109" t="str">
        <f t="shared" si="38"/>
        <v/>
      </c>
      <c r="CS27" s="70"/>
      <c r="CT27" s="69"/>
      <c r="CU27" s="69"/>
      <c r="CV27" s="69"/>
      <c r="CW27" s="69"/>
      <c r="CX27" s="127">
        <f t="shared" si="2"/>
        <v>0</v>
      </c>
      <c r="CY27" s="460">
        <f t="shared" si="39"/>
        <v>0</v>
      </c>
      <c r="CZ27" s="56" t="str">
        <f t="shared" si="40"/>
        <v/>
      </c>
      <c r="DA27" s="10"/>
      <c r="DB27" s="10"/>
      <c r="DC27" s="62" t="str">
        <f t="shared" si="41"/>
        <v/>
      </c>
      <c r="DD27" s="53">
        <f t="shared" si="42"/>
        <v>1000</v>
      </c>
      <c r="DE27" s="53">
        <f t="shared" si="43"/>
        <v>0</v>
      </c>
      <c r="DF27" s="432">
        <f t="shared" si="44"/>
        <v>0</v>
      </c>
      <c r="DG27" s="59" t="str">
        <f t="shared" si="45"/>
        <v/>
      </c>
      <c r="DH27" s="54" t="str">
        <f t="shared" si="46"/>
        <v/>
      </c>
      <c r="DI27" s="54" t="str">
        <f t="shared" si="47"/>
        <v/>
      </c>
      <c r="DJ27" s="54" t="str">
        <f t="shared" si="48"/>
        <v/>
      </c>
      <c r="DK27" s="67">
        <f t="shared" si="49"/>
        <v>0</v>
      </c>
      <c r="DL27" s="676"/>
      <c r="DM27" s="677"/>
      <c r="DO27" s="260">
        <f t="shared" si="50"/>
        <v>0</v>
      </c>
      <c r="DP27" s="260" t="s">
        <v>142</v>
      </c>
      <c r="DQ27" s="260">
        <f t="shared" si="51"/>
        <v>100</v>
      </c>
      <c r="DR27" s="260" t="str">
        <f t="shared" si="52"/>
        <v>0/100</v>
      </c>
      <c r="DS27" s="260">
        <f t="shared" si="53"/>
        <v>0</v>
      </c>
      <c r="DT27" s="260" t="s">
        <v>142</v>
      </c>
      <c r="DU27" s="260">
        <f t="shared" si="54"/>
        <v>100</v>
      </c>
      <c r="DV27" s="260" t="str">
        <f t="shared" si="55"/>
        <v>0/100</v>
      </c>
      <c r="DW27" s="260">
        <f t="shared" si="56"/>
        <v>0</v>
      </c>
      <c r="DX27" s="260" t="s">
        <v>142</v>
      </c>
      <c r="DY27" s="260">
        <f t="shared" si="57"/>
        <v>100</v>
      </c>
      <c r="DZ27" s="260" t="str">
        <f t="shared" si="58"/>
        <v>0/100</v>
      </c>
    </row>
    <row r="28" spans="1:130" ht="26.25" customHeight="1">
      <c r="A28" s="6">
        <f t="shared" si="3"/>
        <v>0</v>
      </c>
      <c r="B28" s="61">
        <v>20</v>
      </c>
      <c r="C28" s="54">
        <f t="shared" si="4"/>
        <v>0</v>
      </c>
      <c r="D28" s="8"/>
      <c r="E28" s="83"/>
      <c r="F28" s="7"/>
      <c r="G28" s="8"/>
      <c r="H28" s="8"/>
      <c r="I28" s="8"/>
      <c r="J28" s="83"/>
      <c r="K28" s="179">
        <v>0</v>
      </c>
      <c r="L28" s="180">
        <v>0</v>
      </c>
      <c r="M28" s="87">
        <f t="shared" si="59"/>
        <v>0</v>
      </c>
      <c r="N28" s="187">
        <v>0</v>
      </c>
      <c r="O28" s="187">
        <v>0</v>
      </c>
      <c r="P28" s="188">
        <v>0</v>
      </c>
      <c r="Q28" s="195">
        <f t="shared" si="60"/>
        <v>0</v>
      </c>
      <c r="R28" s="381">
        <v>0</v>
      </c>
      <c r="S28" s="381">
        <v>0</v>
      </c>
      <c r="T28" s="381">
        <v>0</v>
      </c>
      <c r="U28" s="194">
        <f t="shared" si="61"/>
        <v>0</v>
      </c>
      <c r="V28" s="68">
        <f t="shared" si="62"/>
        <v>0</v>
      </c>
      <c r="W28" s="454">
        <f t="shared" si="9"/>
        <v>0</v>
      </c>
      <c r="X28" s="55" t="str">
        <f t="shared" si="10"/>
        <v/>
      </c>
      <c r="Y28" s="212">
        <v>0</v>
      </c>
      <c r="Z28" s="213">
        <v>0</v>
      </c>
      <c r="AA28" s="95">
        <f t="shared" si="11"/>
        <v>0</v>
      </c>
      <c r="AB28" s="214">
        <v>0</v>
      </c>
      <c r="AC28" s="214">
        <v>0</v>
      </c>
      <c r="AD28" s="215">
        <v>0</v>
      </c>
      <c r="AE28" s="216">
        <f t="shared" si="12"/>
        <v>0</v>
      </c>
      <c r="AF28" s="382">
        <v>0</v>
      </c>
      <c r="AG28" s="382">
        <v>0</v>
      </c>
      <c r="AH28" s="382">
        <v>0</v>
      </c>
      <c r="AI28" s="217">
        <f t="shared" si="13"/>
        <v>0</v>
      </c>
      <c r="AJ28" s="96">
        <f t="shared" si="14"/>
        <v>0</v>
      </c>
      <c r="AK28" s="455">
        <f t="shared" si="15"/>
        <v>0</v>
      </c>
      <c r="AL28" s="97" t="str">
        <f t="shared" si="16"/>
        <v/>
      </c>
      <c r="AM28" s="233">
        <v>0</v>
      </c>
      <c r="AN28" s="234">
        <v>0</v>
      </c>
      <c r="AO28" s="106">
        <f t="shared" si="17"/>
        <v>0</v>
      </c>
      <c r="AP28" s="235">
        <v>0</v>
      </c>
      <c r="AQ28" s="235">
        <v>0</v>
      </c>
      <c r="AR28" s="236">
        <v>0</v>
      </c>
      <c r="AS28" s="237">
        <f t="shared" si="18"/>
        <v>0</v>
      </c>
      <c r="AT28" s="384">
        <v>0</v>
      </c>
      <c r="AU28" s="384">
        <v>0</v>
      </c>
      <c r="AV28" s="384">
        <v>0</v>
      </c>
      <c r="AW28" s="238">
        <f t="shared" si="19"/>
        <v>0</v>
      </c>
      <c r="AX28" s="108">
        <f t="shared" si="20"/>
        <v>0</v>
      </c>
      <c r="AY28" s="58">
        <f t="shared" si="21"/>
        <v>0</v>
      </c>
      <c r="AZ28" s="109" t="str">
        <f t="shared" si="22"/>
        <v/>
      </c>
      <c r="BA28" s="254">
        <v>0</v>
      </c>
      <c r="BB28" s="255">
        <v>0</v>
      </c>
      <c r="BC28" s="119">
        <f t="shared" si="23"/>
        <v>0</v>
      </c>
      <c r="BD28" s="256">
        <v>0</v>
      </c>
      <c r="BE28" s="256">
        <v>0</v>
      </c>
      <c r="BF28" s="257">
        <v>0</v>
      </c>
      <c r="BG28" s="258">
        <f t="shared" si="24"/>
        <v>0</v>
      </c>
      <c r="BH28" s="386">
        <v>0</v>
      </c>
      <c r="BI28" s="386">
        <v>0</v>
      </c>
      <c r="BJ28" s="386">
        <v>0</v>
      </c>
      <c r="BK28" s="259">
        <f t="shared" si="25"/>
        <v>0</v>
      </c>
      <c r="BL28" s="120">
        <f t="shared" si="26"/>
        <v>0</v>
      </c>
      <c r="BM28" s="456">
        <f t="shared" si="27"/>
        <v>0</v>
      </c>
      <c r="BN28" s="121" t="str">
        <f t="shared" si="28"/>
        <v/>
      </c>
      <c r="BO28" s="423">
        <v>0</v>
      </c>
      <c r="BP28" s="424">
        <v>0</v>
      </c>
      <c r="BQ28" s="425">
        <f t="shared" si="29"/>
        <v>0</v>
      </c>
      <c r="BR28" s="426">
        <v>0</v>
      </c>
      <c r="BS28" s="426">
        <v>0</v>
      </c>
      <c r="BT28" s="427">
        <v>0</v>
      </c>
      <c r="BU28" s="428">
        <f t="shared" si="30"/>
        <v>0</v>
      </c>
      <c r="BV28" s="429">
        <v>0</v>
      </c>
      <c r="BW28" s="429">
        <v>0</v>
      </c>
      <c r="BX28" s="429">
        <v>0</v>
      </c>
      <c r="BY28" s="430">
        <f t="shared" si="31"/>
        <v>0</v>
      </c>
      <c r="BZ28" s="431">
        <f t="shared" si="32"/>
        <v>0</v>
      </c>
      <c r="CA28" s="457">
        <f t="shared" si="33"/>
        <v>0</v>
      </c>
      <c r="CB28" s="458" t="str">
        <f t="shared" si="34"/>
        <v/>
      </c>
      <c r="CC28" s="74"/>
      <c r="CD28" s="73"/>
      <c r="CE28" s="73"/>
      <c r="CF28" s="73"/>
      <c r="CG28" s="73"/>
      <c r="CH28" s="77">
        <f t="shared" si="0"/>
        <v>0</v>
      </c>
      <c r="CI28" s="459">
        <f t="shared" si="35"/>
        <v>0</v>
      </c>
      <c r="CJ28" s="57" t="str">
        <f t="shared" si="36"/>
        <v/>
      </c>
      <c r="CK28" s="110"/>
      <c r="CL28" s="107"/>
      <c r="CM28" s="107"/>
      <c r="CN28" s="107"/>
      <c r="CO28" s="107"/>
      <c r="CP28" s="123">
        <f t="shared" si="1"/>
        <v>0</v>
      </c>
      <c r="CQ28" s="58">
        <f t="shared" si="37"/>
        <v>0</v>
      </c>
      <c r="CR28" s="109" t="str">
        <f t="shared" si="38"/>
        <v/>
      </c>
      <c r="CS28" s="70"/>
      <c r="CT28" s="69"/>
      <c r="CU28" s="69"/>
      <c r="CV28" s="69"/>
      <c r="CW28" s="69"/>
      <c r="CX28" s="127">
        <f t="shared" si="2"/>
        <v>0</v>
      </c>
      <c r="CY28" s="460">
        <f t="shared" si="39"/>
        <v>0</v>
      </c>
      <c r="CZ28" s="56" t="str">
        <f t="shared" si="40"/>
        <v/>
      </c>
      <c r="DA28" s="10"/>
      <c r="DB28" s="10"/>
      <c r="DC28" s="62" t="str">
        <f t="shared" si="41"/>
        <v/>
      </c>
      <c r="DD28" s="53">
        <f t="shared" si="42"/>
        <v>1000</v>
      </c>
      <c r="DE28" s="53">
        <f t="shared" si="43"/>
        <v>0</v>
      </c>
      <c r="DF28" s="432">
        <f t="shared" si="44"/>
        <v>0</v>
      </c>
      <c r="DG28" s="59" t="str">
        <f t="shared" si="45"/>
        <v/>
      </c>
      <c r="DH28" s="54" t="str">
        <f t="shared" si="46"/>
        <v/>
      </c>
      <c r="DI28" s="54" t="str">
        <f t="shared" si="47"/>
        <v/>
      </c>
      <c r="DJ28" s="54" t="str">
        <f t="shared" si="48"/>
        <v/>
      </c>
      <c r="DK28" s="67">
        <f t="shared" si="49"/>
        <v>0</v>
      </c>
      <c r="DL28" s="676"/>
      <c r="DM28" s="677"/>
      <c r="DO28" s="260">
        <f t="shared" si="50"/>
        <v>0</v>
      </c>
      <c r="DP28" s="260" t="s">
        <v>142</v>
      </c>
      <c r="DQ28" s="260">
        <f t="shared" si="51"/>
        <v>100</v>
      </c>
      <c r="DR28" s="260" t="str">
        <f t="shared" si="52"/>
        <v>0/100</v>
      </c>
      <c r="DS28" s="260">
        <f t="shared" si="53"/>
        <v>0</v>
      </c>
      <c r="DT28" s="260" t="s">
        <v>142</v>
      </c>
      <c r="DU28" s="260">
        <f t="shared" si="54"/>
        <v>100</v>
      </c>
      <c r="DV28" s="260" t="str">
        <f t="shared" si="55"/>
        <v>0/100</v>
      </c>
      <c r="DW28" s="260">
        <f t="shared" si="56"/>
        <v>0</v>
      </c>
      <c r="DX28" s="260" t="s">
        <v>142</v>
      </c>
      <c r="DY28" s="260">
        <f t="shared" si="57"/>
        <v>100</v>
      </c>
      <c r="DZ28" s="260" t="str">
        <f t="shared" si="58"/>
        <v>0/100</v>
      </c>
    </row>
    <row r="29" spans="1:130" ht="24.75" customHeight="1">
      <c r="A29" s="6">
        <f t="shared" si="3"/>
        <v>0</v>
      </c>
      <c r="B29" s="53">
        <v>21</v>
      </c>
      <c r="C29" s="54">
        <f t="shared" si="4"/>
        <v>0</v>
      </c>
      <c r="D29" s="8"/>
      <c r="E29" s="83"/>
      <c r="F29" s="7"/>
      <c r="G29" s="8"/>
      <c r="H29" s="8"/>
      <c r="I29" s="8"/>
      <c r="J29" s="83"/>
      <c r="K29" s="179">
        <v>0</v>
      </c>
      <c r="L29" s="180">
        <v>0</v>
      </c>
      <c r="M29" s="87">
        <f t="shared" si="59"/>
        <v>0</v>
      </c>
      <c r="N29" s="187">
        <v>0</v>
      </c>
      <c r="O29" s="187">
        <v>0</v>
      </c>
      <c r="P29" s="188">
        <v>0</v>
      </c>
      <c r="Q29" s="195">
        <f t="shared" si="60"/>
        <v>0</v>
      </c>
      <c r="R29" s="381">
        <v>0</v>
      </c>
      <c r="S29" s="381">
        <v>0</v>
      </c>
      <c r="T29" s="381">
        <v>0</v>
      </c>
      <c r="U29" s="194">
        <f t="shared" si="61"/>
        <v>0</v>
      </c>
      <c r="V29" s="68">
        <f t="shared" si="62"/>
        <v>0</v>
      </c>
      <c r="W29" s="454">
        <f t="shared" si="9"/>
        <v>0</v>
      </c>
      <c r="X29" s="55" t="str">
        <f t="shared" si="10"/>
        <v/>
      </c>
      <c r="Y29" s="212">
        <v>0</v>
      </c>
      <c r="Z29" s="213">
        <v>0</v>
      </c>
      <c r="AA29" s="95">
        <f t="shared" si="11"/>
        <v>0</v>
      </c>
      <c r="AB29" s="214">
        <v>0</v>
      </c>
      <c r="AC29" s="214">
        <v>0</v>
      </c>
      <c r="AD29" s="215">
        <v>0</v>
      </c>
      <c r="AE29" s="216">
        <f t="shared" si="12"/>
        <v>0</v>
      </c>
      <c r="AF29" s="382">
        <v>0</v>
      </c>
      <c r="AG29" s="382">
        <v>0</v>
      </c>
      <c r="AH29" s="382">
        <v>0</v>
      </c>
      <c r="AI29" s="217">
        <f t="shared" si="13"/>
        <v>0</v>
      </c>
      <c r="AJ29" s="96">
        <f t="shared" si="14"/>
        <v>0</v>
      </c>
      <c r="AK29" s="455">
        <f t="shared" si="15"/>
        <v>0</v>
      </c>
      <c r="AL29" s="97" t="str">
        <f t="shared" si="16"/>
        <v/>
      </c>
      <c r="AM29" s="233">
        <v>0</v>
      </c>
      <c r="AN29" s="234">
        <v>0</v>
      </c>
      <c r="AO29" s="106">
        <f t="shared" si="17"/>
        <v>0</v>
      </c>
      <c r="AP29" s="235">
        <v>0</v>
      </c>
      <c r="AQ29" s="235">
        <v>0</v>
      </c>
      <c r="AR29" s="236">
        <v>0</v>
      </c>
      <c r="AS29" s="237">
        <f t="shared" si="18"/>
        <v>0</v>
      </c>
      <c r="AT29" s="384">
        <v>0</v>
      </c>
      <c r="AU29" s="384">
        <v>0</v>
      </c>
      <c r="AV29" s="384">
        <v>0</v>
      </c>
      <c r="AW29" s="238">
        <f t="shared" si="19"/>
        <v>0</v>
      </c>
      <c r="AX29" s="108">
        <f t="shared" si="20"/>
        <v>0</v>
      </c>
      <c r="AY29" s="58">
        <f t="shared" si="21"/>
        <v>0</v>
      </c>
      <c r="AZ29" s="109" t="str">
        <f t="shared" si="22"/>
        <v/>
      </c>
      <c r="BA29" s="254">
        <v>0</v>
      </c>
      <c r="BB29" s="255">
        <v>0</v>
      </c>
      <c r="BC29" s="119">
        <f t="shared" si="23"/>
        <v>0</v>
      </c>
      <c r="BD29" s="256">
        <v>0</v>
      </c>
      <c r="BE29" s="256">
        <v>0</v>
      </c>
      <c r="BF29" s="257">
        <v>0</v>
      </c>
      <c r="BG29" s="258">
        <f t="shared" si="24"/>
        <v>0</v>
      </c>
      <c r="BH29" s="386">
        <v>0</v>
      </c>
      <c r="BI29" s="386">
        <v>0</v>
      </c>
      <c r="BJ29" s="386">
        <v>0</v>
      </c>
      <c r="BK29" s="259">
        <f t="shared" si="25"/>
        <v>0</v>
      </c>
      <c r="BL29" s="120">
        <f t="shared" si="26"/>
        <v>0</v>
      </c>
      <c r="BM29" s="456">
        <f t="shared" si="27"/>
        <v>0</v>
      </c>
      <c r="BN29" s="121" t="str">
        <f t="shared" si="28"/>
        <v/>
      </c>
      <c r="BO29" s="423">
        <v>0</v>
      </c>
      <c r="BP29" s="424">
        <v>0</v>
      </c>
      <c r="BQ29" s="425">
        <f t="shared" si="29"/>
        <v>0</v>
      </c>
      <c r="BR29" s="426">
        <v>0</v>
      </c>
      <c r="BS29" s="426">
        <v>0</v>
      </c>
      <c r="BT29" s="427">
        <v>0</v>
      </c>
      <c r="BU29" s="428">
        <f t="shared" si="30"/>
        <v>0</v>
      </c>
      <c r="BV29" s="429">
        <v>0</v>
      </c>
      <c r="BW29" s="429">
        <v>0</v>
      </c>
      <c r="BX29" s="429">
        <v>0</v>
      </c>
      <c r="BY29" s="430">
        <f t="shared" si="31"/>
        <v>0</v>
      </c>
      <c r="BZ29" s="431">
        <f t="shared" si="32"/>
        <v>0</v>
      </c>
      <c r="CA29" s="457">
        <f t="shared" si="33"/>
        <v>0</v>
      </c>
      <c r="CB29" s="458" t="str">
        <f t="shared" si="34"/>
        <v/>
      </c>
      <c r="CC29" s="74"/>
      <c r="CD29" s="73"/>
      <c r="CE29" s="73"/>
      <c r="CF29" s="73"/>
      <c r="CG29" s="73"/>
      <c r="CH29" s="77">
        <f t="shared" si="0"/>
        <v>0</v>
      </c>
      <c r="CI29" s="459">
        <f t="shared" si="35"/>
        <v>0</v>
      </c>
      <c r="CJ29" s="57" t="str">
        <f t="shared" si="36"/>
        <v/>
      </c>
      <c r="CK29" s="110"/>
      <c r="CL29" s="107"/>
      <c r="CM29" s="107"/>
      <c r="CN29" s="107"/>
      <c r="CO29" s="107"/>
      <c r="CP29" s="123">
        <f t="shared" si="1"/>
        <v>0</v>
      </c>
      <c r="CQ29" s="58">
        <f t="shared" si="37"/>
        <v>0</v>
      </c>
      <c r="CR29" s="109" t="str">
        <f t="shared" si="38"/>
        <v/>
      </c>
      <c r="CS29" s="70"/>
      <c r="CT29" s="69"/>
      <c r="CU29" s="69"/>
      <c r="CV29" s="69"/>
      <c r="CW29" s="69"/>
      <c r="CX29" s="127">
        <f t="shared" si="2"/>
        <v>0</v>
      </c>
      <c r="CY29" s="460">
        <f t="shared" si="39"/>
        <v>0</v>
      </c>
      <c r="CZ29" s="56" t="str">
        <f t="shared" si="40"/>
        <v/>
      </c>
      <c r="DA29" s="10"/>
      <c r="DB29" s="10"/>
      <c r="DC29" s="62" t="str">
        <f t="shared" si="41"/>
        <v/>
      </c>
      <c r="DD29" s="53">
        <f t="shared" si="42"/>
        <v>1000</v>
      </c>
      <c r="DE29" s="53">
        <f t="shared" si="43"/>
        <v>0</v>
      </c>
      <c r="DF29" s="432">
        <f t="shared" si="44"/>
        <v>0</v>
      </c>
      <c r="DG29" s="59" t="str">
        <f t="shared" si="45"/>
        <v/>
      </c>
      <c r="DH29" s="54" t="str">
        <f t="shared" si="46"/>
        <v/>
      </c>
      <c r="DI29" s="54" t="str">
        <f t="shared" si="47"/>
        <v/>
      </c>
      <c r="DJ29" s="54" t="str">
        <f t="shared" si="48"/>
        <v/>
      </c>
      <c r="DK29" s="67">
        <f t="shared" si="49"/>
        <v>0</v>
      </c>
      <c r="DL29" s="676"/>
      <c r="DM29" s="677"/>
      <c r="DO29" s="260">
        <f t="shared" si="50"/>
        <v>0</v>
      </c>
      <c r="DP29" s="260" t="s">
        <v>142</v>
      </c>
      <c r="DQ29" s="260">
        <f t="shared" si="51"/>
        <v>100</v>
      </c>
      <c r="DR29" s="260" t="str">
        <f t="shared" si="52"/>
        <v>0/100</v>
      </c>
      <c r="DS29" s="260">
        <f t="shared" si="53"/>
        <v>0</v>
      </c>
      <c r="DT29" s="260" t="s">
        <v>142</v>
      </c>
      <c r="DU29" s="260">
        <f t="shared" si="54"/>
        <v>100</v>
      </c>
      <c r="DV29" s="260" t="str">
        <f t="shared" si="55"/>
        <v>0/100</v>
      </c>
      <c r="DW29" s="260">
        <f t="shared" si="56"/>
        <v>0</v>
      </c>
      <c r="DX29" s="260" t="s">
        <v>142</v>
      </c>
      <c r="DY29" s="260">
        <f t="shared" si="57"/>
        <v>100</v>
      </c>
      <c r="DZ29" s="260" t="str">
        <f t="shared" si="58"/>
        <v>0/100</v>
      </c>
    </row>
    <row r="30" spans="1:130" ht="24" customHeight="1">
      <c r="A30" s="6">
        <f t="shared" si="3"/>
        <v>0</v>
      </c>
      <c r="B30" s="61">
        <v>22</v>
      </c>
      <c r="C30" s="54">
        <f t="shared" si="4"/>
        <v>0</v>
      </c>
      <c r="D30" s="8"/>
      <c r="E30" s="83"/>
      <c r="F30" s="7"/>
      <c r="G30" s="8"/>
      <c r="H30" s="8"/>
      <c r="I30" s="8"/>
      <c r="J30" s="83"/>
      <c r="K30" s="179">
        <v>0</v>
      </c>
      <c r="L30" s="180">
        <v>0</v>
      </c>
      <c r="M30" s="87">
        <f t="shared" si="59"/>
        <v>0</v>
      </c>
      <c r="N30" s="187">
        <v>0</v>
      </c>
      <c r="O30" s="187">
        <v>0</v>
      </c>
      <c r="P30" s="188">
        <v>0</v>
      </c>
      <c r="Q30" s="195">
        <f t="shared" si="60"/>
        <v>0</v>
      </c>
      <c r="R30" s="381">
        <v>0</v>
      </c>
      <c r="S30" s="381">
        <v>0</v>
      </c>
      <c r="T30" s="381">
        <v>0</v>
      </c>
      <c r="U30" s="194">
        <f t="shared" si="61"/>
        <v>0</v>
      </c>
      <c r="V30" s="68">
        <f t="shared" si="62"/>
        <v>0</v>
      </c>
      <c r="W30" s="454">
        <f t="shared" si="9"/>
        <v>0</v>
      </c>
      <c r="X30" s="55" t="str">
        <f t="shared" si="10"/>
        <v/>
      </c>
      <c r="Y30" s="212">
        <v>0</v>
      </c>
      <c r="Z30" s="213">
        <v>0</v>
      </c>
      <c r="AA30" s="95">
        <f t="shared" si="11"/>
        <v>0</v>
      </c>
      <c r="AB30" s="214">
        <v>0</v>
      </c>
      <c r="AC30" s="214">
        <v>0</v>
      </c>
      <c r="AD30" s="215">
        <v>0</v>
      </c>
      <c r="AE30" s="216">
        <f t="shared" si="12"/>
        <v>0</v>
      </c>
      <c r="AF30" s="382">
        <v>0</v>
      </c>
      <c r="AG30" s="382">
        <v>0</v>
      </c>
      <c r="AH30" s="382">
        <v>0</v>
      </c>
      <c r="AI30" s="217">
        <f t="shared" si="13"/>
        <v>0</v>
      </c>
      <c r="AJ30" s="96">
        <f t="shared" si="14"/>
        <v>0</v>
      </c>
      <c r="AK30" s="455">
        <f t="shared" si="15"/>
        <v>0</v>
      </c>
      <c r="AL30" s="97" t="str">
        <f t="shared" si="16"/>
        <v/>
      </c>
      <c r="AM30" s="233">
        <v>0</v>
      </c>
      <c r="AN30" s="234">
        <v>0</v>
      </c>
      <c r="AO30" s="106">
        <f t="shared" si="17"/>
        <v>0</v>
      </c>
      <c r="AP30" s="235">
        <v>0</v>
      </c>
      <c r="AQ30" s="235">
        <v>0</v>
      </c>
      <c r="AR30" s="236">
        <v>0</v>
      </c>
      <c r="AS30" s="237">
        <f t="shared" si="18"/>
        <v>0</v>
      </c>
      <c r="AT30" s="384">
        <v>0</v>
      </c>
      <c r="AU30" s="384">
        <v>0</v>
      </c>
      <c r="AV30" s="384">
        <v>0</v>
      </c>
      <c r="AW30" s="238">
        <f t="shared" si="19"/>
        <v>0</v>
      </c>
      <c r="AX30" s="108">
        <f t="shared" si="20"/>
        <v>0</v>
      </c>
      <c r="AY30" s="58">
        <f t="shared" si="21"/>
        <v>0</v>
      </c>
      <c r="AZ30" s="109" t="str">
        <f t="shared" si="22"/>
        <v/>
      </c>
      <c r="BA30" s="254">
        <v>0</v>
      </c>
      <c r="BB30" s="255">
        <v>0</v>
      </c>
      <c r="BC30" s="119">
        <f t="shared" si="23"/>
        <v>0</v>
      </c>
      <c r="BD30" s="256">
        <v>0</v>
      </c>
      <c r="BE30" s="256">
        <v>0</v>
      </c>
      <c r="BF30" s="257">
        <v>0</v>
      </c>
      <c r="BG30" s="258">
        <f t="shared" si="24"/>
        <v>0</v>
      </c>
      <c r="BH30" s="386">
        <v>0</v>
      </c>
      <c r="BI30" s="386">
        <v>0</v>
      </c>
      <c r="BJ30" s="386">
        <v>0</v>
      </c>
      <c r="BK30" s="259">
        <f t="shared" si="25"/>
        <v>0</v>
      </c>
      <c r="BL30" s="120">
        <f t="shared" si="26"/>
        <v>0</v>
      </c>
      <c r="BM30" s="456">
        <f t="shared" si="27"/>
        <v>0</v>
      </c>
      <c r="BN30" s="121" t="str">
        <f t="shared" si="28"/>
        <v/>
      </c>
      <c r="BO30" s="423">
        <v>0</v>
      </c>
      <c r="BP30" s="424">
        <v>0</v>
      </c>
      <c r="BQ30" s="425">
        <f t="shared" si="29"/>
        <v>0</v>
      </c>
      <c r="BR30" s="426">
        <v>0</v>
      </c>
      <c r="BS30" s="426">
        <v>0</v>
      </c>
      <c r="BT30" s="427">
        <v>0</v>
      </c>
      <c r="BU30" s="428">
        <f t="shared" si="30"/>
        <v>0</v>
      </c>
      <c r="BV30" s="429">
        <v>0</v>
      </c>
      <c r="BW30" s="429">
        <v>0</v>
      </c>
      <c r="BX30" s="429">
        <v>0</v>
      </c>
      <c r="BY30" s="430">
        <f t="shared" si="31"/>
        <v>0</v>
      </c>
      <c r="BZ30" s="431">
        <f t="shared" si="32"/>
        <v>0</v>
      </c>
      <c r="CA30" s="457">
        <f t="shared" si="33"/>
        <v>0</v>
      </c>
      <c r="CB30" s="458" t="str">
        <f t="shared" si="34"/>
        <v/>
      </c>
      <c r="CC30" s="74"/>
      <c r="CD30" s="73"/>
      <c r="CE30" s="73"/>
      <c r="CF30" s="73"/>
      <c r="CG30" s="73"/>
      <c r="CH30" s="77">
        <f t="shared" si="0"/>
        <v>0</v>
      </c>
      <c r="CI30" s="459">
        <f t="shared" si="35"/>
        <v>0</v>
      </c>
      <c r="CJ30" s="57" t="str">
        <f t="shared" si="36"/>
        <v/>
      </c>
      <c r="CK30" s="110"/>
      <c r="CL30" s="107"/>
      <c r="CM30" s="107"/>
      <c r="CN30" s="107"/>
      <c r="CO30" s="107"/>
      <c r="CP30" s="123">
        <f t="shared" si="1"/>
        <v>0</v>
      </c>
      <c r="CQ30" s="58">
        <f t="shared" si="37"/>
        <v>0</v>
      </c>
      <c r="CR30" s="109" t="str">
        <f t="shared" si="38"/>
        <v/>
      </c>
      <c r="CS30" s="70"/>
      <c r="CT30" s="69"/>
      <c r="CU30" s="69"/>
      <c r="CV30" s="69"/>
      <c r="CW30" s="69"/>
      <c r="CX30" s="127">
        <f t="shared" si="2"/>
        <v>0</v>
      </c>
      <c r="CY30" s="460">
        <f t="shared" si="39"/>
        <v>0</v>
      </c>
      <c r="CZ30" s="56" t="str">
        <f t="shared" si="40"/>
        <v/>
      </c>
      <c r="DA30" s="10"/>
      <c r="DB30" s="10"/>
      <c r="DC30" s="62" t="str">
        <f t="shared" si="41"/>
        <v/>
      </c>
      <c r="DD30" s="53">
        <f t="shared" si="42"/>
        <v>1000</v>
      </c>
      <c r="DE30" s="53">
        <f t="shared" si="43"/>
        <v>0</v>
      </c>
      <c r="DF30" s="432">
        <f t="shared" si="44"/>
        <v>0</v>
      </c>
      <c r="DG30" s="59" t="str">
        <f t="shared" si="45"/>
        <v/>
      </c>
      <c r="DH30" s="54" t="str">
        <f t="shared" si="46"/>
        <v/>
      </c>
      <c r="DI30" s="54" t="str">
        <f t="shared" si="47"/>
        <v/>
      </c>
      <c r="DJ30" s="54" t="str">
        <f t="shared" si="48"/>
        <v/>
      </c>
      <c r="DK30" s="67">
        <f t="shared" si="49"/>
        <v>0</v>
      </c>
      <c r="DL30" s="676"/>
      <c r="DM30" s="677"/>
      <c r="DO30" s="260">
        <f t="shared" si="50"/>
        <v>0</v>
      </c>
      <c r="DP30" s="260" t="s">
        <v>142</v>
      </c>
      <c r="DQ30" s="260">
        <f t="shared" si="51"/>
        <v>100</v>
      </c>
      <c r="DR30" s="260" t="str">
        <f t="shared" si="52"/>
        <v>0/100</v>
      </c>
      <c r="DS30" s="260">
        <f t="shared" si="53"/>
        <v>0</v>
      </c>
      <c r="DT30" s="260" t="s">
        <v>142</v>
      </c>
      <c r="DU30" s="260">
        <f t="shared" si="54"/>
        <v>100</v>
      </c>
      <c r="DV30" s="260" t="str">
        <f t="shared" si="55"/>
        <v>0/100</v>
      </c>
      <c r="DW30" s="260">
        <f t="shared" si="56"/>
        <v>0</v>
      </c>
      <c r="DX30" s="260" t="s">
        <v>142</v>
      </c>
      <c r="DY30" s="260">
        <f t="shared" si="57"/>
        <v>100</v>
      </c>
      <c r="DZ30" s="260" t="str">
        <f t="shared" si="58"/>
        <v>0/100</v>
      </c>
    </row>
    <row r="31" spans="1:130" ht="30" customHeight="1">
      <c r="A31" s="6">
        <f t="shared" si="3"/>
        <v>0</v>
      </c>
      <c r="B31" s="53">
        <v>23</v>
      </c>
      <c r="C31" s="54">
        <f t="shared" si="4"/>
        <v>0</v>
      </c>
      <c r="D31" s="8"/>
      <c r="E31" s="83"/>
      <c r="F31" s="7"/>
      <c r="G31" s="8"/>
      <c r="H31" s="8"/>
      <c r="I31" s="8"/>
      <c r="J31" s="83"/>
      <c r="K31" s="179">
        <v>0</v>
      </c>
      <c r="L31" s="180">
        <v>0</v>
      </c>
      <c r="M31" s="87">
        <f t="shared" si="59"/>
        <v>0</v>
      </c>
      <c r="N31" s="187">
        <v>0</v>
      </c>
      <c r="O31" s="187">
        <v>0</v>
      </c>
      <c r="P31" s="188">
        <v>0</v>
      </c>
      <c r="Q31" s="195">
        <f t="shared" si="60"/>
        <v>0</v>
      </c>
      <c r="R31" s="381">
        <v>0</v>
      </c>
      <c r="S31" s="381">
        <v>0</v>
      </c>
      <c r="T31" s="381">
        <v>0</v>
      </c>
      <c r="U31" s="194">
        <f t="shared" si="61"/>
        <v>0</v>
      </c>
      <c r="V31" s="68">
        <f t="shared" si="62"/>
        <v>0</v>
      </c>
      <c r="W31" s="454">
        <f t="shared" si="9"/>
        <v>0</v>
      </c>
      <c r="X31" s="55" t="str">
        <f t="shared" si="10"/>
        <v/>
      </c>
      <c r="Y31" s="212">
        <v>0</v>
      </c>
      <c r="Z31" s="213">
        <v>0</v>
      </c>
      <c r="AA31" s="95">
        <f t="shared" si="11"/>
        <v>0</v>
      </c>
      <c r="AB31" s="214">
        <v>0</v>
      </c>
      <c r="AC31" s="214">
        <v>0</v>
      </c>
      <c r="AD31" s="215">
        <v>0</v>
      </c>
      <c r="AE31" s="216">
        <f t="shared" si="12"/>
        <v>0</v>
      </c>
      <c r="AF31" s="382">
        <v>0</v>
      </c>
      <c r="AG31" s="382">
        <v>0</v>
      </c>
      <c r="AH31" s="382">
        <v>0</v>
      </c>
      <c r="AI31" s="217">
        <f t="shared" si="13"/>
        <v>0</v>
      </c>
      <c r="AJ31" s="96">
        <f t="shared" si="14"/>
        <v>0</v>
      </c>
      <c r="AK31" s="455">
        <f t="shared" si="15"/>
        <v>0</v>
      </c>
      <c r="AL31" s="97" t="str">
        <f t="shared" si="16"/>
        <v/>
      </c>
      <c r="AM31" s="233">
        <v>0</v>
      </c>
      <c r="AN31" s="234">
        <v>0</v>
      </c>
      <c r="AO31" s="106">
        <f t="shared" si="17"/>
        <v>0</v>
      </c>
      <c r="AP31" s="235">
        <v>0</v>
      </c>
      <c r="AQ31" s="235">
        <v>0</v>
      </c>
      <c r="AR31" s="236">
        <v>0</v>
      </c>
      <c r="AS31" s="237">
        <f t="shared" si="18"/>
        <v>0</v>
      </c>
      <c r="AT31" s="384">
        <v>0</v>
      </c>
      <c r="AU31" s="384">
        <v>0</v>
      </c>
      <c r="AV31" s="384">
        <v>0</v>
      </c>
      <c r="AW31" s="238">
        <f t="shared" si="19"/>
        <v>0</v>
      </c>
      <c r="AX31" s="108">
        <f t="shared" si="20"/>
        <v>0</v>
      </c>
      <c r="AY31" s="58">
        <f t="shared" si="21"/>
        <v>0</v>
      </c>
      <c r="AZ31" s="109" t="str">
        <f t="shared" si="22"/>
        <v/>
      </c>
      <c r="BA31" s="254">
        <v>0</v>
      </c>
      <c r="BB31" s="255">
        <v>0</v>
      </c>
      <c r="BC31" s="119">
        <f t="shared" si="23"/>
        <v>0</v>
      </c>
      <c r="BD31" s="256">
        <v>0</v>
      </c>
      <c r="BE31" s="256">
        <v>0</v>
      </c>
      <c r="BF31" s="257">
        <v>0</v>
      </c>
      <c r="BG31" s="258">
        <f t="shared" si="24"/>
        <v>0</v>
      </c>
      <c r="BH31" s="386">
        <v>0</v>
      </c>
      <c r="BI31" s="386">
        <v>0</v>
      </c>
      <c r="BJ31" s="386">
        <v>0</v>
      </c>
      <c r="BK31" s="259">
        <f t="shared" si="25"/>
        <v>0</v>
      </c>
      <c r="BL31" s="120">
        <f t="shared" si="26"/>
        <v>0</v>
      </c>
      <c r="BM31" s="456">
        <f t="shared" si="27"/>
        <v>0</v>
      </c>
      <c r="BN31" s="121" t="str">
        <f t="shared" si="28"/>
        <v/>
      </c>
      <c r="BO31" s="423">
        <v>0</v>
      </c>
      <c r="BP31" s="424">
        <v>0</v>
      </c>
      <c r="BQ31" s="425">
        <f t="shared" si="29"/>
        <v>0</v>
      </c>
      <c r="BR31" s="426">
        <v>0</v>
      </c>
      <c r="BS31" s="426">
        <v>0</v>
      </c>
      <c r="BT31" s="427">
        <v>0</v>
      </c>
      <c r="BU31" s="428">
        <f t="shared" si="30"/>
        <v>0</v>
      </c>
      <c r="BV31" s="429">
        <v>0</v>
      </c>
      <c r="BW31" s="429">
        <v>0</v>
      </c>
      <c r="BX31" s="429">
        <v>0</v>
      </c>
      <c r="BY31" s="430">
        <f t="shared" si="31"/>
        <v>0</v>
      </c>
      <c r="BZ31" s="431">
        <f t="shared" si="32"/>
        <v>0</v>
      </c>
      <c r="CA31" s="457">
        <f t="shared" si="33"/>
        <v>0</v>
      </c>
      <c r="CB31" s="458" t="str">
        <f t="shared" si="34"/>
        <v/>
      </c>
      <c r="CC31" s="74"/>
      <c r="CD31" s="73"/>
      <c r="CE31" s="73"/>
      <c r="CF31" s="73"/>
      <c r="CG31" s="73"/>
      <c r="CH31" s="77">
        <f t="shared" si="0"/>
        <v>0</v>
      </c>
      <c r="CI31" s="459">
        <f t="shared" si="35"/>
        <v>0</v>
      </c>
      <c r="CJ31" s="57" t="str">
        <f t="shared" si="36"/>
        <v/>
      </c>
      <c r="CK31" s="110"/>
      <c r="CL31" s="107"/>
      <c r="CM31" s="107"/>
      <c r="CN31" s="107"/>
      <c r="CO31" s="107"/>
      <c r="CP31" s="123">
        <f t="shared" si="1"/>
        <v>0</v>
      </c>
      <c r="CQ31" s="58">
        <f t="shared" si="37"/>
        <v>0</v>
      </c>
      <c r="CR31" s="109" t="str">
        <f t="shared" si="38"/>
        <v/>
      </c>
      <c r="CS31" s="70"/>
      <c r="CT31" s="69"/>
      <c r="CU31" s="69"/>
      <c r="CV31" s="69"/>
      <c r="CW31" s="69"/>
      <c r="CX31" s="127">
        <f t="shared" si="2"/>
        <v>0</v>
      </c>
      <c r="CY31" s="460">
        <f t="shared" si="39"/>
        <v>0</v>
      </c>
      <c r="CZ31" s="56" t="str">
        <f t="shared" si="40"/>
        <v/>
      </c>
      <c r="DA31" s="10"/>
      <c r="DB31" s="10"/>
      <c r="DC31" s="62" t="str">
        <f t="shared" si="41"/>
        <v/>
      </c>
      <c r="DD31" s="53">
        <f t="shared" si="42"/>
        <v>1000</v>
      </c>
      <c r="DE31" s="53">
        <f t="shared" si="43"/>
        <v>0</v>
      </c>
      <c r="DF31" s="432">
        <f t="shared" si="44"/>
        <v>0</v>
      </c>
      <c r="DG31" s="59" t="str">
        <f t="shared" si="45"/>
        <v/>
      </c>
      <c r="DH31" s="54" t="str">
        <f t="shared" si="46"/>
        <v/>
      </c>
      <c r="DI31" s="54" t="str">
        <f t="shared" si="47"/>
        <v/>
      </c>
      <c r="DJ31" s="54" t="str">
        <f t="shared" si="48"/>
        <v/>
      </c>
      <c r="DK31" s="67">
        <f t="shared" si="49"/>
        <v>0</v>
      </c>
      <c r="DL31" s="676"/>
      <c r="DM31" s="677"/>
      <c r="DO31" s="260">
        <f t="shared" si="50"/>
        <v>0</v>
      </c>
      <c r="DP31" s="260" t="s">
        <v>142</v>
      </c>
      <c r="DQ31" s="260">
        <f t="shared" si="51"/>
        <v>100</v>
      </c>
      <c r="DR31" s="260" t="str">
        <f t="shared" si="52"/>
        <v>0/100</v>
      </c>
      <c r="DS31" s="260">
        <f t="shared" si="53"/>
        <v>0</v>
      </c>
      <c r="DT31" s="260" t="s">
        <v>142</v>
      </c>
      <c r="DU31" s="260">
        <f t="shared" si="54"/>
        <v>100</v>
      </c>
      <c r="DV31" s="260" t="str">
        <f t="shared" si="55"/>
        <v>0/100</v>
      </c>
      <c r="DW31" s="260">
        <f t="shared" si="56"/>
        <v>0</v>
      </c>
      <c r="DX31" s="260" t="s">
        <v>142</v>
      </c>
      <c r="DY31" s="260">
        <f t="shared" si="57"/>
        <v>100</v>
      </c>
      <c r="DZ31" s="260" t="str">
        <f t="shared" si="58"/>
        <v>0/100</v>
      </c>
    </row>
    <row r="32" spans="1:130" ht="23.25" customHeight="1">
      <c r="A32" s="6">
        <f t="shared" si="3"/>
        <v>0</v>
      </c>
      <c r="B32" s="61">
        <v>24</v>
      </c>
      <c r="C32" s="54">
        <f t="shared" si="4"/>
        <v>0</v>
      </c>
      <c r="D32" s="8"/>
      <c r="E32" s="83"/>
      <c r="F32" s="7"/>
      <c r="G32" s="8"/>
      <c r="H32" s="8"/>
      <c r="I32" s="8"/>
      <c r="J32" s="83"/>
      <c r="K32" s="179">
        <v>0</v>
      </c>
      <c r="L32" s="180">
        <v>0</v>
      </c>
      <c r="M32" s="87">
        <f t="shared" si="59"/>
        <v>0</v>
      </c>
      <c r="N32" s="187">
        <v>0</v>
      </c>
      <c r="O32" s="187">
        <v>0</v>
      </c>
      <c r="P32" s="188">
        <v>0</v>
      </c>
      <c r="Q32" s="195">
        <f t="shared" si="60"/>
        <v>0</v>
      </c>
      <c r="R32" s="381">
        <v>0</v>
      </c>
      <c r="S32" s="381">
        <v>0</v>
      </c>
      <c r="T32" s="381">
        <v>0</v>
      </c>
      <c r="U32" s="194">
        <f t="shared" si="61"/>
        <v>0</v>
      </c>
      <c r="V32" s="68">
        <f t="shared" si="62"/>
        <v>0</v>
      </c>
      <c r="W32" s="454">
        <f t="shared" si="9"/>
        <v>0</v>
      </c>
      <c r="X32" s="55" t="str">
        <f t="shared" si="10"/>
        <v/>
      </c>
      <c r="Y32" s="212">
        <v>0</v>
      </c>
      <c r="Z32" s="213">
        <v>0</v>
      </c>
      <c r="AA32" s="95">
        <f t="shared" si="11"/>
        <v>0</v>
      </c>
      <c r="AB32" s="214">
        <v>0</v>
      </c>
      <c r="AC32" s="214">
        <v>0</v>
      </c>
      <c r="AD32" s="215">
        <v>0</v>
      </c>
      <c r="AE32" s="216">
        <f t="shared" si="12"/>
        <v>0</v>
      </c>
      <c r="AF32" s="382">
        <v>0</v>
      </c>
      <c r="AG32" s="382">
        <v>0</v>
      </c>
      <c r="AH32" s="382">
        <v>0</v>
      </c>
      <c r="AI32" s="217">
        <f t="shared" si="13"/>
        <v>0</v>
      </c>
      <c r="AJ32" s="96">
        <f t="shared" si="14"/>
        <v>0</v>
      </c>
      <c r="AK32" s="455">
        <f t="shared" si="15"/>
        <v>0</v>
      </c>
      <c r="AL32" s="97" t="str">
        <f t="shared" si="16"/>
        <v/>
      </c>
      <c r="AM32" s="233">
        <v>0</v>
      </c>
      <c r="AN32" s="234">
        <v>0</v>
      </c>
      <c r="AO32" s="106">
        <f t="shared" si="17"/>
        <v>0</v>
      </c>
      <c r="AP32" s="235">
        <v>0</v>
      </c>
      <c r="AQ32" s="235">
        <v>0</v>
      </c>
      <c r="AR32" s="236">
        <v>0</v>
      </c>
      <c r="AS32" s="237">
        <f t="shared" si="18"/>
        <v>0</v>
      </c>
      <c r="AT32" s="384">
        <v>0</v>
      </c>
      <c r="AU32" s="384">
        <v>0</v>
      </c>
      <c r="AV32" s="384">
        <v>0</v>
      </c>
      <c r="AW32" s="238">
        <f t="shared" si="19"/>
        <v>0</v>
      </c>
      <c r="AX32" s="108">
        <f t="shared" si="20"/>
        <v>0</v>
      </c>
      <c r="AY32" s="58">
        <f t="shared" si="21"/>
        <v>0</v>
      </c>
      <c r="AZ32" s="109" t="str">
        <f t="shared" si="22"/>
        <v/>
      </c>
      <c r="BA32" s="254">
        <v>0</v>
      </c>
      <c r="BB32" s="255">
        <v>0</v>
      </c>
      <c r="BC32" s="119">
        <f t="shared" si="23"/>
        <v>0</v>
      </c>
      <c r="BD32" s="256">
        <v>0</v>
      </c>
      <c r="BE32" s="256">
        <v>0</v>
      </c>
      <c r="BF32" s="257">
        <v>0</v>
      </c>
      <c r="BG32" s="258">
        <f t="shared" si="24"/>
        <v>0</v>
      </c>
      <c r="BH32" s="386">
        <v>0</v>
      </c>
      <c r="BI32" s="386">
        <v>0</v>
      </c>
      <c r="BJ32" s="386">
        <v>0</v>
      </c>
      <c r="BK32" s="259">
        <f t="shared" si="25"/>
        <v>0</v>
      </c>
      <c r="BL32" s="120">
        <f t="shared" si="26"/>
        <v>0</v>
      </c>
      <c r="BM32" s="456">
        <f t="shared" si="27"/>
        <v>0</v>
      </c>
      <c r="BN32" s="121" t="str">
        <f t="shared" si="28"/>
        <v/>
      </c>
      <c r="BO32" s="423">
        <v>0</v>
      </c>
      <c r="BP32" s="424">
        <v>0</v>
      </c>
      <c r="BQ32" s="425">
        <f t="shared" si="29"/>
        <v>0</v>
      </c>
      <c r="BR32" s="426">
        <v>0</v>
      </c>
      <c r="BS32" s="426">
        <v>0</v>
      </c>
      <c r="BT32" s="427">
        <v>0</v>
      </c>
      <c r="BU32" s="428">
        <f t="shared" si="30"/>
        <v>0</v>
      </c>
      <c r="BV32" s="429">
        <v>0</v>
      </c>
      <c r="BW32" s="429">
        <v>0</v>
      </c>
      <c r="BX32" s="429">
        <v>0</v>
      </c>
      <c r="BY32" s="430">
        <f t="shared" si="31"/>
        <v>0</v>
      </c>
      <c r="BZ32" s="431">
        <f t="shared" si="32"/>
        <v>0</v>
      </c>
      <c r="CA32" s="457">
        <f t="shared" si="33"/>
        <v>0</v>
      </c>
      <c r="CB32" s="458" t="str">
        <f t="shared" si="34"/>
        <v/>
      </c>
      <c r="CC32" s="74"/>
      <c r="CD32" s="73"/>
      <c r="CE32" s="73"/>
      <c r="CF32" s="73"/>
      <c r="CG32" s="73"/>
      <c r="CH32" s="77">
        <f t="shared" si="0"/>
        <v>0</v>
      </c>
      <c r="CI32" s="459">
        <f t="shared" si="35"/>
        <v>0</v>
      </c>
      <c r="CJ32" s="57" t="str">
        <f t="shared" si="36"/>
        <v/>
      </c>
      <c r="CK32" s="110"/>
      <c r="CL32" s="107"/>
      <c r="CM32" s="107"/>
      <c r="CN32" s="107"/>
      <c r="CO32" s="107"/>
      <c r="CP32" s="123">
        <f t="shared" si="1"/>
        <v>0</v>
      </c>
      <c r="CQ32" s="58">
        <f t="shared" si="37"/>
        <v>0</v>
      </c>
      <c r="CR32" s="109" t="str">
        <f t="shared" si="38"/>
        <v/>
      </c>
      <c r="CS32" s="70"/>
      <c r="CT32" s="69"/>
      <c r="CU32" s="69"/>
      <c r="CV32" s="69"/>
      <c r="CW32" s="69"/>
      <c r="CX32" s="127">
        <f t="shared" si="2"/>
        <v>0</v>
      </c>
      <c r="CY32" s="460">
        <f t="shared" si="39"/>
        <v>0</v>
      </c>
      <c r="CZ32" s="56" t="str">
        <f t="shared" si="40"/>
        <v/>
      </c>
      <c r="DA32" s="10"/>
      <c r="DB32" s="10"/>
      <c r="DC32" s="62" t="str">
        <f t="shared" si="41"/>
        <v/>
      </c>
      <c r="DD32" s="53">
        <f t="shared" si="42"/>
        <v>1000</v>
      </c>
      <c r="DE32" s="53">
        <f t="shared" si="43"/>
        <v>0</v>
      </c>
      <c r="DF32" s="432">
        <f t="shared" si="44"/>
        <v>0</v>
      </c>
      <c r="DG32" s="59" t="str">
        <f t="shared" si="45"/>
        <v/>
      </c>
      <c r="DH32" s="54" t="str">
        <f t="shared" si="46"/>
        <v/>
      </c>
      <c r="DI32" s="54" t="str">
        <f t="shared" si="47"/>
        <v/>
      </c>
      <c r="DJ32" s="54" t="str">
        <f t="shared" si="48"/>
        <v/>
      </c>
      <c r="DK32" s="67">
        <f t="shared" si="49"/>
        <v>0</v>
      </c>
      <c r="DL32" s="676"/>
      <c r="DM32" s="677"/>
      <c r="DO32" s="260">
        <f t="shared" si="50"/>
        <v>0</v>
      </c>
      <c r="DP32" s="260" t="s">
        <v>142</v>
      </c>
      <c r="DQ32" s="260">
        <f t="shared" si="51"/>
        <v>100</v>
      </c>
      <c r="DR32" s="260" t="str">
        <f t="shared" si="52"/>
        <v>0/100</v>
      </c>
      <c r="DS32" s="260">
        <f t="shared" si="53"/>
        <v>0</v>
      </c>
      <c r="DT32" s="260" t="s">
        <v>142</v>
      </c>
      <c r="DU32" s="260">
        <f t="shared" si="54"/>
        <v>100</v>
      </c>
      <c r="DV32" s="260" t="str">
        <f t="shared" si="55"/>
        <v>0/100</v>
      </c>
      <c r="DW32" s="260">
        <f t="shared" si="56"/>
        <v>0</v>
      </c>
      <c r="DX32" s="260" t="s">
        <v>142</v>
      </c>
      <c r="DY32" s="260">
        <f t="shared" si="57"/>
        <v>100</v>
      </c>
      <c r="DZ32" s="260" t="str">
        <f t="shared" si="58"/>
        <v>0/100</v>
      </c>
    </row>
    <row r="33" spans="1:130" ht="22.5" customHeight="1">
      <c r="A33" s="6">
        <f t="shared" si="3"/>
        <v>0</v>
      </c>
      <c r="B33" s="53">
        <v>25</v>
      </c>
      <c r="C33" s="54">
        <f t="shared" si="4"/>
        <v>0</v>
      </c>
      <c r="D33" s="8"/>
      <c r="E33" s="83"/>
      <c r="F33" s="7"/>
      <c r="G33" s="8"/>
      <c r="H33" s="8"/>
      <c r="I33" s="8"/>
      <c r="J33" s="83"/>
      <c r="K33" s="179">
        <v>0</v>
      </c>
      <c r="L33" s="180">
        <v>0</v>
      </c>
      <c r="M33" s="87">
        <f t="shared" si="59"/>
        <v>0</v>
      </c>
      <c r="N33" s="187">
        <v>0</v>
      </c>
      <c r="O33" s="187">
        <v>0</v>
      </c>
      <c r="P33" s="188">
        <v>0</v>
      </c>
      <c r="Q33" s="195">
        <f t="shared" si="60"/>
        <v>0</v>
      </c>
      <c r="R33" s="381">
        <v>0</v>
      </c>
      <c r="S33" s="381">
        <v>0</v>
      </c>
      <c r="T33" s="381">
        <v>0</v>
      </c>
      <c r="U33" s="194">
        <f t="shared" si="61"/>
        <v>0</v>
      </c>
      <c r="V33" s="68">
        <f t="shared" si="62"/>
        <v>0</v>
      </c>
      <c r="W33" s="454">
        <f t="shared" si="9"/>
        <v>0</v>
      </c>
      <c r="X33" s="55" t="str">
        <f t="shared" si="10"/>
        <v/>
      </c>
      <c r="Y33" s="212">
        <v>0</v>
      </c>
      <c r="Z33" s="213">
        <v>0</v>
      </c>
      <c r="AA33" s="95">
        <f t="shared" si="11"/>
        <v>0</v>
      </c>
      <c r="AB33" s="214">
        <v>0</v>
      </c>
      <c r="AC33" s="214">
        <v>0</v>
      </c>
      <c r="AD33" s="215">
        <v>0</v>
      </c>
      <c r="AE33" s="216">
        <f t="shared" si="12"/>
        <v>0</v>
      </c>
      <c r="AF33" s="382">
        <v>0</v>
      </c>
      <c r="AG33" s="382">
        <v>0</v>
      </c>
      <c r="AH33" s="382">
        <v>0</v>
      </c>
      <c r="AI33" s="217">
        <f t="shared" si="13"/>
        <v>0</v>
      </c>
      <c r="AJ33" s="96">
        <f t="shared" si="14"/>
        <v>0</v>
      </c>
      <c r="AK33" s="455">
        <f t="shared" si="15"/>
        <v>0</v>
      </c>
      <c r="AL33" s="97" t="str">
        <f t="shared" si="16"/>
        <v/>
      </c>
      <c r="AM33" s="233">
        <v>0</v>
      </c>
      <c r="AN33" s="234">
        <v>0</v>
      </c>
      <c r="AO33" s="106">
        <f t="shared" si="17"/>
        <v>0</v>
      </c>
      <c r="AP33" s="235">
        <v>0</v>
      </c>
      <c r="AQ33" s="235">
        <v>0</v>
      </c>
      <c r="AR33" s="236">
        <v>0</v>
      </c>
      <c r="AS33" s="237">
        <f t="shared" si="18"/>
        <v>0</v>
      </c>
      <c r="AT33" s="384">
        <v>0</v>
      </c>
      <c r="AU33" s="384">
        <v>0</v>
      </c>
      <c r="AV33" s="384">
        <v>0</v>
      </c>
      <c r="AW33" s="238">
        <f t="shared" si="19"/>
        <v>0</v>
      </c>
      <c r="AX33" s="108">
        <f t="shared" si="20"/>
        <v>0</v>
      </c>
      <c r="AY33" s="58">
        <f t="shared" si="21"/>
        <v>0</v>
      </c>
      <c r="AZ33" s="109" t="str">
        <f t="shared" si="22"/>
        <v/>
      </c>
      <c r="BA33" s="254">
        <v>0</v>
      </c>
      <c r="BB33" s="255">
        <v>0</v>
      </c>
      <c r="BC33" s="119">
        <f t="shared" si="23"/>
        <v>0</v>
      </c>
      <c r="BD33" s="256">
        <v>0</v>
      </c>
      <c r="BE33" s="256">
        <v>0</v>
      </c>
      <c r="BF33" s="257">
        <v>0</v>
      </c>
      <c r="BG33" s="258">
        <f t="shared" si="24"/>
        <v>0</v>
      </c>
      <c r="BH33" s="386">
        <v>0</v>
      </c>
      <c r="BI33" s="386">
        <v>0</v>
      </c>
      <c r="BJ33" s="386">
        <v>0</v>
      </c>
      <c r="BK33" s="259">
        <f t="shared" si="25"/>
        <v>0</v>
      </c>
      <c r="BL33" s="120">
        <f t="shared" si="26"/>
        <v>0</v>
      </c>
      <c r="BM33" s="456">
        <f t="shared" si="27"/>
        <v>0</v>
      </c>
      <c r="BN33" s="121" t="str">
        <f t="shared" si="28"/>
        <v/>
      </c>
      <c r="BO33" s="423">
        <v>0</v>
      </c>
      <c r="BP33" s="424">
        <v>0</v>
      </c>
      <c r="BQ33" s="425">
        <f t="shared" si="29"/>
        <v>0</v>
      </c>
      <c r="BR33" s="426">
        <v>0</v>
      </c>
      <c r="BS33" s="426">
        <v>0</v>
      </c>
      <c r="BT33" s="427">
        <v>0</v>
      </c>
      <c r="BU33" s="428">
        <f t="shared" si="30"/>
        <v>0</v>
      </c>
      <c r="BV33" s="429">
        <v>0</v>
      </c>
      <c r="BW33" s="429">
        <v>0</v>
      </c>
      <c r="BX33" s="429">
        <v>0</v>
      </c>
      <c r="BY33" s="430">
        <f t="shared" si="31"/>
        <v>0</v>
      </c>
      <c r="BZ33" s="431">
        <f t="shared" si="32"/>
        <v>0</v>
      </c>
      <c r="CA33" s="457">
        <f t="shared" si="33"/>
        <v>0</v>
      </c>
      <c r="CB33" s="458" t="str">
        <f t="shared" si="34"/>
        <v/>
      </c>
      <c r="CC33" s="74"/>
      <c r="CD33" s="73"/>
      <c r="CE33" s="73"/>
      <c r="CF33" s="73"/>
      <c r="CG33" s="73"/>
      <c r="CH33" s="77">
        <f t="shared" si="0"/>
        <v>0</v>
      </c>
      <c r="CI33" s="459">
        <f t="shared" si="35"/>
        <v>0</v>
      </c>
      <c r="CJ33" s="57" t="str">
        <f t="shared" si="36"/>
        <v/>
      </c>
      <c r="CK33" s="110"/>
      <c r="CL33" s="107"/>
      <c r="CM33" s="107"/>
      <c r="CN33" s="107"/>
      <c r="CO33" s="107"/>
      <c r="CP33" s="123">
        <f t="shared" si="1"/>
        <v>0</v>
      </c>
      <c r="CQ33" s="58">
        <f t="shared" si="37"/>
        <v>0</v>
      </c>
      <c r="CR33" s="109" t="str">
        <f t="shared" si="38"/>
        <v/>
      </c>
      <c r="CS33" s="70"/>
      <c r="CT33" s="69"/>
      <c r="CU33" s="69"/>
      <c r="CV33" s="69"/>
      <c r="CW33" s="69"/>
      <c r="CX33" s="127">
        <f t="shared" si="2"/>
        <v>0</v>
      </c>
      <c r="CY33" s="460">
        <f t="shared" si="39"/>
        <v>0</v>
      </c>
      <c r="CZ33" s="56" t="str">
        <f t="shared" si="40"/>
        <v/>
      </c>
      <c r="DA33" s="10"/>
      <c r="DB33" s="10"/>
      <c r="DC33" s="62" t="str">
        <f t="shared" si="41"/>
        <v/>
      </c>
      <c r="DD33" s="53">
        <f t="shared" si="42"/>
        <v>1000</v>
      </c>
      <c r="DE33" s="53">
        <f t="shared" si="43"/>
        <v>0</v>
      </c>
      <c r="DF33" s="432">
        <f t="shared" si="44"/>
        <v>0</v>
      </c>
      <c r="DG33" s="59" t="str">
        <f t="shared" si="45"/>
        <v/>
      </c>
      <c r="DH33" s="54" t="str">
        <f t="shared" si="46"/>
        <v/>
      </c>
      <c r="DI33" s="54" t="str">
        <f t="shared" si="47"/>
        <v/>
      </c>
      <c r="DJ33" s="54" t="str">
        <f t="shared" si="48"/>
        <v/>
      </c>
      <c r="DK33" s="67">
        <f t="shared" si="49"/>
        <v>0</v>
      </c>
      <c r="DL33" s="676"/>
      <c r="DM33" s="677"/>
      <c r="DO33" s="260">
        <f t="shared" si="50"/>
        <v>0</v>
      </c>
      <c r="DP33" s="260" t="s">
        <v>142</v>
      </c>
      <c r="DQ33" s="260">
        <f t="shared" si="51"/>
        <v>100</v>
      </c>
      <c r="DR33" s="260" t="str">
        <f t="shared" si="52"/>
        <v>0/100</v>
      </c>
      <c r="DS33" s="260">
        <f t="shared" si="53"/>
        <v>0</v>
      </c>
      <c r="DT33" s="260" t="s">
        <v>142</v>
      </c>
      <c r="DU33" s="260">
        <f t="shared" si="54"/>
        <v>100</v>
      </c>
      <c r="DV33" s="260" t="str">
        <f t="shared" si="55"/>
        <v>0/100</v>
      </c>
      <c r="DW33" s="260">
        <f t="shared" si="56"/>
        <v>0</v>
      </c>
      <c r="DX33" s="260" t="s">
        <v>142</v>
      </c>
      <c r="DY33" s="260">
        <f t="shared" si="57"/>
        <v>100</v>
      </c>
      <c r="DZ33" s="260" t="str">
        <f t="shared" si="58"/>
        <v>0/100</v>
      </c>
    </row>
    <row r="34" spans="1:130" ht="18.75" customHeight="1">
      <c r="A34" s="6">
        <f t="shared" si="3"/>
        <v>0</v>
      </c>
      <c r="B34" s="61">
        <v>26</v>
      </c>
      <c r="C34" s="54">
        <f t="shared" si="4"/>
        <v>0</v>
      </c>
      <c r="D34" s="8"/>
      <c r="E34" s="83"/>
      <c r="F34" s="7"/>
      <c r="G34" s="8"/>
      <c r="H34" s="8"/>
      <c r="I34" s="8"/>
      <c r="J34" s="83"/>
      <c r="K34" s="179">
        <v>0</v>
      </c>
      <c r="L34" s="180">
        <v>0</v>
      </c>
      <c r="M34" s="87">
        <f t="shared" si="59"/>
        <v>0</v>
      </c>
      <c r="N34" s="187">
        <v>0</v>
      </c>
      <c r="O34" s="187">
        <v>0</v>
      </c>
      <c r="P34" s="188">
        <v>0</v>
      </c>
      <c r="Q34" s="195">
        <f t="shared" si="60"/>
        <v>0</v>
      </c>
      <c r="R34" s="381">
        <v>0</v>
      </c>
      <c r="S34" s="381">
        <v>0</v>
      </c>
      <c r="T34" s="381">
        <v>0</v>
      </c>
      <c r="U34" s="194">
        <f t="shared" si="61"/>
        <v>0</v>
      </c>
      <c r="V34" s="68">
        <f t="shared" si="62"/>
        <v>0</v>
      </c>
      <c r="W34" s="454">
        <f t="shared" si="9"/>
        <v>0</v>
      </c>
      <c r="X34" s="55" t="str">
        <f t="shared" si="10"/>
        <v/>
      </c>
      <c r="Y34" s="212">
        <v>0</v>
      </c>
      <c r="Z34" s="213">
        <v>0</v>
      </c>
      <c r="AA34" s="95">
        <f t="shared" si="11"/>
        <v>0</v>
      </c>
      <c r="AB34" s="214">
        <v>0</v>
      </c>
      <c r="AC34" s="214">
        <v>0</v>
      </c>
      <c r="AD34" s="215">
        <v>0</v>
      </c>
      <c r="AE34" s="216">
        <f t="shared" si="12"/>
        <v>0</v>
      </c>
      <c r="AF34" s="382">
        <v>0</v>
      </c>
      <c r="AG34" s="382">
        <v>0</v>
      </c>
      <c r="AH34" s="382">
        <v>0</v>
      </c>
      <c r="AI34" s="217">
        <f t="shared" si="13"/>
        <v>0</v>
      </c>
      <c r="AJ34" s="96">
        <f t="shared" si="14"/>
        <v>0</v>
      </c>
      <c r="AK34" s="455">
        <f t="shared" si="15"/>
        <v>0</v>
      </c>
      <c r="AL34" s="97" t="str">
        <f t="shared" si="16"/>
        <v/>
      </c>
      <c r="AM34" s="233">
        <v>0</v>
      </c>
      <c r="AN34" s="234">
        <v>0</v>
      </c>
      <c r="AO34" s="106">
        <f t="shared" si="17"/>
        <v>0</v>
      </c>
      <c r="AP34" s="235">
        <v>0</v>
      </c>
      <c r="AQ34" s="235">
        <v>0</v>
      </c>
      <c r="AR34" s="236">
        <v>0</v>
      </c>
      <c r="AS34" s="237">
        <f t="shared" si="18"/>
        <v>0</v>
      </c>
      <c r="AT34" s="384">
        <v>0</v>
      </c>
      <c r="AU34" s="384">
        <v>0</v>
      </c>
      <c r="AV34" s="384">
        <v>0</v>
      </c>
      <c r="AW34" s="238">
        <f t="shared" si="19"/>
        <v>0</v>
      </c>
      <c r="AX34" s="108">
        <f t="shared" si="20"/>
        <v>0</v>
      </c>
      <c r="AY34" s="58">
        <f t="shared" si="21"/>
        <v>0</v>
      </c>
      <c r="AZ34" s="109" t="str">
        <f t="shared" si="22"/>
        <v/>
      </c>
      <c r="BA34" s="254">
        <v>0</v>
      </c>
      <c r="BB34" s="255">
        <v>0</v>
      </c>
      <c r="BC34" s="119">
        <f t="shared" si="23"/>
        <v>0</v>
      </c>
      <c r="BD34" s="256">
        <v>0</v>
      </c>
      <c r="BE34" s="256">
        <v>0</v>
      </c>
      <c r="BF34" s="257">
        <v>0</v>
      </c>
      <c r="BG34" s="258">
        <f t="shared" si="24"/>
        <v>0</v>
      </c>
      <c r="BH34" s="386">
        <v>0</v>
      </c>
      <c r="BI34" s="386">
        <v>0</v>
      </c>
      <c r="BJ34" s="386">
        <v>0</v>
      </c>
      <c r="BK34" s="259">
        <f t="shared" si="25"/>
        <v>0</v>
      </c>
      <c r="BL34" s="120">
        <f t="shared" si="26"/>
        <v>0</v>
      </c>
      <c r="BM34" s="456">
        <f t="shared" si="27"/>
        <v>0</v>
      </c>
      <c r="BN34" s="121" t="str">
        <f t="shared" si="28"/>
        <v/>
      </c>
      <c r="BO34" s="423">
        <v>0</v>
      </c>
      <c r="BP34" s="424">
        <v>0</v>
      </c>
      <c r="BQ34" s="425">
        <f t="shared" si="29"/>
        <v>0</v>
      </c>
      <c r="BR34" s="426">
        <v>0</v>
      </c>
      <c r="BS34" s="426">
        <v>0</v>
      </c>
      <c r="BT34" s="427">
        <v>0</v>
      </c>
      <c r="BU34" s="428">
        <f t="shared" si="30"/>
        <v>0</v>
      </c>
      <c r="BV34" s="429">
        <v>0</v>
      </c>
      <c r="BW34" s="429">
        <v>0</v>
      </c>
      <c r="BX34" s="429">
        <v>0</v>
      </c>
      <c r="BY34" s="430">
        <f t="shared" si="31"/>
        <v>0</v>
      </c>
      <c r="BZ34" s="431">
        <f t="shared" si="32"/>
        <v>0</v>
      </c>
      <c r="CA34" s="457">
        <f t="shared" si="33"/>
        <v>0</v>
      </c>
      <c r="CB34" s="458" t="str">
        <f t="shared" si="34"/>
        <v/>
      </c>
      <c r="CC34" s="74"/>
      <c r="CD34" s="73"/>
      <c r="CE34" s="73"/>
      <c r="CF34" s="73"/>
      <c r="CG34" s="73"/>
      <c r="CH34" s="77">
        <f t="shared" si="0"/>
        <v>0</v>
      </c>
      <c r="CI34" s="459">
        <f t="shared" si="35"/>
        <v>0</v>
      </c>
      <c r="CJ34" s="57" t="str">
        <f t="shared" si="36"/>
        <v/>
      </c>
      <c r="CK34" s="110"/>
      <c r="CL34" s="107"/>
      <c r="CM34" s="107"/>
      <c r="CN34" s="107"/>
      <c r="CO34" s="107"/>
      <c r="CP34" s="123">
        <f t="shared" si="1"/>
        <v>0</v>
      </c>
      <c r="CQ34" s="58">
        <f t="shared" si="37"/>
        <v>0</v>
      </c>
      <c r="CR34" s="109" t="str">
        <f t="shared" si="38"/>
        <v/>
      </c>
      <c r="CS34" s="70"/>
      <c r="CT34" s="69"/>
      <c r="CU34" s="69"/>
      <c r="CV34" s="69"/>
      <c r="CW34" s="69"/>
      <c r="CX34" s="127">
        <f t="shared" si="2"/>
        <v>0</v>
      </c>
      <c r="CY34" s="460">
        <f t="shared" si="39"/>
        <v>0</v>
      </c>
      <c r="CZ34" s="56" t="str">
        <f t="shared" si="40"/>
        <v/>
      </c>
      <c r="DA34" s="10"/>
      <c r="DB34" s="10"/>
      <c r="DC34" s="62" t="str">
        <f t="shared" si="41"/>
        <v/>
      </c>
      <c r="DD34" s="53">
        <f t="shared" si="42"/>
        <v>1000</v>
      </c>
      <c r="DE34" s="53">
        <f t="shared" si="43"/>
        <v>0</v>
      </c>
      <c r="DF34" s="432">
        <f t="shared" si="44"/>
        <v>0</v>
      </c>
      <c r="DG34" s="59" t="str">
        <f t="shared" si="45"/>
        <v/>
      </c>
      <c r="DH34" s="54" t="str">
        <f t="shared" si="46"/>
        <v/>
      </c>
      <c r="DI34" s="54" t="str">
        <f t="shared" si="47"/>
        <v/>
      </c>
      <c r="DJ34" s="54" t="str">
        <f t="shared" si="48"/>
        <v/>
      </c>
      <c r="DK34" s="67">
        <f t="shared" si="49"/>
        <v>0</v>
      </c>
      <c r="DL34" s="676"/>
      <c r="DM34" s="677"/>
      <c r="DO34" s="260">
        <f t="shared" si="50"/>
        <v>0</v>
      </c>
      <c r="DP34" s="260" t="s">
        <v>142</v>
      </c>
      <c r="DQ34" s="260">
        <f t="shared" si="51"/>
        <v>100</v>
      </c>
      <c r="DR34" s="260" t="str">
        <f t="shared" si="52"/>
        <v>0/100</v>
      </c>
      <c r="DS34" s="260">
        <f t="shared" si="53"/>
        <v>0</v>
      </c>
      <c r="DT34" s="260" t="s">
        <v>142</v>
      </c>
      <c r="DU34" s="260">
        <f t="shared" si="54"/>
        <v>100</v>
      </c>
      <c r="DV34" s="260" t="str">
        <f t="shared" si="55"/>
        <v>0/100</v>
      </c>
      <c r="DW34" s="260">
        <f t="shared" si="56"/>
        <v>0</v>
      </c>
      <c r="DX34" s="260" t="s">
        <v>142</v>
      </c>
      <c r="DY34" s="260">
        <f t="shared" si="57"/>
        <v>100</v>
      </c>
      <c r="DZ34" s="260" t="str">
        <f t="shared" si="58"/>
        <v>0/100</v>
      </c>
    </row>
    <row r="35" spans="1:130" ht="23.25" customHeight="1">
      <c r="A35" s="6">
        <f t="shared" si="3"/>
        <v>0</v>
      </c>
      <c r="B35" s="53">
        <v>27</v>
      </c>
      <c r="C35" s="54">
        <f t="shared" si="4"/>
        <v>0</v>
      </c>
      <c r="D35" s="8"/>
      <c r="E35" s="83"/>
      <c r="F35" s="7"/>
      <c r="G35" s="8"/>
      <c r="H35" s="8"/>
      <c r="I35" s="8"/>
      <c r="J35" s="83"/>
      <c r="K35" s="179">
        <v>0</v>
      </c>
      <c r="L35" s="180">
        <v>0</v>
      </c>
      <c r="M35" s="87">
        <f t="shared" si="59"/>
        <v>0</v>
      </c>
      <c r="N35" s="187">
        <v>0</v>
      </c>
      <c r="O35" s="187">
        <v>0</v>
      </c>
      <c r="P35" s="188">
        <v>0</v>
      </c>
      <c r="Q35" s="195">
        <f t="shared" si="60"/>
        <v>0</v>
      </c>
      <c r="R35" s="381">
        <v>0</v>
      </c>
      <c r="S35" s="381">
        <v>0</v>
      </c>
      <c r="T35" s="381">
        <v>0</v>
      </c>
      <c r="U35" s="194">
        <f t="shared" si="61"/>
        <v>0</v>
      </c>
      <c r="V35" s="68">
        <f t="shared" si="62"/>
        <v>0</v>
      </c>
      <c r="W35" s="454">
        <f t="shared" si="9"/>
        <v>0</v>
      </c>
      <c r="X35" s="55" t="str">
        <f t="shared" si="10"/>
        <v/>
      </c>
      <c r="Y35" s="212">
        <v>0</v>
      </c>
      <c r="Z35" s="213">
        <v>0</v>
      </c>
      <c r="AA35" s="95">
        <f t="shared" si="11"/>
        <v>0</v>
      </c>
      <c r="AB35" s="214">
        <v>0</v>
      </c>
      <c r="AC35" s="214">
        <v>0</v>
      </c>
      <c r="AD35" s="215">
        <v>0</v>
      </c>
      <c r="AE35" s="216">
        <f t="shared" si="12"/>
        <v>0</v>
      </c>
      <c r="AF35" s="382">
        <v>0</v>
      </c>
      <c r="AG35" s="382">
        <v>0</v>
      </c>
      <c r="AH35" s="382">
        <v>0</v>
      </c>
      <c r="AI35" s="217">
        <f t="shared" si="13"/>
        <v>0</v>
      </c>
      <c r="AJ35" s="96">
        <f t="shared" si="14"/>
        <v>0</v>
      </c>
      <c r="AK35" s="455">
        <f t="shared" si="15"/>
        <v>0</v>
      </c>
      <c r="AL35" s="97" t="str">
        <f t="shared" si="16"/>
        <v/>
      </c>
      <c r="AM35" s="233">
        <v>0</v>
      </c>
      <c r="AN35" s="234">
        <v>0</v>
      </c>
      <c r="AO35" s="106">
        <f t="shared" si="17"/>
        <v>0</v>
      </c>
      <c r="AP35" s="235">
        <v>0</v>
      </c>
      <c r="AQ35" s="235">
        <v>0</v>
      </c>
      <c r="AR35" s="236">
        <v>0</v>
      </c>
      <c r="AS35" s="237">
        <f t="shared" si="18"/>
        <v>0</v>
      </c>
      <c r="AT35" s="384">
        <v>0</v>
      </c>
      <c r="AU35" s="384">
        <v>0</v>
      </c>
      <c r="AV35" s="384">
        <v>0</v>
      </c>
      <c r="AW35" s="238">
        <f t="shared" si="19"/>
        <v>0</v>
      </c>
      <c r="AX35" s="108">
        <f t="shared" si="20"/>
        <v>0</v>
      </c>
      <c r="AY35" s="58">
        <f t="shared" si="21"/>
        <v>0</v>
      </c>
      <c r="AZ35" s="109" t="str">
        <f t="shared" si="22"/>
        <v/>
      </c>
      <c r="BA35" s="254">
        <v>0</v>
      </c>
      <c r="BB35" s="255">
        <v>0</v>
      </c>
      <c r="BC35" s="119">
        <f t="shared" si="23"/>
        <v>0</v>
      </c>
      <c r="BD35" s="256">
        <v>0</v>
      </c>
      <c r="BE35" s="256">
        <v>0</v>
      </c>
      <c r="BF35" s="257">
        <v>0</v>
      </c>
      <c r="BG35" s="258">
        <f t="shared" si="24"/>
        <v>0</v>
      </c>
      <c r="BH35" s="386">
        <v>0</v>
      </c>
      <c r="BI35" s="386">
        <v>0</v>
      </c>
      <c r="BJ35" s="386">
        <v>0</v>
      </c>
      <c r="BK35" s="259">
        <f t="shared" si="25"/>
        <v>0</v>
      </c>
      <c r="BL35" s="120">
        <f t="shared" si="26"/>
        <v>0</v>
      </c>
      <c r="BM35" s="456">
        <f t="shared" si="27"/>
        <v>0</v>
      </c>
      <c r="BN35" s="121" t="str">
        <f t="shared" si="28"/>
        <v/>
      </c>
      <c r="BO35" s="423">
        <v>0</v>
      </c>
      <c r="BP35" s="424">
        <v>0</v>
      </c>
      <c r="BQ35" s="425">
        <f t="shared" si="29"/>
        <v>0</v>
      </c>
      <c r="BR35" s="426">
        <v>0</v>
      </c>
      <c r="BS35" s="426">
        <v>0</v>
      </c>
      <c r="BT35" s="427">
        <v>0</v>
      </c>
      <c r="BU35" s="428">
        <f t="shared" si="30"/>
        <v>0</v>
      </c>
      <c r="BV35" s="429">
        <v>0</v>
      </c>
      <c r="BW35" s="429">
        <v>0</v>
      </c>
      <c r="BX35" s="429">
        <v>0</v>
      </c>
      <c r="BY35" s="430">
        <f t="shared" si="31"/>
        <v>0</v>
      </c>
      <c r="BZ35" s="431">
        <f t="shared" si="32"/>
        <v>0</v>
      </c>
      <c r="CA35" s="457">
        <f t="shared" si="33"/>
        <v>0</v>
      </c>
      <c r="CB35" s="458" t="str">
        <f t="shared" si="34"/>
        <v/>
      </c>
      <c r="CC35" s="74"/>
      <c r="CD35" s="73"/>
      <c r="CE35" s="73"/>
      <c r="CF35" s="73"/>
      <c r="CG35" s="73"/>
      <c r="CH35" s="77">
        <f t="shared" si="0"/>
        <v>0</v>
      </c>
      <c r="CI35" s="459">
        <f t="shared" si="35"/>
        <v>0</v>
      </c>
      <c r="CJ35" s="57" t="str">
        <f t="shared" si="36"/>
        <v/>
      </c>
      <c r="CK35" s="110"/>
      <c r="CL35" s="107"/>
      <c r="CM35" s="107"/>
      <c r="CN35" s="107"/>
      <c r="CO35" s="107"/>
      <c r="CP35" s="123">
        <f t="shared" si="1"/>
        <v>0</v>
      </c>
      <c r="CQ35" s="58">
        <f t="shared" si="37"/>
        <v>0</v>
      </c>
      <c r="CR35" s="109" t="str">
        <f t="shared" si="38"/>
        <v/>
      </c>
      <c r="CS35" s="70"/>
      <c r="CT35" s="69"/>
      <c r="CU35" s="69"/>
      <c r="CV35" s="69"/>
      <c r="CW35" s="69"/>
      <c r="CX35" s="127">
        <f t="shared" si="2"/>
        <v>0</v>
      </c>
      <c r="CY35" s="460">
        <f t="shared" si="39"/>
        <v>0</v>
      </c>
      <c r="CZ35" s="56" t="str">
        <f t="shared" si="40"/>
        <v/>
      </c>
      <c r="DA35" s="10"/>
      <c r="DB35" s="10"/>
      <c r="DC35" s="62" t="str">
        <f t="shared" si="41"/>
        <v/>
      </c>
      <c r="DD35" s="53">
        <f t="shared" si="42"/>
        <v>1000</v>
      </c>
      <c r="DE35" s="53">
        <f t="shared" si="43"/>
        <v>0</v>
      </c>
      <c r="DF35" s="432">
        <f t="shared" si="44"/>
        <v>0</v>
      </c>
      <c r="DG35" s="59" t="str">
        <f t="shared" si="45"/>
        <v/>
      </c>
      <c r="DH35" s="54" t="str">
        <f t="shared" si="46"/>
        <v/>
      </c>
      <c r="DI35" s="54" t="str">
        <f t="shared" si="47"/>
        <v/>
      </c>
      <c r="DJ35" s="54" t="str">
        <f t="shared" si="48"/>
        <v/>
      </c>
      <c r="DK35" s="67">
        <f t="shared" si="49"/>
        <v>0</v>
      </c>
      <c r="DL35" s="676"/>
      <c r="DM35" s="677"/>
      <c r="DO35" s="260">
        <f t="shared" si="50"/>
        <v>0</v>
      </c>
      <c r="DP35" s="260" t="s">
        <v>142</v>
      </c>
      <c r="DQ35" s="260">
        <f t="shared" si="51"/>
        <v>100</v>
      </c>
      <c r="DR35" s="260" t="str">
        <f t="shared" si="52"/>
        <v>0/100</v>
      </c>
      <c r="DS35" s="260">
        <f t="shared" si="53"/>
        <v>0</v>
      </c>
      <c r="DT35" s="260" t="s">
        <v>142</v>
      </c>
      <c r="DU35" s="260">
        <f t="shared" si="54"/>
        <v>100</v>
      </c>
      <c r="DV35" s="260" t="str">
        <f t="shared" si="55"/>
        <v>0/100</v>
      </c>
      <c r="DW35" s="260">
        <f t="shared" si="56"/>
        <v>0</v>
      </c>
      <c r="DX35" s="260" t="s">
        <v>142</v>
      </c>
      <c r="DY35" s="260">
        <f t="shared" si="57"/>
        <v>100</v>
      </c>
      <c r="DZ35" s="260" t="str">
        <f t="shared" si="58"/>
        <v>0/100</v>
      </c>
    </row>
    <row r="36" spans="1:130" ht="15.75">
      <c r="A36" s="6">
        <f t="shared" si="3"/>
        <v>0</v>
      </c>
      <c r="B36" s="61">
        <v>28</v>
      </c>
      <c r="C36" s="54">
        <f t="shared" si="4"/>
        <v>0</v>
      </c>
      <c r="D36" s="8"/>
      <c r="E36" s="83"/>
      <c r="F36" s="7"/>
      <c r="G36" s="8"/>
      <c r="H36" s="8"/>
      <c r="I36" s="8"/>
      <c r="J36" s="83"/>
      <c r="K36" s="179">
        <v>0</v>
      </c>
      <c r="L36" s="180">
        <v>0</v>
      </c>
      <c r="M36" s="87">
        <f t="shared" si="59"/>
        <v>0</v>
      </c>
      <c r="N36" s="187">
        <v>0</v>
      </c>
      <c r="O36" s="187">
        <v>0</v>
      </c>
      <c r="P36" s="188">
        <v>0</v>
      </c>
      <c r="Q36" s="195">
        <f t="shared" si="60"/>
        <v>0</v>
      </c>
      <c r="R36" s="381">
        <v>0</v>
      </c>
      <c r="S36" s="381">
        <v>0</v>
      </c>
      <c r="T36" s="381">
        <v>0</v>
      </c>
      <c r="U36" s="194">
        <f t="shared" si="61"/>
        <v>0</v>
      </c>
      <c r="V36" s="68">
        <f t="shared" si="62"/>
        <v>0</v>
      </c>
      <c r="W36" s="454">
        <f t="shared" si="9"/>
        <v>0</v>
      </c>
      <c r="X36" s="55" t="str">
        <f t="shared" si="10"/>
        <v/>
      </c>
      <c r="Y36" s="212">
        <v>0</v>
      </c>
      <c r="Z36" s="213">
        <v>0</v>
      </c>
      <c r="AA36" s="95">
        <f t="shared" si="11"/>
        <v>0</v>
      </c>
      <c r="AB36" s="214">
        <v>0</v>
      </c>
      <c r="AC36" s="214">
        <v>0</v>
      </c>
      <c r="AD36" s="215">
        <v>0</v>
      </c>
      <c r="AE36" s="216">
        <f t="shared" si="12"/>
        <v>0</v>
      </c>
      <c r="AF36" s="382">
        <v>0</v>
      </c>
      <c r="AG36" s="382">
        <v>0</v>
      </c>
      <c r="AH36" s="382">
        <v>0</v>
      </c>
      <c r="AI36" s="217">
        <f t="shared" si="13"/>
        <v>0</v>
      </c>
      <c r="AJ36" s="96">
        <f t="shared" si="14"/>
        <v>0</v>
      </c>
      <c r="AK36" s="455">
        <f t="shared" si="15"/>
        <v>0</v>
      </c>
      <c r="AL36" s="97" t="str">
        <f t="shared" si="16"/>
        <v/>
      </c>
      <c r="AM36" s="233">
        <v>0</v>
      </c>
      <c r="AN36" s="234">
        <v>0</v>
      </c>
      <c r="AO36" s="106">
        <f t="shared" si="17"/>
        <v>0</v>
      </c>
      <c r="AP36" s="235">
        <v>0</v>
      </c>
      <c r="AQ36" s="235">
        <v>0</v>
      </c>
      <c r="AR36" s="236">
        <v>0</v>
      </c>
      <c r="AS36" s="237">
        <f t="shared" si="18"/>
        <v>0</v>
      </c>
      <c r="AT36" s="384">
        <v>0</v>
      </c>
      <c r="AU36" s="384">
        <v>0</v>
      </c>
      <c r="AV36" s="384">
        <v>0</v>
      </c>
      <c r="AW36" s="238">
        <f t="shared" si="19"/>
        <v>0</v>
      </c>
      <c r="AX36" s="108">
        <f t="shared" si="20"/>
        <v>0</v>
      </c>
      <c r="AY36" s="58">
        <f t="shared" si="21"/>
        <v>0</v>
      </c>
      <c r="AZ36" s="109" t="str">
        <f t="shared" si="22"/>
        <v/>
      </c>
      <c r="BA36" s="254">
        <v>0</v>
      </c>
      <c r="BB36" s="255">
        <v>0</v>
      </c>
      <c r="BC36" s="119">
        <f t="shared" si="23"/>
        <v>0</v>
      </c>
      <c r="BD36" s="256">
        <v>0</v>
      </c>
      <c r="BE36" s="256">
        <v>0</v>
      </c>
      <c r="BF36" s="257">
        <v>0</v>
      </c>
      <c r="BG36" s="258">
        <f t="shared" si="24"/>
        <v>0</v>
      </c>
      <c r="BH36" s="386">
        <v>0</v>
      </c>
      <c r="BI36" s="386">
        <v>0</v>
      </c>
      <c r="BJ36" s="386">
        <v>0</v>
      </c>
      <c r="BK36" s="259">
        <f t="shared" si="25"/>
        <v>0</v>
      </c>
      <c r="BL36" s="120">
        <f t="shared" si="26"/>
        <v>0</v>
      </c>
      <c r="BM36" s="456">
        <f t="shared" si="27"/>
        <v>0</v>
      </c>
      <c r="BN36" s="121" t="str">
        <f t="shared" si="28"/>
        <v/>
      </c>
      <c r="BO36" s="423">
        <v>0</v>
      </c>
      <c r="BP36" s="424">
        <v>0</v>
      </c>
      <c r="BQ36" s="425">
        <f t="shared" si="29"/>
        <v>0</v>
      </c>
      <c r="BR36" s="426">
        <v>0</v>
      </c>
      <c r="BS36" s="426">
        <v>0</v>
      </c>
      <c r="BT36" s="427">
        <v>0</v>
      </c>
      <c r="BU36" s="428">
        <f t="shared" si="30"/>
        <v>0</v>
      </c>
      <c r="BV36" s="429">
        <v>0</v>
      </c>
      <c r="BW36" s="429">
        <v>0</v>
      </c>
      <c r="BX36" s="429">
        <v>0</v>
      </c>
      <c r="BY36" s="430">
        <f t="shared" si="31"/>
        <v>0</v>
      </c>
      <c r="BZ36" s="431">
        <f t="shared" si="32"/>
        <v>0</v>
      </c>
      <c r="CA36" s="457">
        <f t="shared" si="33"/>
        <v>0</v>
      </c>
      <c r="CB36" s="458" t="str">
        <f t="shared" si="34"/>
        <v/>
      </c>
      <c r="CC36" s="74"/>
      <c r="CD36" s="73"/>
      <c r="CE36" s="73"/>
      <c r="CF36" s="73"/>
      <c r="CG36" s="73"/>
      <c r="CH36" s="77">
        <f t="shared" si="0"/>
        <v>0</v>
      </c>
      <c r="CI36" s="459">
        <f t="shared" si="35"/>
        <v>0</v>
      </c>
      <c r="CJ36" s="57" t="str">
        <f t="shared" si="36"/>
        <v/>
      </c>
      <c r="CK36" s="110"/>
      <c r="CL36" s="107"/>
      <c r="CM36" s="107"/>
      <c r="CN36" s="107"/>
      <c r="CO36" s="107"/>
      <c r="CP36" s="123">
        <f t="shared" si="1"/>
        <v>0</v>
      </c>
      <c r="CQ36" s="58">
        <f t="shared" si="37"/>
        <v>0</v>
      </c>
      <c r="CR36" s="109" t="str">
        <f t="shared" si="38"/>
        <v/>
      </c>
      <c r="CS36" s="70"/>
      <c r="CT36" s="69"/>
      <c r="CU36" s="69"/>
      <c r="CV36" s="69"/>
      <c r="CW36" s="69"/>
      <c r="CX36" s="127">
        <f t="shared" si="2"/>
        <v>0</v>
      </c>
      <c r="CY36" s="460">
        <f t="shared" si="39"/>
        <v>0</v>
      </c>
      <c r="CZ36" s="56" t="str">
        <f t="shared" si="40"/>
        <v/>
      </c>
      <c r="DA36" s="10"/>
      <c r="DB36" s="10"/>
      <c r="DC36" s="62" t="str">
        <f t="shared" si="41"/>
        <v/>
      </c>
      <c r="DD36" s="53">
        <f t="shared" si="42"/>
        <v>1000</v>
      </c>
      <c r="DE36" s="53">
        <f t="shared" si="43"/>
        <v>0</v>
      </c>
      <c r="DF36" s="432">
        <f t="shared" si="44"/>
        <v>0</v>
      </c>
      <c r="DG36" s="59" t="str">
        <f t="shared" si="45"/>
        <v/>
      </c>
      <c r="DH36" s="54" t="str">
        <f t="shared" si="46"/>
        <v/>
      </c>
      <c r="DI36" s="54" t="str">
        <f t="shared" si="47"/>
        <v/>
      </c>
      <c r="DJ36" s="54" t="str">
        <f t="shared" si="48"/>
        <v/>
      </c>
      <c r="DK36" s="67">
        <f t="shared" si="49"/>
        <v>0</v>
      </c>
      <c r="DL36" s="676"/>
      <c r="DM36" s="677"/>
      <c r="DO36" s="260">
        <f t="shared" si="50"/>
        <v>0</v>
      </c>
      <c r="DP36" s="260" t="s">
        <v>142</v>
      </c>
      <c r="DQ36" s="260">
        <f t="shared" si="51"/>
        <v>100</v>
      </c>
      <c r="DR36" s="260" t="str">
        <f t="shared" si="52"/>
        <v>0/100</v>
      </c>
      <c r="DS36" s="260">
        <f t="shared" si="53"/>
        <v>0</v>
      </c>
      <c r="DT36" s="260" t="s">
        <v>142</v>
      </c>
      <c r="DU36" s="260">
        <f t="shared" si="54"/>
        <v>100</v>
      </c>
      <c r="DV36" s="260" t="str">
        <f t="shared" si="55"/>
        <v>0/100</v>
      </c>
      <c r="DW36" s="260">
        <f t="shared" si="56"/>
        <v>0</v>
      </c>
      <c r="DX36" s="260" t="s">
        <v>142</v>
      </c>
      <c r="DY36" s="260">
        <f t="shared" si="57"/>
        <v>100</v>
      </c>
      <c r="DZ36" s="260" t="str">
        <f t="shared" si="58"/>
        <v>0/100</v>
      </c>
    </row>
    <row r="37" spans="1:130" ht="15.75">
      <c r="A37" s="6">
        <f t="shared" si="3"/>
        <v>0</v>
      </c>
      <c r="B37" s="53">
        <v>29</v>
      </c>
      <c r="C37" s="54">
        <f t="shared" si="4"/>
        <v>0</v>
      </c>
      <c r="D37" s="8"/>
      <c r="E37" s="83"/>
      <c r="F37" s="7"/>
      <c r="G37" s="8"/>
      <c r="H37" s="8"/>
      <c r="I37" s="8"/>
      <c r="J37" s="83"/>
      <c r="K37" s="179">
        <v>0</v>
      </c>
      <c r="L37" s="180">
        <v>0</v>
      </c>
      <c r="M37" s="87">
        <f t="shared" si="59"/>
        <v>0</v>
      </c>
      <c r="N37" s="187">
        <v>0</v>
      </c>
      <c r="O37" s="187">
        <v>0</v>
      </c>
      <c r="P37" s="188">
        <v>0</v>
      </c>
      <c r="Q37" s="195">
        <f t="shared" si="60"/>
        <v>0</v>
      </c>
      <c r="R37" s="381">
        <v>0</v>
      </c>
      <c r="S37" s="381">
        <v>0</v>
      </c>
      <c r="T37" s="381">
        <v>0</v>
      </c>
      <c r="U37" s="194">
        <f t="shared" si="61"/>
        <v>0</v>
      </c>
      <c r="V37" s="68">
        <f t="shared" si="62"/>
        <v>0</v>
      </c>
      <c r="W37" s="454">
        <f t="shared" si="9"/>
        <v>0</v>
      </c>
      <c r="X37" s="55" t="str">
        <f t="shared" si="10"/>
        <v/>
      </c>
      <c r="Y37" s="212">
        <v>0</v>
      </c>
      <c r="Z37" s="213">
        <v>0</v>
      </c>
      <c r="AA37" s="95">
        <f t="shared" si="11"/>
        <v>0</v>
      </c>
      <c r="AB37" s="214">
        <v>0</v>
      </c>
      <c r="AC37" s="214">
        <v>0</v>
      </c>
      <c r="AD37" s="215">
        <v>0</v>
      </c>
      <c r="AE37" s="216">
        <f t="shared" si="12"/>
        <v>0</v>
      </c>
      <c r="AF37" s="382">
        <v>0</v>
      </c>
      <c r="AG37" s="382">
        <v>0</v>
      </c>
      <c r="AH37" s="382">
        <v>0</v>
      </c>
      <c r="AI37" s="217">
        <f t="shared" si="13"/>
        <v>0</v>
      </c>
      <c r="AJ37" s="96">
        <f t="shared" si="14"/>
        <v>0</v>
      </c>
      <c r="AK37" s="455">
        <f t="shared" si="15"/>
        <v>0</v>
      </c>
      <c r="AL37" s="97" t="str">
        <f t="shared" si="16"/>
        <v/>
      </c>
      <c r="AM37" s="233">
        <v>0</v>
      </c>
      <c r="AN37" s="234">
        <v>0</v>
      </c>
      <c r="AO37" s="106">
        <f t="shared" si="17"/>
        <v>0</v>
      </c>
      <c r="AP37" s="235">
        <v>0</v>
      </c>
      <c r="AQ37" s="235">
        <v>0</v>
      </c>
      <c r="AR37" s="236">
        <v>0</v>
      </c>
      <c r="AS37" s="237">
        <f t="shared" si="18"/>
        <v>0</v>
      </c>
      <c r="AT37" s="384">
        <v>0</v>
      </c>
      <c r="AU37" s="384">
        <v>0</v>
      </c>
      <c r="AV37" s="384">
        <v>0</v>
      </c>
      <c r="AW37" s="238">
        <f t="shared" si="19"/>
        <v>0</v>
      </c>
      <c r="AX37" s="108">
        <f t="shared" si="20"/>
        <v>0</v>
      </c>
      <c r="AY37" s="58">
        <f t="shared" si="21"/>
        <v>0</v>
      </c>
      <c r="AZ37" s="109" t="str">
        <f t="shared" si="22"/>
        <v/>
      </c>
      <c r="BA37" s="254">
        <v>0</v>
      </c>
      <c r="BB37" s="255">
        <v>0</v>
      </c>
      <c r="BC37" s="119">
        <f t="shared" si="23"/>
        <v>0</v>
      </c>
      <c r="BD37" s="256">
        <v>0</v>
      </c>
      <c r="BE37" s="256">
        <v>0</v>
      </c>
      <c r="BF37" s="257">
        <v>0</v>
      </c>
      <c r="BG37" s="258">
        <f t="shared" si="24"/>
        <v>0</v>
      </c>
      <c r="BH37" s="386">
        <v>0</v>
      </c>
      <c r="BI37" s="386">
        <v>0</v>
      </c>
      <c r="BJ37" s="386">
        <v>0</v>
      </c>
      <c r="BK37" s="259">
        <f t="shared" si="25"/>
        <v>0</v>
      </c>
      <c r="BL37" s="120">
        <f t="shared" si="26"/>
        <v>0</v>
      </c>
      <c r="BM37" s="456">
        <f t="shared" si="27"/>
        <v>0</v>
      </c>
      <c r="BN37" s="121" t="str">
        <f t="shared" si="28"/>
        <v/>
      </c>
      <c r="BO37" s="423">
        <v>0</v>
      </c>
      <c r="BP37" s="424">
        <v>0</v>
      </c>
      <c r="BQ37" s="425">
        <f t="shared" si="29"/>
        <v>0</v>
      </c>
      <c r="BR37" s="426">
        <v>0</v>
      </c>
      <c r="BS37" s="426">
        <v>0</v>
      </c>
      <c r="BT37" s="427">
        <v>0</v>
      </c>
      <c r="BU37" s="428">
        <f t="shared" si="30"/>
        <v>0</v>
      </c>
      <c r="BV37" s="429">
        <v>0</v>
      </c>
      <c r="BW37" s="429">
        <v>0</v>
      </c>
      <c r="BX37" s="429">
        <v>0</v>
      </c>
      <c r="BY37" s="430">
        <f t="shared" si="31"/>
        <v>0</v>
      </c>
      <c r="BZ37" s="431">
        <f t="shared" si="32"/>
        <v>0</v>
      </c>
      <c r="CA37" s="457">
        <f t="shared" si="33"/>
        <v>0</v>
      </c>
      <c r="CB37" s="458" t="str">
        <f t="shared" si="34"/>
        <v/>
      </c>
      <c r="CC37" s="74"/>
      <c r="CD37" s="73"/>
      <c r="CE37" s="73"/>
      <c r="CF37" s="73"/>
      <c r="CG37" s="73"/>
      <c r="CH37" s="77">
        <f t="shared" si="0"/>
        <v>0</v>
      </c>
      <c r="CI37" s="459">
        <f t="shared" si="35"/>
        <v>0</v>
      </c>
      <c r="CJ37" s="57" t="str">
        <f t="shared" si="36"/>
        <v/>
      </c>
      <c r="CK37" s="110"/>
      <c r="CL37" s="107"/>
      <c r="CM37" s="107"/>
      <c r="CN37" s="107"/>
      <c r="CO37" s="107"/>
      <c r="CP37" s="123">
        <f t="shared" si="1"/>
        <v>0</v>
      </c>
      <c r="CQ37" s="58">
        <f t="shared" si="37"/>
        <v>0</v>
      </c>
      <c r="CR37" s="109" t="str">
        <f t="shared" si="38"/>
        <v/>
      </c>
      <c r="CS37" s="70"/>
      <c r="CT37" s="69"/>
      <c r="CU37" s="69"/>
      <c r="CV37" s="69"/>
      <c r="CW37" s="69"/>
      <c r="CX37" s="127">
        <f t="shared" si="2"/>
        <v>0</v>
      </c>
      <c r="CY37" s="460">
        <f t="shared" si="39"/>
        <v>0</v>
      </c>
      <c r="CZ37" s="56" t="str">
        <f t="shared" si="40"/>
        <v/>
      </c>
      <c r="DA37" s="10"/>
      <c r="DB37" s="10"/>
      <c r="DC37" s="62" t="str">
        <f t="shared" si="41"/>
        <v/>
      </c>
      <c r="DD37" s="53">
        <f t="shared" si="42"/>
        <v>1000</v>
      </c>
      <c r="DE37" s="53">
        <f t="shared" si="43"/>
        <v>0</v>
      </c>
      <c r="DF37" s="432">
        <f t="shared" si="44"/>
        <v>0</v>
      </c>
      <c r="DG37" s="59" t="str">
        <f t="shared" si="45"/>
        <v/>
      </c>
      <c r="DH37" s="54" t="str">
        <f t="shared" si="46"/>
        <v/>
      </c>
      <c r="DI37" s="54" t="str">
        <f t="shared" si="47"/>
        <v/>
      </c>
      <c r="DJ37" s="54" t="str">
        <f t="shared" si="48"/>
        <v/>
      </c>
      <c r="DK37" s="67">
        <f t="shared" si="49"/>
        <v>0</v>
      </c>
      <c r="DL37" s="676"/>
      <c r="DM37" s="677"/>
      <c r="DO37" s="260">
        <f t="shared" si="50"/>
        <v>0</v>
      </c>
      <c r="DP37" s="260" t="s">
        <v>142</v>
      </c>
      <c r="DQ37" s="260">
        <f t="shared" si="51"/>
        <v>100</v>
      </c>
      <c r="DR37" s="260" t="str">
        <f t="shared" si="52"/>
        <v>0/100</v>
      </c>
      <c r="DS37" s="260">
        <f t="shared" si="53"/>
        <v>0</v>
      </c>
      <c r="DT37" s="260" t="s">
        <v>142</v>
      </c>
      <c r="DU37" s="260">
        <f t="shared" si="54"/>
        <v>100</v>
      </c>
      <c r="DV37" s="260" t="str">
        <f t="shared" si="55"/>
        <v>0/100</v>
      </c>
      <c r="DW37" s="260">
        <f t="shared" si="56"/>
        <v>0</v>
      </c>
      <c r="DX37" s="260" t="s">
        <v>142</v>
      </c>
      <c r="DY37" s="260">
        <f t="shared" si="57"/>
        <v>100</v>
      </c>
      <c r="DZ37" s="260" t="str">
        <f t="shared" si="58"/>
        <v>0/100</v>
      </c>
    </row>
    <row r="38" spans="1:130" ht="15.75">
      <c r="A38" s="6">
        <f t="shared" si="3"/>
        <v>0</v>
      </c>
      <c r="B38" s="61">
        <v>30</v>
      </c>
      <c r="C38" s="54">
        <f t="shared" si="4"/>
        <v>0</v>
      </c>
      <c r="D38" s="8"/>
      <c r="E38" s="83"/>
      <c r="F38" s="7"/>
      <c r="G38" s="8"/>
      <c r="H38" s="8"/>
      <c r="I38" s="8"/>
      <c r="J38" s="83"/>
      <c r="K38" s="179">
        <v>0</v>
      </c>
      <c r="L38" s="180">
        <v>0</v>
      </c>
      <c r="M38" s="87">
        <f t="shared" si="59"/>
        <v>0</v>
      </c>
      <c r="N38" s="187">
        <v>0</v>
      </c>
      <c r="O38" s="187">
        <v>0</v>
      </c>
      <c r="P38" s="188">
        <v>0</v>
      </c>
      <c r="Q38" s="195">
        <f t="shared" si="60"/>
        <v>0</v>
      </c>
      <c r="R38" s="381">
        <v>0</v>
      </c>
      <c r="S38" s="381">
        <v>0</v>
      </c>
      <c r="T38" s="381">
        <v>0</v>
      </c>
      <c r="U38" s="194">
        <f t="shared" si="61"/>
        <v>0</v>
      </c>
      <c r="V38" s="68">
        <f t="shared" si="62"/>
        <v>0</v>
      </c>
      <c r="W38" s="454">
        <f t="shared" si="9"/>
        <v>0</v>
      </c>
      <c r="X38" s="55" t="str">
        <f t="shared" si="10"/>
        <v/>
      </c>
      <c r="Y38" s="212">
        <v>0</v>
      </c>
      <c r="Z38" s="213">
        <v>0</v>
      </c>
      <c r="AA38" s="95">
        <f t="shared" si="11"/>
        <v>0</v>
      </c>
      <c r="AB38" s="214">
        <v>0</v>
      </c>
      <c r="AC38" s="214">
        <v>0</v>
      </c>
      <c r="AD38" s="215">
        <v>0</v>
      </c>
      <c r="AE38" s="216">
        <f t="shared" si="12"/>
        <v>0</v>
      </c>
      <c r="AF38" s="382">
        <v>0</v>
      </c>
      <c r="AG38" s="382">
        <v>0</v>
      </c>
      <c r="AH38" s="382">
        <v>0</v>
      </c>
      <c r="AI38" s="217">
        <f t="shared" si="13"/>
        <v>0</v>
      </c>
      <c r="AJ38" s="96">
        <f t="shared" si="14"/>
        <v>0</v>
      </c>
      <c r="AK38" s="455">
        <f t="shared" si="15"/>
        <v>0</v>
      </c>
      <c r="AL38" s="97" t="str">
        <f t="shared" si="16"/>
        <v/>
      </c>
      <c r="AM38" s="233">
        <v>0</v>
      </c>
      <c r="AN38" s="234">
        <v>0</v>
      </c>
      <c r="AO38" s="106">
        <f t="shared" si="17"/>
        <v>0</v>
      </c>
      <c r="AP38" s="235">
        <v>0</v>
      </c>
      <c r="AQ38" s="235">
        <v>0</v>
      </c>
      <c r="AR38" s="236">
        <v>0</v>
      </c>
      <c r="AS38" s="237">
        <f t="shared" si="18"/>
        <v>0</v>
      </c>
      <c r="AT38" s="384">
        <v>0</v>
      </c>
      <c r="AU38" s="384">
        <v>0</v>
      </c>
      <c r="AV38" s="384">
        <v>0</v>
      </c>
      <c r="AW38" s="238">
        <f t="shared" si="19"/>
        <v>0</v>
      </c>
      <c r="AX38" s="108">
        <f t="shared" si="20"/>
        <v>0</v>
      </c>
      <c r="AY38" s="58">
        <f t="shared" si="21"/>
        <v>0</v>
      </c>
      <c r="AZ38" s="109" t="str">
        <f t="shared" si="22"/>
        <v/>
      </c>
      <c r="BA38" s="254">
        <v>0</v>
      </c>
      <c r="BB38" s="255">
        <v>0</v>
      </c>
      <c r="BC38" s="119">
        <f t="shared" si="23"/>
        <v>0</v>
      </c>
      <c r="BD38" s="256">
        <v>0</v>
      </c>
      <c r="BE38" s="256">
        <v>0</v>
      </c>
      <c r="BF38" s="257">
        <v>0</v>
      </c>
      <c r="BG38" s="258">
        <f t="shared" si="24"/>
        <v>0</v>
      </c>
      <c r="BH38" s="386">
        <v>0</v>
      </c>
      <c r="BI38" s="386">
        <v>0</v>
      </c>
      <c r="BJ38" s="386">
        <v>0</v>
      </c>
      <c r="BK38" s="259">
        <f t="shared" si="25"/>
        <v>0</v>
      </c>
      <c r="BL38" s="120">
        <f t="shared" si="26"/>
        <v>0</v>
      </c>
      <c r="BM38" s="456">
        <f t="shared" si="27"/>
        <v>0</v>
      </c>
      <c r="BN38" s="121" t="str">
        <f t="shared" si="28"/>
        <v/>
      </c>
      <c r="BO38" s="423">
        <v>0</v>
      </c>
      <c r="BP38" s="424">
        <v>0</v>
      </c>
      <c r="BQ38" s="425">
        <f t="shared" si="29"/>
        <v>0</v>
      </c>
      <c r="BR38" s="426">
        <v>0</v>
      </c>
      <c r="BS38" s="426">
        <v>0</v>
      </c>
      <c r="BT38" s="427">
        <v>0</v>
      </c>
      <c r="BU38" s="428">
        <f t="shared" si="30"/>
        <v>0</v>
      </c>
      <c r="BV38" s="429">
        <v>0</v>
      </c>
      <c r="BW38" s="429">
        <v>0</v>
      </c>
      <c r="BX38" s="429">
        <v>0</v>
      </c>
      <c r="BY38" s="430">
        <f t="shared" si="31"/>
        <v>0</v>
      </c>
      <c r="BZ38" s="431">
        <f t="shared" si="32"/>
        <v>0</v>
      </c>
      <c r="CA38" s="457">
        <f t="shared" si="33"/>
        <v>0</v>
      </c>
      <c r="CB38" s="458" t="str">
        <f t="shared" si="34"/>
        <v/>
      </c>
      <c r="CC38" s="74"/>
      <c r="CD38" s="73"/>
      <c r="CE38" s="73"/>
      <c r="CF38" s="73"/>
      <c r="CG38" s="73"/>
      <c r="CH38" s="77">
        <f t="shared" si="0"/>
        <v>0</v>
      </c>
      <c r="CI38" s="459">
        <f t="shared" si="35"/>
        <v>0</v>
      </c>
      <c r="CJ38" s="57" t="str">
        <f t="shared" si="36"/>
        <v/>
      </c>
      <c r="CK38" s="110"/>
      <c r="CL38" s="107"/>
      <c r="CM38" s="107"/>
      <c r="CN38" s="107"/>
      <c r="CO38" s="107"/>
      <c r="CP38" s="123">
        <f t="shared" si="1"/>
        <v>0</v>
      </c>
      <c r="CQ38" s="58">
        <f t="shared" si="37"/>
        <v>0</v>
      </c>
      <c r="CR38" s="109" t="str">
        <f t="shared" si="38"/>
        <v/>
      </c>
      <c r="CS38" s="70"/>
      <c r="CT38" s="69"/>
      <c r="CU38" s="69"/>
      <c r="CV38" s="69"/>
      <c r="CW38" s="69"/>
      <c r="CX38" s="127">
        <f t="shared" si="2"/>
        <v>0</v>
      </c>
      <c r="CY38" s="460">
        <f t="shared" si="39"/>
        <v>0</v>
      </c>
      <c r="CZ38" s="56" t="str">
        <f t="shared" si="40"/>
        <v/>
      </c>
      <c r="DA38" s="10"/>
      <c r="DB38" s="10"/>
      <c r="DC38" s="62" t="str">
        <f t="shared" si="41"/>
        <v/>
      </c>
      <c r="DD38" s="53">
        <f t="shared" si="42"/>
        <v>1000</v>
      </c>
      <c r="DE38" s="53">
        <f t="shared" si="43"/>
        <v>0</v>
      </c>
      <c r="DF38" s="432">
        <f t="shared" si="44"/>
        <v>0</v>
      </c>
      <c r="DG38" s="59" t="str">
        <f t="shared" si="45"/>
        <v/>
      </c>
      <c r="DH38" s="54" t="str">
        <f t="shared" si="46"/>
        <v/>
      </c>
      <c r="DI38" s="54" t="str">
        <f t="shared" si="47"/>
        <v/>
      </c>
      <c r="DJ38" s="54" t="str">
        <f t="shared" si="48"/>
        <v/>
      </c>
      <c r="DK38" s="67">
        <f t="shared" si="49"/>
        <v>0</v>
      </c>
      <c r="DL38" s="676"/>
      <c r="DM38" s="677"/>
      <c r="DO38" s="260">
        <f t="shared" si="50"/>
        <v>0</v>
      </c>
      <c r="DP38" s="260" t="s">
        <v>142</v>
      </c>
      <c r="DQ38" s="260">
        <f t="shared" si="51"/>
        <v>100</v>
      </c>
      <c r="DR38" s="260" t="str">
        <f t="shared" si="52"/>
        <v>0/100</v>
      </c>
      <c r="DS38" s="260">
        <f t="shared" si="53"/>
        <v>0</v>
      </c>
      <c r="DT38" s="260" t="s">
        <v>142</v>
      </c>
      <c r="DU38" s="260">
        <f t="shared" si="54"/>
        <v>100</v>
      </c>
      <c r="DV38" s="260" t="str">
        <f t="shared" si="55"/>
        <v>0/100</v>
      </c>
      <c r="DW38" s="260">
        <f t="shared" si="56"/>
        <v>0</v>
      </c>
      <c r="DX38" s="260" t="s">
        <v>142</v>
      </c>
      <c r="DY38" s="260">
        <f t="shared" si="57"/>
        <v>100</v>
      </c>
      <c r="DZ38" s="260" t="str">
        <f t="shared" si="58"/>
        <v>0/100</v>
      </c>
    </row>
    <row r="39" spans="1:130" ht="15.75">
      <c r="A39" s="6">
        <f t="shared" si="3"/>
        <v>0</v>
      </c>
      <c r="B39" s="53">
        <v>31</v>
      </c>
      <c r="C39" s="54">
        <f t="shared" si="4"/>
        <v>0</v>
      </c>
      <c r="D39" s="8"/>
      <c r="E39" s="83"/>
      <c r="F39" s="7"/>
      <c r="G39" s="8"/>
      <c r="H39" s="8"/>
      <c r="I39" s="8"/>
      <c r="J39" s="83"/>
      <c r="K39" s="179">
        <v>0</v>
      </c>
      <c r="L39" s="180">
        <v>0</v>
      </c>
      <c r="M39" s="87">
        <f t="shared" si="59"/>
        <v>0</v>
      </c>
      <c r="N39" s="187">
        <v>0</v>
      </c>
      <c r="O39" s="187">
        <v>0</v>
      </c>
      <c r="P39" s="188">
        <v>0</v>
      </c>
      <c r="Q39" s="195">
        <f t="shared" si="60"/>
        <v>0</v>
      </c>
      <c r="R39" s="381">
        <v>0</v>
      </c>
      <c r="S39" s="381">
        <v>0</v>
      </c>
      <c r="T39" s="381">
        <v>0</v>
      </c>
      <c r="U39" s="194">
        <f t="shared" si="61"/>
        <v>0</v>
      </c>
      <c r="V39" s="68">
        <f t="shared" si="62"/>
        <v>0</v>
      </c>
      <c r="W39" s="454">
        <f t="shared" si="9"/>
        <v>0</v>
      </c>
      <c r="X39" s="55" t="str">
        <f t="shared" si="10"/>
        <v/>
      </c>
      <c r="Y39" s="212">
        <v>0</v>
      </c>
      <c r="Z39" s="213">
        <v>0</v>
      </c>
      <c r="AA39" s="95">
        <f t="shared" si="11"/>
        <v>0</v>
      </c>
      <c r="AB39" s="214">
        <v>0</v>
      </c>
      <c r="AC39" s="214">
        <v>0</v>
      </c>
      <c r="AD39" s="215">
        <v>0</v>
      </c>
      <c r="AE39" s="216">
        <f t="shared" si="12"/>
        <v>0</v>
      </c>
      <c r="AF39" s="382">
        <v>0</v>
      </c>
      <c r="AG39" s="382">
        <v>0</v>
      </c>
      <c r="AH39" s="382">
        <v>0</v>
      </c>
      <c r="AI39" s="217">
        <f t="shared" si="13"/>
        <v>0</v>
      </c>
      <c r="AJ39" s="96">
        <f t="shared" si="14"/>
        <v>0</v>
      </c>
      <c r="AK39" s="455">
        <f t="shared" si="15"/>
        <v>0</v>
      </c>
      <c r="AL39" s="97" t="str">
        <f t="shared" si="16"/>
        <v/>
      </c>
      <c r="AM39" s="233">
        <v>0</v>
      </c>
      <c r="AN39" s="234">
        <v>0</v>
      </c>
      <c r="AO39" s="106">
        <f t="shared" si="17"/>
        <v>0</v>
      </c>
      <c r="AP39" s="235">
        <v>0</v>
      </c>
      <c r="AQ39" s="235">
        <v>0</v>
      </c>
      <c r="AR39" s="236">
        <v>0</v>
      </c>
      <c r="AS39" s="237">
        <f t="shared" si="18"/>
        <v>0</v>
      </c>
      <c r="AT39" s="384">
        <v>0</v>
      </c>
      <c r="AU39" s="384">
        <v>0</v>
      </c>
      <c r="AV39" s="384">
        <v>0</v>
      </c>
      <c r="AW39" s="238">
        <f t="shared" si="19"/>
        <v>0</v>
      </c>
      <c r="AX39" s="108">
        <f t="shared" si="20"/>
        <v>0</v>
      </c>
      <c r="AY39" s="58">
        <f t="shared" si="21"/>
        <v>0</v>
      </c>
      <c r="AZ39" s="109" t="str">
        <f t="shared" si="22"/>
        <v/>
      </c>
      <c r="BA39" s="254">
        <v>0</v>
      </c>
      <c r="BB39" s="255">
        <v>0</v>
      </c>
      <c r="BC39" s="119">
        <f t="shared" si="23"/>
        <v>0</v>
      </c>
      <c r="BD39" s="256">
        <v>0</v>
      </c>
      <c r="BE39" s="256">
        <v>0</v>
      </c>
      <c r="BF39" s="257">
        <v>0</v>
      </c>
      <c r="BG39" s="258">
        <f t="shared" si="24"/>
        <v>0</v>
      </c>
      <c r="BH39" s="386">
        <v>0</v>
      </c>
      <c r="BI39" s="386">
        <v>0</v>
      </c>
      <c r="BJ39" s="386">
        <v>0</v>
      </c>
      <c r="BK39" s="259">
        <f t="shared" si="25"/>
        <v>0</v>
      </c>
      <c r="BL39" s="120">
        <f t="shared" si="26"/>
        <v>0</v>
      </c>
      <c r="BM39" s="456">
        <f t="shared" si="27"/>
        <v>0</v>
      </c>
      <c r="BN39" s="121" t="str">
        <f t="shared" si="28"/>
        <v/>
      </c>
      <c r="BO39" s="423">
        <v>0</v>
      </c>
      <c r="BP39" s="424">
        <v>0</v>
      </c>
      <c r="BQ39" s="425">
        <f t="shared" si="29"/>
        <v>0</v>
      </c>
      <c r="BR39" s="426">
        <v>0</v>
      </c>
      <c r="BS39" s="426">
        <v>0</v>
      </c>
      <c r="BT39" s="427">
        <v>0</v>
      </c>
      <c r="BU39" s="428">
        <f t="shared" si="30"/>
        <v>0</v>
      </c>
      <c r="BV39" s="429">
        <v>0</v>
      </c>
      <c r="BW39" s="429">
        <v>0</v>
      </c>
      <c r="BX39" s="429">
        <v>0</v>
      </c>
      <c r="BY39" s="430">
        <f t="shared" si="31"/>
        <v>0</v>
      </c>
      <c r="BZ39" s="431">
        <f t="shared" si="32"/>
        <v>0</v>
      </c>
      <c r="CA39" s="457">
        <f t="shared" si="33"/>
        <v>0</v>
      </c>
      <c r="CB39" s="458" t="str">
        <f t="shared" si="34"/>
        <v/>
      </c>
      <c r="CC39" s="74"/>
      <c r="CD39" s="73"/>
      <c r="CE39" s="73"/>
      <c r="CF39" s="73"/>
      <c r="CG39" s="73"/>
      <c r="CH39" s="77">
        <f t="shared" si="0"/>
        <v>0</v>
      </c>
      <c r="CI39" s="459">
        <f t="shared" si="35"/>
        <v>0</v>
      </c>
      <c r="CJ39" s="57" t="str">
        <f t="shared" si="36"/>
        <v/>
      </c>
      <c r="CK39" s="110"/>
      <c r="CL39" s="107"/>
      <c r="CM39" s="107"/>
      <c r="CN39" s="107"/>
      <c r="CO39" s="107"/>
      <c r="CP39" s="123">
        <f t="shared" si="1"/>
        <v>0</v>
      </c>
      <c r="CQ39" s="58">
        <f t="shared" si="37"/>
        <v>0</v>
      </c>
      <c r="CR39" s="109" t="str">
        <f t="shared" si="38"/>
        <v/>
      </c>
      <c r="CS39" s="70"/>
      <c r="CT39" s="69"/>
      <c r="CU39" s="69"/>
      <c r="CV39" s="69"/>
      <c r="CW39" s="69"/>
      <c r="CX39" s="127">
        <f t="shared" si="2"/>
        <v>0</v>
      </c>
      <c r="CY39" s="460">
        <f t="shared" si="39"/>
        <v>0</v>
      </c>
      <c r="CZ39" s="56" t="str">
        <f t="shared" si="40"/>
        <v/>
      </c>
      <c r="DA39" s="10"/>
      <c r="DB39" s="10"/>
      <c r="DC39" s="62" t="str">
        <f t="shared" si="41"/>
        <v/>
      </c>
      <c r="DD39" s="53">
        <f t="shared" si="42"/>
        <v>1000</v>
      </c>
      <c r="DE39" s="53">
        <f t="shared" si="43"/>
        <v>0</v>
      </c>
      <c r="DF39" s="432">
        <f t="shared" si="44"/>
        <v>0</v>
      </c>
      <c r="DG39" s="59" t="str">
        <f t="shared" si="45"/>
        <v/>
      </c>
      <c r="DH39" s="54" t="str">
        <f t="shared" si="46"/>
        <v/>
      </c>
      <c r="DI39" s="54" t="str">
        <f t="shared" si="47"/>
        <v/>
      </c>
      <c r="DJ39" s="54" t="str">
        <f t="shared" si="48"/>
        <v/>
      </c>
      <c r="DK39" s="67">
        <f t="shared" si="49"/>
        <v>0</v>
      </c>
      <c r="DL39" s="676"/>
      <c r="DM39" s="677"/>
      <c r="DO39" s="260">
        <f t="shared" si="50"/>
        <v>0</v>
      </c>
      <c r="DP39" s="260" t="s">
        <v>142</v>
      </c>
      <c r="DQ39" s="260">
        <f t="shared" si="51"/>
        <v>100</v>
      </c>
      <c r="DR39" s="260" t="str">
        <f t="shared" si="52"/>
        <v>0/100</v>
      </c>
      <c r="DS39" s="260">
        <f t="shared" si="53"/>
        <v>0</v>
      </c>
      <c r="DT39" s="260" t="s">
        <v>142</v>
      </c>
      <c r="DU39" s="260">
        <f t="shared" si="54"/>
        <v>100</v>
      </c>
      <c r="DV39" s="260" t="str">
        <f t="shared" si="55"/>
        <v>0/100</v>
      </c>
      <c r="DW39" s="260">
        <f t="shared" si="56"/>
        <v>0</v>
      </c>
      <c r="DX39" s="260" t="s">
        <v>142</v>
      </c>
      <c r="DY39" s="260">
        <f t="shared" si="57"/>
        <v>100</v>
      </c>
      <c r="DZ39" s="260" t="str">
        <f t="shared" si="58"/>
        <v>0/100</v>
      </c>
    </row>
    <row r="40" spans="1:130" ht="15.75">
      <c r="A40" s="6">
        <f t="shared" si="3"/>
        <v>0</v>
      </c>
      <c r="B40" s="61">
        <v>32</v>
      </c>
      <c r="C40" s="54">
        <f t="shared" si="4"/>
        <v>0</v>
      </c>
      <c r="D40" s="8"/>
      <c r="E40" s="83"/>
      <c r="F40" s="7"/>
      <c r="G40" s="8"/>
      <c r="H40" s="8"/>
      <c r="I40" s="8"/>
      <c r="J40" s="83"/>
      <c r="K40" s="179">
        <v>0</v>
      </c>
      <c r="L40" s="180">
        <v>0</v>
      </c>
      <c r="M40" s="87">
        <f t="shared" si="59"/>
        <v>0</v>
      </c>
      <c r="N40" s="187">
        <v>0</v>
      </c>
      <c r="O40" s="187">
        <v>0</v>
      </c>
      <c r="P40" s="188">
        <v>0</v>
      </c>
      <c r="Q40" s="195">
        <f t="shared" si="60"/>
        <v>0</v>
      </c>
      <c r="R40" s="381">
        <v>0</v>
      </c>
      <c r="S40" s="381">
        <v>0</v>
      </c>
      <c r="T40" s="381">
        <v>0</v>
      </c>
      <c r="U40" s="194">
        <f t="shared" si="61"/>
        <v>0</v>
      </c>
      <c r="V40" s="68">
        <f t="shared" si="62"/>
        <v>0</v>
      </c>
      <c r="W40" s="454">
        <f t="shared" si="9"/>
        <v>0</v>
      </c>
      <c r="X40" s="55" t="str">
        <f t="shared" si="10"/>
        <v/>
      </c>
      <c r="Y40" s="212">
        <v>0</v>
      </c>
      <c r="Z40" s="213">
        <v>0</v>
      </c>
      <c r="AA40" s="95">
        <f t="shared" si="11"/>
        <v>0</v>
      </c>
      <c r="AB40" s="214">
        <v>0</v>
      </c>
      <c r="AC40" s="214">
        <v>0</v>
      </c>
      <c r="AD40" s="215">
        <v>0</v>
      </c>
      <c r="AE40" s="216">
        <f t="shared" si="12"/>
        <v>0</v>
      </c>
      <c r="AF40" s="382">
        <v>0</v>
      </c>
      <c r="AG40" s="382">
        <v>0</v>
      </c>
      <c r="AH40" s="382">
        <v>0</v>
      </c>
      <c r="AI40" s="217">
        <f t="shared" si="13"/>
        <v>0</v>
      </c>
      <c r="AJ40" s="96">
        <f t="shared" si="14"/>
        <v>0</v>
      </c>
      <c r="AK40" s="455">
        <f t="shared" si="15"/>
        <v>0</v>
      </c>
      <c r="AL40" s="97" t="str">
        <f t="shared" si="16"/>
        <v/>
      </c>
      <c r="AM40" s="233">
        <v>0</v>
      </c>
      <c r="AN40" s="234">
        <v>0</v>
      </c>
      <c r="AO40" s="106">
        <f t="shared" si="17"/>
        <v>0</v>
      </c>
      <c r="AP40" s="235">
        <v>0</v>
      </c>
      <c r="AQ40" s="235">
        <v>0</v>
      </c>
      <c r="AR40" s="236">
        <v>0</v>
      </c>
      <c r="AS40" s="237">
        <f t="shared" si="18"/>
        <v>0</v>
      </c>
      <c r="AT40" s="384">
        <v>0</v>
      </c>
      <c r="AU40" s="384">
        <v>0</v>
      </c>
      <c r="AV40" s="384">
        <v>0</v>
      </c>
      <c r="AW40" s="238">
        <f t="shared" si="19"/>
        <v>0</v>
      </c>
      <c r="AX40" s="108">
        <f t="shared" si="20"/>
        <v>0</v>
      </c>
      <c r="AY40" s="58">
        <f t="shared" si="21"/>
        <v>0</v>
      </c>
      <c r="AZ40" s="109" t="str">
        <f t="shared" si="22"/>
        <v/>
      </c>
      <c r="BA40" s="254">
        <v>0</v>
      </c>
      <c r="BB40" s="255">
        <v>0</v>
      </c>
      <c r="BC40" s="119">
        <f t="shared" si="23"/>
        <v>0</v>
      </c>
      <c r="BD40" s="256">
        <v>0</v>
      </c>
      <c r="BE40" s="256">
        <v>0</v>
      </c>
      <c r="BF40" s="257">
        <v>0</v>
      </c>
      <c r="BG40" s="258">
        <f t="shared" si="24"/>
        <v>0</v>
      </c>
      <c r="BH40" s="386">
        <v>0</v>
      </c>
      <c r="BI40" s="386">
        <v>0</v>
      </c>
      <c r="BJ40" s="386">
        <v>0</v>
      </c>
      <c r="BK40" s="259">
        <f t="shared" si="25"/>
        <v>0</v>
      </c>
      <c r="BL40" s="120">
        <f t="shared" si="26"/>
        <v>0</v>
      </c>
      <c r="BM40" s="456">
        <f t="shared" si="27"/>
        <v>0</v>
      </c>
      <c r="BN40" s="121" t="str">
        <f t="shared" si="28"/>
        <v/>
      </c>
      <c r="BO40" s="423">
        <v>0</v>
      </c>
      <c r="BP40" s="424">
        <v>0</v>
      </c>
      <c r="BQ40" s="425">
        <f t="shared" si="29"/>
        <v>0</v>
      </c>
      <c r="BR40" s="426">
        <v>0</v>
      </c>
      <c r="BS40" s="426">
        <v>0</v>
      </c>
      <c r="BT40" s="427">
        <v>0</v>
      </c>
      <c r="BU40" s="428">
        <f t="shared" si="30"/>
        <v>0</v>
      </c>
      <c r="BV40" s="429">
        <v>0</v>
      </c>
      <c r="BW40" s="429">
        <v>0</v>
      </c>
      <c r="BX40" s="429">
        <v>0</v>
      </c>
      <c r="BY40" s="430">
        <f t="shared" si="31"/>
        <v>0</v>
      </c>
      <c r="BZ40" s="431">
        <f t="shared" si="32"/>
        <v>0</v>
      </c>
      <c r="CA40" s="457">
        <f t="shared" si="33"/>
        <v>0</v>
      </c>
      <c r="CB40" s="458" t="str">
        <f t="shared" si="34"/>
        <v/>
      </c>
      <c r="CC40" s="74"/>
      <c r="CD40" s="73"/>
      <c r="CE40" s="73"/>
      <c r="CF40" s="73"/>
      <c r="CG40" s="73"/>
      <c r="CH40" s="77">
        <f t="shared" si="0"/>
        <v>0</v>
      </c>
      <c r="CI40" s="459">
        <f t="shared" si="35"/>
        <v>0</v>
      </c>
      <c r="CJ40" s="57" t="str">
        <f t="shared" si="36"/>
        <v/>
      </c>
      <c r="CK40" s="110"/>
      <c r="CL40" s="107"/>
      <c r="CM40" s="107"/>
      <c r="CN40" s="107"/>
      <c r="CO40" s="107"/>
      <c r="CP40" s="123">
        <f t="shared" si="1"/>
        <v>0</v>
      </c>
      <c r="CQ40" s="58">
        <f t="shared" si="37"/>
        <v>0</v>
      </c>
      <c r="CR40" s="109" t="str">
        <f t="shared" si="38"/>
        <v/>
      </c>
      <c r="CS40" s="70"/>
      <c r="CT40" s="69"/>
      <c r="CU40" s="69"/>
      <c r="CV40" s="69"/>
      <c r="CW40" s="69"/>
      <c r="CX40" s="127">
        <f t="shared" si="2"/>
        <v>0</v>
      </c>
      <c r="CY40" s="460">
        <f t="shared" si="39"/>
        <v>0</v>
      </c>
      <c r="CZ40" s="56" t="str">
        <f t="shared" si="40"/>
        <v/>
      </c>
      <c r="DA40" s="10"/>
      <c r="DB40" s="10"/>
      <c r="DC40" s="62" t="str">
        <f t="shared" si="41"/>
        <v/>
      </c>
      <c r="DD40" s="53">
        <f t="shared" si="42"/>
        <v>1000</v>
      </c>
      <c r="DE40" s="53">
        <f t="shared" si="43"/>
        <v>0</v>
      </c>
      <c r="DF40" s="432">
        <f t="shared" si="44"/>
        <v>0</v>
      </c>
      <c r="DG40" s="59" t="str">
        <f t="shared" si="45"/>
        <v/>
      </c>
      <c r="DH40" s="54" t="str">
        <f t="shared" si="46"/>
        <v/>
      </c>
      <c r="DI40" s="54" t="str">
        <f t="shared" si="47"/>
        <v/>
      </c>
      <c r="DJ40" s="54" t="str">
        <f t="shared" si="48"/>
        <v/>
      </c>
      <c r="DK40" s="67">
        <f t="shared" si="49"/>
        <v>0</v>
      </c>
      <c r="DL40" s="676"/>
      <c r="DM40" s="677"/>
      <c r="DO40" s="260">
        <f t="shared" si="50"/>
        <v>0</v>
      </c>
      <c r="DP40" s="260" t="s">
        <v>142</v>
      </c>
      <c r="DQ40" s="260">
        <f t="shared" si="51"/>
        <v>100</v>
      </c>
      <c r="DR40" s="260" t="str">
        <f t="shared" si="52"/>
        <v>0/100</v>
      </c>
      <c r="DS40" s="260">
        <f t="shared" si="53"/>
        <v>0</v>
      </c>
      <c r="DT40" s="260" t="s">
        <v>142</v>
      </c>
      <c r="DU40" s="260">
        <f t="shared" si="54"/>
        <v>100</v>
      </c>
      <c r="DV40" s="260" t="str">
        <f t="shared" si="55"/>
        <v>0/100</v>
      </c>
      <c r="DW40" s="260">
        <f t="shared" si="56"/>
        <v>0</v>
      </c>
      <c r="DX40" s="260" t="s">
        <v>142</v>
      </c>
      <c r="DY40" s="260">
        <f t="shared" si="57"/>
        <v>100</v>
      </c>
      <c r="DZ40" s="260" t="str">
        <f t="shared" si="58"/>
        <v>0/100</v>
      </c>
    </row>
    <row r="41" spans="1:130" ht="15.75">
      <c r="A41" s="6">
        <f t="shared" si="3"/>
        <v>0</v>
      </c>
      <c r="B41" s="53">
        <v>33</v>
      </c>
      <c r="C41" s="54">
        <f t="shared" si="4"/>
        <v>0</v>
      </c>
      <c r="D41" s="8"/>
      <c r="E41" s="83"/>
      <c r="F41" s="7"/>
      <c r="G41" s="8"/>
      <c r="H41" s="8"/>
      <c r="I41" s="8"/>
      <c r="J41" s="83"/>
      <c r="K41" s="179">
        <v>0</v>
      </c>
      <c r="L41" s="180">
        <v>0</v>
      </c>
      <c r="M41" s="87">
        <f t="shared" si="59"/>
        <v>0</v>
      </c>
      <c r="N41" s="187">
        <v>0</v>
      </c>
      <c r="O41" s="187">
        <v>0</v>
      </c>
      <c r="P41" s="188">
        <v>0</v>
      </c>
      <c r="Q41" s="195">
        <f t="shared" si="60"/>
        <v>0</v>
      </c>
      <c r="R41" s="381">
        <v>0</v>
      </c>
      <c r="S41" s="381">
        <v>0</v>
      </c>
      <c r="T41" s="381">
        <v>0</v>
      </c>
      <c r="U41" s="194">
        <f t="shared" si="61"/>
        <v>0</v>
      </c>
      <c r="V41" s="68">
        <f t="shared" si="62"/>
        <v>0</v>
      </c>
      <c r="W41" s="454">
        <f t="shared" si="9"/>
        <v>0</v>
      </c>
      <c r="X41" s="55" t="str">
        <f t="shared" si="10"/>
        <v/>
      </c>
      <c r="Y41" s="212">
        <v>0</v>
      </c>
      <c r="Z41" s="213">
        <v>0</v>
      </c>
      <c r="AA41" s="95">
        <f t="shared" si="11"/>
        <v>0</v>
      </c>
      <c r="AB41" s="214">
        <v>0</v>
      </c>
      <c r="AC41" s="214">
        <v>0</v>
      </c>
      <c r="AD41" s="215">
        <v>0</v>
      </c>
      <c r="AE41" s="216">
        <f t="shared" si="12"/>
        <v>0</v>
      </c>
      <c r="AF41" s="382">
        <v>0</v>
      </c>
      <c r="AG41" s="382">
        <v>0</v>
      </c>
      <c r="AH41" s="382">
        <v>0</v>
      </c>
      <c r="AI41" s="217">
        <f t="shared" si="13"/>
        <v>0</v>
      </c>
      <c r="AJ41" s="96">
        <f t="shared" si="14"/>
        <v>0</v>
      </c>
      <c r="AK41" s="455">
        <f t="shared" si="15"/>
        <v>0</v>
      </c>
      <c r="AL41" s="97" t="str">
        <f t="shared" si="16"/>
        <v/>
      </c>
      <c r="AM41" s="233">
        <v>0</v>
      </c>
      <c r="AN41" s="234">
        <v>0</v>
      </c>
      <c r="AO41" s="106">
        <f t="shared" si="17"/>
        <v>0</v>
      </c>
      <c r="AP41" s="235">
        <v>0</v>
      </c>
      <c r="AQ41" s="235">
        <v>0</v>
      </c>
      <c r="AR41" s="236">
        <v>0</v>
      </c>
      <c r="AS41" s="237">
        <f t="shared" si="18"/>
        <v>0</v>
      </c>
      <c r="AT41" s="384">
        <v>0</v>
      </c>
      <c r="AU41" s="384">
        <v>0</v>
      </c>
      <c r="AV41" s="384">
        <v>0</v>
      </c>
      <c r="AW41" s="238">
        <f t="shared" si="19"/>
        <v>0</v>
      </c>
      <c r="AX41" s="108">
        <f t="shared" si="20"/>
        <v>0</v>
      </c>
      <c r="AY41" s="58">
        <f t="shared" si="21"/>
        <v>0</v>
      </c>
      <c r="AZ41" s="109" t="str">
        <f t="shared" si="22"/>
        <v/>
      </c>
      <c r="BA41" s="254">
        <v>0</v>
      </c>
      <c r="BB41" s="255">
        <v>0</v>
      </c>
      <c r="BC41" s="119">
        <f t="shared" si="23"/>
        <v>0</v>
      </c>
      <c r="BD41" s="256">
        <v>0</v>
      </c>
      <c r="BE41" s="256">
        <v>0</v>
      </c>
      <c r="BF41" s="257">
        <v>0</v>
      </c>
      <c r="BG41" s="258">
        <f t="shared" si="24"/>
        <v>0</v>
      </c>
      <c r="BH41" s="386">
        <v>0</v>
      </c>
      <c r="BI41" s="386">
        <v>0</v>
      </c>
      <c r="BJ41" s="386">
        <v>0</v>
      </c>
      <c r="BK41" s="259">
        <f t="shared" si="25"/>
        <v>0</v>
      </c>
      <c r="BL41" s="120">
        <f t="shared" si="26"/>
        <v>0</v>
      </c>
      <c r="BM41" s="456">
        <f t="shared" si="27"/>
        <v>0</v>
      </c>
      <c r="BN41" s="121" t="str">
        <f t="shared" si="28"/>
        <v/>
      </c>
      <c r="BO41" s="423">
        <v>0</v>
      </c>
      <c r="BP41" s="424">
        <v>0</v>
      </c>
      <c r="BQ41" s="425">
        <f t="shared" si="29"/>
        <v>0</v>
      </c>
      <c r="BR41" s="426">
        <v>0</v>
      </c>
      <c r="BS41" s="426">
        <v>0</v>
      </c>
      <c r="BT41" s="427">
        <v>0</v>
      </c>
      <c r="BU41" s="428">
        <f t="shared" si="30"/>
        <v>0</v>
      </c>
      <c r="BV41" s="429">
        <v>0</v>
      </c>
      <c r="BW41" s="429">
        <v>0</v>
      </c>
      <c r="BX41" s="429">
        <v>0</v>
      </c>
      <c r="BY41" s="430">
        <f t="shared" si="31"/>
        <v>0</v>
      </c>
      <c r="BZ41" s="431">
        <f t="shared" si="32"/>
        <v>0</v>
      </c>
      <c r="CA41" s="457">
        <f t="shared" si="33"/>
        <v>0</v>
      </c>
      <c r="CB41" s="458" t="str">
        <f t="shared" si="34"/>
        <v/>
      </c>
      <c r="CC41" s="74"/>
      <c r="CD41" s="73"/>
      <c r="CE41" s="73"/>
      <c r="CF41" s="73"/>
      <c r="CG41" s="73"/>
      <c r="CH41" s="77">
        <f t="shared" ref="CH41:CH72" si="63">SUM(CC41:CG41)</f>
        <v>0</v>
      </c>
      <c r="CI41" s="459">
        <f t="shared" si="35"/>
        <v>0</v>
      </c>
      <c r="CJ41" s="57" t="str">
        <f t="shared" si="36"/>
        <v/>
      </c>
      <c r="CK41" s="110"/>
      <c r="CL41" s="107"/>
      <c r="CM41" s="107"/>
      <c r="CN41" s="107"/>
      <c r="CO41" s="107"/>
      <c r="CP41" s="123">
        <f t="shared" ref="CP41:CP72" si="64">SUM(CK41:CO41)</f>
        <v>0</v>
      </c>
      <c r="CQ41" s="58">
        <f t="shared" si="37"/>
        <v>0</v>
      </c>
      <c r="CR41" s="109" t="str">
        <f t="shared" si="38"/>
        <v/>
      </c>
      <c r="CS41" s="70"/>
      <c r="CT41" s="69"/>
      <c r="CU41" s="69"/>
      <c r="CV41" s="69"/>
      <c r="CW41" s="69"/>
      <c r="CX41" s="127">
        <f t="shared" ref="CX41:CX72" si="65">SUM(CS41:CW41)</f>
        <v>0</v>
      </c>
      <c r="CY41" s="460">
        <f t="shared" si="39"/>
        <v>0</v>
      </c>
      <c r="CZ41" s="56" t="str">
        <f t="shared" si="40"/>
        <v/>
      </c>
      <c r="DA41" s="10"/>
      <c r="DB41" s="10"/>
      <c r="DC41" s="62" t="str">
        <f t="shared" si="41"/>
        <v/>
      </c>
      <c r="DD41" s="53">
        <f t="shared" si="42"/>
        <v>1000</v>
      </c>
      <c r="DE41" s="53">
        <f t="shared" si="43"/>
        <v>0</v>
      </c>
      <c r="DF41" s="432">
        <f t="shared" si="44"/>
        <v>0</v>
      </c>
      <c r="DG41" s="59" t="str">
        <f t="shared" si="45"/>
        <v/>
      </c>
      <c r="DH41" s="54" t="str">
        <f t="shared" si="46"/>
        <v/>
      </c>
      <c r="DI41" s="54" t="str">
        <f t="shared" si="47"/>
        <v/>
      </c>
      <c r="DJ41" s="54" t="str">
        <f t="shared" si="48"/>
        <v/>
      </c>
      <c r="DK41" s="67">
        <f t="shared" si="49"/>
        <v>0</v>
      </c>
      <c r="DL41" s="676"/>
      <c r="DM41" s="677"/>
      <c r="DO41" s="260">
        <f t="shared" si="50"/>
        <v>0</v>
      </c>
      <c r="DP41" s="260" t="s">
        <v>142</v>
      </c>
      <c r="DQ41" s="260">
        <f t="shared" si="51"/>
        <v>100</v>
      </c>
      <c r="DR41" s="260" t="str">
        <f t="shared" si="52"/>
        <v>0/100</v>
      </c>
      <c r="DS41" s="260">
        <f t="shared" si="53"/>
        <v>0</v>
      </c>
      <c r="DT41" s="260" t="s">
        <v>142</v>
      </c>
      <c r="DU41" s="260">
        <f t="shared" si="54"/>
        <v>100</v>
      </c>
      <c r="DV41" s="260" t="str">
        <f t="shared" si="55"/>
        <v>0/100</v>
      </c>
      <c r="DW41" s="260">
        <f t="shared" si="56"/>
        <v>0</v>
      </c>
      <c r="DX41" s="260" t="s">
        <v>142</v>
      </c>
      <c r="DY41" s="260">
        <f t="shared" si="57"/>
        <v>100</v>
      </c>
      <c r="DZ41" s="260" t="str">
        <f t="shared" si="58"/>
        <v>0/100</v>
      </c>
    </row>
    <row r="42" spans="1:130" ht="15.75">
      <c r="A42" s="6">
        <f t="shared" si="3"/>
        <v>0</v>
      </c>
      <c r="B42" s="61">
        <v>34</v>
      </c>
      <c r="C42" s="54">
        <f t="shared" si="4"/>
        <v>0</v>
      </c>
      <c r="D42" s="8"/>
      <c r="E42" s="83"/>
      <c r="F42" s="7"/>
      <c r="G42" s="8"/>
      <c r="H42" s="8"/>
      <c r="I42" s="8"/>
      <c r="J42" s="83"/>
      <c r="K42" s="179">
        <v>0</v>
      </c>
      <c r="L42" s="180">
        <v>0</v>
      </c>
      <c r="M42" s="87">
        <f t="shared" si="59"/>
        <v>0</v>
      </c>
      <c r="N42" s="187">
        <v>0</v>
      </c>
      <c r="O42" s="187">
        <v>0</v>
      </c>
      <c r="P42" s="188">
        <v>0</v>
      </c>
      <c r="Q42" s="195">
        <f t="shared" si="60"/>
        <v>0</v>
      </c>
      <c r="R42" s="381">
        <v>0</v>
      </c>
      <c r="S42" s="381">
        <v>0</v>
      </c>
      <c r="T42" s="381">
        <v>0</v>
      </c>
      <c r="U42" s="194">
        <f t="shared" si="61"/>
        <v>0</v>
      </c>
      <c r="V42" s="68">
        <f t="shared" si="62"/>
        <v>0</v>
      </c>
      <c r="W42" s="454">
        <f t="shared" si="9"/>
        <v>0</v>
      </c>
      <c r="X42" s="55" t="str">
        <f t="shared" si="10"/>
        <v/>
      </c>
      <c r="Y42" s="212">
        <v>0</v>
      </c>
      <c r="Z42" s="213">
        <v>0</v>
      </c>
      <c r="AA42" s="95">
        <f t="shared" si="11"/>
        <v>0</v>
      </c>
      <c r="AB42" s="214">
        <v>0</v>
      </c>
      <c r="AC42" s="214">
        <v>0</v>
      </c>
      <c r="AD42" s="215">
        <v>0</v>
      </c>
      <c r="AE42" s="216">
        <f t="shared" si="12"/>
        <v>0</v>
      </c>
      <c r="AF42" s="382">
        <v>0</v>
      </c>
      <c r="AG42" s="382">
        <v>0</v>
      </c>
      <c r="AH42" s="382">
        <v>0</v>
      </c>
      <c r="AI42" s="217">
        <f t="shared" si="13"/>
        <v>0</v>
      </c>
      <c r="AJ42" s="96">
        <f t="shared" si="14"/>
        <v>0</v>
      </c>
      <c r="AK42" s="455">
        <f t="shared" si="15"/>
        <v>0</v>
      </c>
      <c r="AL42" s="97" t="str">
        <f t="shared" si="16"/>
        <v/>
      </c>
      <c r="AM42" s="233">
        <v>0</v>
      </c>
      <c r="AN42" s="234">
        <v>0</v>
      </c>
      <c r="AO42" s="106">
        <f t="shared" si="17"/>
        <v>0</v>
      </c>
      <c r="AP42" s="235">
        <v>0</v>
      </c>
      <c r="AQ42" s="235">
        <v>0</v>
      </c>
      <c r="AR42" s="236">
        <v>0</v>
      </c>
      <c r="AS42" s="237">
        <f t="shared" si="18"/>
        <v>0</v>
      </c>
      <c r="AT42" s="384">
        <v>0</v>
      </c>
      <c r="AU42" s="384">
        <v>0</v>
      </c>
      <c r="AV42" s="384">
        <v>0</v>
      </c>
      <c r="AW42" s="238">
        <f t="shared" si="19"/>
        <v>0</v>
      </c>
      <c r="AX42" s="108">
        <f t="shared" si="20"/>
        <v>0</v>
      </c>
      <c r="AY42" s="58">
        <f t="shared" si="21"/>
        <v>0</v>
      </c>
      <c r="AZ42" s="109" t="str">
        <f t="shared" si="22"/>
        <v/>
      </c>
      <c r="BA42" s="254">
        <v>0</v>
      </c>
      <c r="BB42" s="255">
        <v>0</v>
      </c>
      <c r="BC42" s="119">
        <f t="shared" si="23"/>
        <v>0</v>
      </c>
      <c r="BD42" s="256">
        <v>0</v>
      </c>
      <c r="BE42" s="256">
        <v>0</v>
      </c>
      <c r="BF42" s="257">
        <v>0</v>
      </c>
      <c r="BG42" s="258">
        <f t="shared" si="24"/>
        <v>0</v>
      </c>
      <c r="BH42" s="386">
        <v>0</v>
      </c>
      <c r="BI42" s="386">
        <v>0</v>
      </c>
      <c r="BJ42" s="386">
        <v>0</v>
      </c>
      <c r="BK42" s="259">
        <f t="shared" si="25"/>
        <v>0</v>
      </c>
      <c r="BL42" s="120">
        <f t="shared" si="26"/>
        <v>0</v>
      </c>
      <c r="BM42" s="456">
        <f t="shared" si="27"/>
        <v>0</v>
      </c>
      <c r="BN42" s="121" t="str">
        <f t="shared" si="28"/>
        <v/>
      </c>
      <c r="BO42" s="423">
        <v>0</v>
      </c>
      <c r="BP42" s="424">
        <v>0</v>
      </c>
      <c r="BQ42" s="425">
        <f t="shared" si="29"/>
        <v>0</v>
      </c>
      <c r="BR42" s="426">
        <v>0</v>
      </c>
      <c r="BS42" s="426">
        <v>0</v>
      </c>
      <c r="BT42" s="427">
        <v>0</v>
      </c>
      <c r="BU42" s="428">
        <f t="shared" si="30"/>
        <v>0</v>
      </c>
      <c r="BV42" s="429">
        <v>0</v>
      </c>
      <c r="BW42" s="429">
        <v>0</v>
      </c>
      <c r="BX42" s="429">
        <v>0</v>
      </c>
      <c r="BY42" s="430">
        <f t="shared" si="31"/>
        <v>0</v>
      </c>
      <c r="BZ42" s="431">
        <f t="shared" si="32"/>
        <v>0</v>
      </c>
      <c r="CA42" s="457">
        <f t="shared" si="33"/>
        <v>0</v>
      </c>
      <c r="CB42" s="458" t="str">
        <f t="shared" si="34"/>
        <v/>
      </c>
      <c r="CC42" s="74"/>
      <c r="CD42" s="73"/>
      <c r="CE42" s="73"/>
      <c r="CF42" s="73"/>
      <c r="CG42" s="73"/>
      <c r="CH42" s="77">
        <f t="shared" si="63"/>
        <v>0</v>
      </c>
      <c r="CI42" s="459">
        <f t="shared" si="35"/>
        <v>0</v>
      </c>
      <c r="CJ42" s="57" t="str">
        <f t="shared" si="36"/>
        <v/>
      </c>
      <c r="CK42" s="110"/>
      <c r="CL42" s="107"/>
      <c r="CM42" s="107"/>
      <c r="CN42" s="107"/>
      <c r="CO42" s="107"/>
      <c r="CP42" s="123">
        <f t="shared" si="64"/>
        <v>0</v>
      </c>
      <c r="CQ42" s="58">
        <f t="shared" si="37"/>
        <v>0</v>
      </c>
      <c r="CR42" s="109" t="str">
        <f t="shared" si="38"/>
        <v/>
      </c>
      <c r="CS42" s="70"/>
      <c r="CT42" s="69"/>
      <c r="CU42" s="69"/>
      <c r="CV42" s="69"/>
      <c r="CW42" s="69"/>
      <c r="CX42" s="127">
        <f t="shared" si="65"/>
        <v>0</v>
      </c>
      <c r="CY42" s="460">
        <f t="shared" si="39"/>
        <v>0</v>
      </c>
      <c r="CZ42" s="56" t="str">
        <f t="shared" si="40"/>
        <v/>
      </c>
      <c r="DA42" s="10"/>
      <c r="DB42" s="10"/>
      <c r="DC42" s="62" t="str">
        <f t="shared" si="41"/>
        <v/>
      </c>
      <c r="DD42" s="53">
        <f t="shared" si="42"/>
        <v>1000</v>
      </c>
      <c r="DE42" s="53">
        <f t="shared" si="43"/>
        <v>0</v>
      </c>
      <c r="DF42" s="432">
        <f t="shared" si="44"/>
        <v>0</v>
      </c>
      <c r="DG42" s="59" t="str">
        <f t="shared" si="45"/>
        <v/>
      </c>
      <c r="DH42" s="54" t="str">
        <f t="shared" si="46"/>
        <v/>
      </c>
      <c r="DI42" s="54" t="str">
        <f t="shared" si="47"/>
        <v/>
      </c>
      <c r="DJ42" s="54" t="str">
        <f t="shared" si="48"/>
        <v/>
      </c>
      <c r="DK42" s="67">
        <f t="shared" si="49"/>
        <v>0</v>
      </c>
      <c r="DL42" s="676"/>
      <c r="DM42" s="677"/>
      <c r="DO42" s="260">
        <f t="shared" si="50"/>
        <v>0</v>
      </c>
      <c r="DP42" s="260" t="s">
        <v>142</v>
      </c>
      <c r="DQ42" s="260">
        <f t="shared" si="51"/>
        <v>100</v>
      </c>
      <c r="DR42" s="260" t="str">
        <f t="shared" si="52"/>
        <v>0/100</v>
      </c>
      <c r="DS42" s="260">
        <f t="shared" si="53"/>
        <v>0</v>
      </c>
      <c r="DT42" s="260" t="s">
        <v>142</v>
      </c>
      <c r="DU42" s="260">
        <f t="shared" si="54"/>
        <v>100</v>
      </c>
      <c r="DV42" s="260" t="str">
        <f t="shared" si="55"/>
        <v>0/100</v>
      </c>
      <c r="DW42" s="260">
        <f t="shared" si="56"/>
        <v>0</v>
      </c>
      <c r="DX42" s="260" t="s">
        <v>142</v>
      </c>
      <c r="DY42" s="260">
        <f t="shared" si="57"/>
        <v>100</v>
      </c>
      <c r="DZ42" s="260" t="str">
        <f t="shared" si="58"/>
        <v>0/100</v>
      </c>
    </row>
    <row r="43" spans="1:130" ht="15.75">
      <c r="A43" s="6">
        <f t="shared" si="3"/>
        <v>0</v>
      </c>
      <c r="B43" s="53">
        <v>35</v>
      </c>
      <c r="C43" s="54">
        <f t="shared" si="4"/>
        <v>0</v>
      </c>
      <c r="D43" s="8"/>
      <c r="E43" s="83"/>
      <c r="F43" s="7"/>
      <c r="G43" s="8"/>
      <c r="H43" s="8"/>
      <c r="I43" s="8"/>
      <c r="J43" s="83"/>
      <c r="K43" s="179">
        <v>0</v>
      </c>
      <c r="L43" s="180">
        <v>0</v>
      </c>
      <c r="M43" s="87">
        <f t="shared" si="59"/>
        <v>0</v>
      </c>
      <c r="N43" s="187">
        <v>0</v>
      </c>
      <c r="O43" s="187">
        <v>0</v>
      </c>
      <c r="P43" s="188">
        <v>0</v>
      </c>
      <c r="Q43" s="195">
        <f t="shared" si="60"/>
        <v>0</v>
      </c>
      <c r="R43" s="381">
        <v>0</v>
      </c>
      <c r="S43" s="381">
        <v>0</v>
      </c>
      <c r="T43" s="381">
        <v>0</v>
      </c>
      <c r="U43" s="194">
        <f t="shared" si="61"/>
        <v>0</v>
      </c>
      <c r="V43" s="68">
        <f t="shared" si="62"/>
        <v>0</v>
      </c>
      <c r="W43" s="454">
        <f t="shared" si="9"/>
        <v>0</v>
      </c>
      <c r="X43" s="55" t="str">
        <f t="shared" si="10"/>
        <v/>
      </c>
      <c r="Y43" s="212">
        <v>0</v>
      </c>
      <c r="Z43" s="213">
        <v>0</v>
      </c>
      <c r="AA43" s="95">
        <f t="shared" si="11"/>
        <v>0</v>
      </c>
      <c r="AB43" s="214">
        <v>0</v>
      </c>
      <c r="AC43" s="214">
        <v>0</v>
      </c>
      <c r="AD43" s="215">
        <v>0</v>
      </c>
      <c r="AE43" s="216">
        <f t="shared" si="12"/>
        <v>0</v>
      </c>
      <c r="AF43" s="382">
        <v>0</v>
      </c>
      <c r="AG43" s="382">
        <v>0</v>
      </c>
      <c r="AH43" s="382">
        <v>0</v>
      </c>
      <c r="AI43" s="217">
        <f t="shared" si="13"/>
        <v>0</v>
      </c>
      <c r="AJ43" s="96">
        <f t="shared" si="14"/>
        <v>0</v>
      </c>
      <c r="AK43" s="455">
        <f t="shared" si="15"/>
        <v>0</v>
      </c>
      <c r="AL43" s="97" t="str">
        <f t="shared" si="16"/>
        <v/>
      </c>
      <c r="AM43" s="233">
        <v>0</v>
      </c>
      <c r="AN43" s="234">
        <v>0</v>
      </c>
      <c r="AO43" s="106">
        <f t="shared" si="17"/>
        <v>0</v>
      </c>
      <c r="AP43" s="235">
        <v>0</v>
      </c>
      <c r="AQ43" s="235">
        <v>0</v>
      </c>
      <c r="AR43" s="236">
        <v>0</v>
      </c>
      <c r="AS43" s="237">
        <f t="shared" si="18"/>
        <v>0</v>
      </c>
      <c r="AT43" s="384">
        <v>0</v>
      </c>
      <c r="AU43" s="384">
        <v>0</v>
      </c>
      <c r="AV43" s="384">
        <v>0</v>
      </c>
      <c r="AW43" s="238">
        <f t="shared" si="19"/>
        <v>0</v>
      </c>
      <c r="AX43" s="108">
        <f t="shared" si="20"/>
        <v>0</v>
      </c>
      <c r="AY43" s="58">
        <f t="shared" si="21"/>
        <v>0</v>
      </c>
      <c r="AZ43" s="109" t="str">
        <f t="shared" si="22"/>
        <v/>
      </c>
      <c r="BA43" s="254">
        <v>0</v>
      </c>
      <c r="BB43" s="255">
        <v>0</v>
      </c>
      <c r="BC43" s="119">
        <f t="shared" si="23"/>
        <v>0</v>
      </c>
      <c r="BD43" s="256">
        <v>0</v>
      </c>
      <c r="BE43" s="256">
        <v>0</v>
      </c>
      <c r="BF43" s="257">
        <v>0</v>
      </c>
      <c r="BG43" s="258">
        <f t="shared" si="24"/>
        <v>0</v>
      </c>
      <c r="BH43" s="386">
        <v>0</v>
      </c>
      <c r="BI43" s="386">
        <v>0</v>
      </c>
      <c r="BJ43" s="386">
        <v>0</v>
      </c>
      <c r="BK43" s="259">
        <f t="shared" si="25"/>
        <v>0</v>
      </c>
      <c r="BL43" s="120">
        <f t="shared" si="26"/>
        <v>0</v>
      </c>
      <c r="BM43" s="456">
        <f t="shared" si="27"/>
        <v>0</v>
      </c>
      <c r="BN43" s="121" t="str">
        <f t="shared" si="28"/>
        <v/>
      </c>
      <c r="BO43" s="423">
        <v>0</v>
      </c>
      <c r="BP43" s="424">
        <v>0</v>
      </c>
      <c r="BQ43" s="425">
        <f t="shared" si="29"/>
        <v>0</v>
      </c>
      <c r="BR43" s="426">
        <v>0</v>
      </c>
      <c r="BS43" s="426">
        <v>0</v>
      </c>
      <c r="BT43" s="427">
        <v>0</v>
      </c>
      <c r="BU43" s="428">
        <f t="shared" si="30"/>
        <v>0</v>
      </c>
      <c r="BV43" s="429">
        <v>0</v>
      </c>
      <c r="BW43" s="429">
        <v>0</v>
      </c>
      <c r="BX43" s="429">
        <v>0</v>
      </c>
      <c r="BY43" s="430">
        <f t="shared" si="31"/>
        <v>0</v>
      </c>
      <c r="BZ43" s="431">
        <f t="shared" si="32"/>
        <v>0</v>
      </c>
      <c r="CA43" s="457">
        <f t="shared" si="33"/>
        <v>0</v>
      </c>
      <c r="CB43" s="458" t="str">
        <f t="shared" si="34"/>
        <v/>
      </c>
      <c r="CC43" s="74"/>
      <c r="CD43" s="73"/>
      <c r="CE43" s="73"/>
      <c r="CF43" s="73"/>
      <c r="CG43" s="73"/>
      <c r="CH43" s="77">
        <f t="shared" si="63"/>
        <v>0</v>
      </c>
      <c r="CI43" s="459">
        <f t="shared" si="35"/>
        <v>0</v>
      </c>
      <c r="CJ43" s="57" t="str">
        <f t="shared" si="36"/>
        <v/>
      </c>
      <c r="CK43" s="110"/>
      <c r="CL43" s="107"/>
      <c r="CM43" s="107"/>
      <c r="CN43" s="107"/>
      <c r="CO43" s="107"/>
      <c r="CP43" s="123">
        <f t="shared" si="64"/>
        <v>0</v>
      </c>
      <c r="CQ43" s="58">
        <f t="shared" si="37"/>
        <v>0</v>
      </c>
      <c r="CR43" s="109" t="str">
        <f t="shared" si="38"/>
        <v/>
      </c>
      <c r="CS43" s="70"/>
      <c r="CT43" s="69"/>
      <c r="CU43" s="69"/>
      <c r="CV43" s="69"/>
      <c r="CW43" s="69"/>
      <c r="CX43" s="127">
        <f t="shared" si="65"/>
        <v>0</v>
      </c>
      <c r="CY43" s="460">
        <f t="shared" si="39"/>
        <v>0</v>
      </c>
      <c r="CZ43" s="56" t="str">
        <f t="shared" si="40"/>
        <v/>
      </c>
      <c r="DA43" s="10"/>
      <c r="DB43" s="10"/>
      <c r="DC43" s="62" t="str">
        <f t="shared" si="41"/>
        <v/>
      </c>
      <c r="DD43" s="53">
        <f t="shared" si="42"/>
        <v>1000</v>
      </c>
      <c r="DE43" s="53">
        <f t="shared" si="43"/>
        <v>0</v>
      </c>
      <c r="DF43" s="432">
        <f t="shared" si="44"/>
        <v>0</v>
      </c>
      <c r="DG43" s="59" t="str">
        <f t="shared" si="45"/>
        <v/>
      </c>
      <c r="DH43" s="54" t="str">
        <f t="shared" si="46"/>
        <v/>
      </c>
      <c r="DI43" s="54" t="str">
        <f t="shared" si="47"/>
        <v/>
      </c>
      <c r="DJ43" s="54" t="str">
        <f t="shared" si="48"/>
        <v/>
      </c>
      <c r="DK43" s="67">
        <f t="shared" si="49"/>
        <v>0</v>
      </c>
      <c r="DL43" s="676"/>
      <c r="DM43" s="677"/>
      <c r="DO43" s="260">
        <f t="shared" si="50"/>
        <v>0</v>
      </c>
      <c r="DP43" s="260" t="s">
        <v>142</v>
      </c>
      <c r="DQ43" s="260">
        <f t="shared" si="51"/>
        <v>100</v>
      </c>
      <c r="DR43" s="260" t="str">
        <f t="shared" si="52"/>
        <v>0/100</v>
      </c>
      <c r="DS43" s="260">
        <f t="shared" si="53"/>
        <v>0</v>
      </c>
      <c r="DT43" s="260" t="s">
        <v>142</v>
      </c>
      <c r="DU43" s="260">
        <f t="shared" si="54"/>
        <v>100</v>
      </c>
      <c r="DV43" s="260" t="str">
        <f t="shared" si="55"/>
        <v>0/100</v>
      </c>
      <c r="DW43" s="260">
        <f t="shared" si="56"/>
        <v>0</v>
      </c>
      <c r="DX43" s="260" t="s">
        <v>142</v>
      </c>
      <c r="DY43" s="260">
        <f t="shared" si="57"/>
        <v>100</v>
      </c>
      <c r="DZ43" s="260" t="str">
        <f t="shared" si="58"/>
        <v>0/100</v>
      </c>
    </row>
    <row r="44" spans="1:130" ht="15.75">
      <c r="A44" s="6">
        <f t="shared" si="3"/>
        <v>0</v>
      </c>
      <c r="B44" s="61">
        <v>36</v>
      </c>
      <c r="C44" s="54">
        <f t="shared" si="4"/>
        <v>0</v>
      </c>
      <c r="D44" s="8"/>
      <c r="E44" s="83"/>
      <c r="F44" s="7"/>
      <c r="G44" s="8"/>
      <c r="H44" s="8"/>
      <c r="I44" s="8"/>
      <c r="J44" s="83"/>
      <c r="K44" s="179">
        <v>0</v>
      </c>
      <c r="L44" s="180">
        <v>0</v>
      </c>
      <c r="M44" s="87">
        <f t="shared" si="59"/>
        <v>0</v>
      </c>
      <c r="N44" s="187">
        <v>0</v>
      </c>
      <c r="O44" s="187">
        <v>0</v>
      </c>
      <c r="P44" s="188">
        <v>0</v>
      </c>
      <c r="Q44" s="195">
        <f t="shared" si="60"/>
        <v>0</v>
      </c>
      <c r="R44" s="381">
        <v>0</v>
      </c>
      <c r="S44" s="381">
        <v>0</v>
      </c>
      <c r="T44" s="381">
        <v>0</v>
      </c>
      <c r="U44" s="194">
        <f t="shared" si="61"/>
        <v>0</v>
      </c>
      <c r="V44" s="68">
        <f t="shared" si="62"/>
        <v>0</v>
      </c>
      <c r="W44" s="454">
        <f t="shared" si="9"/>
        <v>0</v>
      </c>
      <c r="X44" s="55" t="str">
        <f t="shared" si="10"/>
        <v/>
      </c>
      <c r="Y44" s="212">
        <v>0</v>
      </c>
      <c r="Z44" s="213">
        <v>0</v>
      </c>
      <c r="AA44" s="95">
        <f t="shared" si="11"/>
        <v>0</v>
      </c>
      <c r="AB44" s="214">
        <v>0</v>
      </c>
      <c r="AC44" s="214">
        <v>0</v>
      </c>
      <c r="AD44" s="215">
        <v>0</v>
      </c>
      <c r="AE44" s="216">
        <f t="shared" si="12"/>
        <v>0</v>
      </c>
      <c r="AF44" s="382">
        <v>0</v>
      </c>
      <c r="AG44" s="382">
        <v>0</v>
      </c>
      <c r="AH44" s="382">
        <v>0</v>
      </c>
      <c r="AI44" s="217">
        <f t="shared" si="13"/>
        <v>0</v>
      </c>
      <c r="AJ44" s="96">
        <f t="shared" si="14"/>
        <v>0</v>
      </c>
      <c r="AK44" s="455">
        <f t="shared" si="15"/>
        <v>0</v>
      </c>
      <c r="AL44" s="97" t="str">
        <f t="shared" si="16"/>
        <v/>
      </c>
      <c r="AM44" s="233">
        <v>0</v>
      </c>
      <c r="AN44" s="234">
        <v>0</v>
      </c>
      <c r="AO44" s="106">
        <f t="shared" si="17"/>
        <v>0</v>
      </c>
      <c r="AP44" s="235">
        <v>0</v>
      </c>
      <c r="AQ44" s="235">
        <v>0</v>
      </c>
      <c r="AR44" s="236">
        <v>0</v>
      </c>
      <c r="AS44" s="237">
        <f t="shared" si="18"/>
        <v>0</v>
      </c>
      <c r="AT44" s="384">
        <v>0</v>
      </c>
      <c r="AU44" s="384">
        <v>0</v>
      </c>
      <c r="AV44" s="384">
        <v>0</v>
      </c>
      <c r="AW44" s="238">
        <f t="shared" si="19"/>
        <v>0</v>
      </c>
      <c r="AX44" s="108">
        <f t="shared" si="20"/>
        <v>0</v>
      </c>
      <c r="AY44" s="58">
        <f t="shared" si="21"/>
        <v>0</v>
      </c>
      <c r="AZ44" s="109" t="str">
        <f t="shared" si="22"/>
        <v/>
      </c>
      <c r="BA44" s="254">
        <v>0</v>
      </c>
      <c r="BB44" s="255">
        <v>0</v>
      </c>
      <c r="BC44" s="119">
        <f t="shared" si="23"/>
        <v>0</v>
      </c>
      <c r="BD44" s="256">
        <v>0</v>
      </c>
      <c r="BE44" s="256">
        <v>0</v>
      </c>
      <c r="BF44" s="257">
        <v>0</v>
      </c>
      <c r="BG44" s="258">
        <f t="shared" si="24"/>
        <v>0</v>
      </c>
      <c r="BH44" s="386">
        <v>0</v>
      </c>
      <c r="BI44" s="386">
        <v>0</v>
      </c>
      <c r="BJ44" s="386">
        <v>0</v>
      </c>
      <c r="BK44" s="259">
        <f t="shared" si="25"/>
        <v>0</v>
      </c>
      <c r="BL44" s="120">
        <f t="shared" si="26"/>
        <v>0</v>
      </c>
      <c r="BM44" s="456">
        <f t="shared" si="27"/>
        <v>0</v>
      </c>
      <c r="BN44" s="121" t="str">
        <f t="shared" si="28"/>
        <v/>
      </c>
      <c r="BO44" s="423">
        <v>0</v>
      </c>
      <c r="BP44" s="424">
        <v>0</v>
      </c>
      <c r="BQ44" s="425">
        <f t="shared" si="29"/>
        <v>0</v>
      </c>
      <c r="BR44" s="426">
        <v>0</v>
      </c>
      <c r="BS44" s="426">
        <v>0</v>
      </c>
      <c r="BT44" s="427">
        <v>0</v>
      </c>
      <c r="BU44" s="428">
        <f t="shared" si="30"/>
        <v>0</v>
      </c>
      <c r="BV44" s="429">
        <v>0</v>
      </c>
      <c r="BW44" s="429">
        <v>0</v>
      </c>
      <c r="BX44" s="429">
        <v>0</v>
      </c>
      <c r="BY44" s="430">
        <f t="shared" si="31"/>
        <v>0</v>
      </c>
      <c r="BZ44" s="431">
        <f t="shared" si="32"/>
        <v>0</v>
      </c>
      <c r="CA44" s="457">
        <f t="shared" si="33"/>
        <v>0</v>
      </c>
      <c r="CB44" s="458" t="str">
        <f t="shared" si="34"/>
        <v/>
      </c>
      <c r="CC44" s="74"/>
      <c r="CD44" s="73"/>
      <c r="CE44" s="73"/>
      <c r="CF44" s="73"/>
      <c r="CG44" s="73"/>
      <c r="CH44" s="77">
        <f t="shared" si="63"/>
        <v>0</v>
      </c>
      <c r="CI44" s="459">
        <f t="shared" si="35"/>
        <v>0</v>
      </c>
      <c r="CJ44" s="57" t="str">
        <f t="shared" si="36"/>
        <v/>
      </c>
      <c r="CK44" s="110"/>
      <c r="CL44" s="107"/>
      <c r="CM44" s="107"/>
      <c r="CN44" s="107"/>
      <c r="CO44" s="107"/>
      <c r="CP44" s="123">
        <f t="shared" si="64"/>
        <v>0</v>
      </c>
      <c r="CQ44" s="58">
        <f t="shared" si="37"/>
        <v>0</v>
      </c>
      <c r="CR44" s="109" t="str">
        <f t="shared" si="38"/>
        <v/>
      </c>
      <c r="CS44" s="70"/>
      <c r="CT44" s="69"/>
      <c r="CU44" s="69"/>
      <c r="CV44" s="69"/>
      <c r="CW44" s="69"/>
      <c r="CX44" s="127">
        <f t="shared" si="65"/>
        <v>0</v>
      </c>
      <c r="CY44" s="460">
        <f t="shared" si="39"/>
        <v>0</v>
      </c>
      <c r="CZ44" s="56" t="str">
        <f t="shared" si="40"/>
        <v/>
      </c>
      <c r="DA44" s="10"/>
      <c r="DB44" s="10"/>
      <c r="DC44" s="62" t="str">
        <f t="shared" si="41"/>
        <v/>
      </c>
      <c r="DD44" s="53">
        <f t="shared" si="42"/>
        <v>1000</v>
      </c>
      <c r="DE44" s="53">
        <f t="shared" si="43"/>
        <v>0</v>
      </c>
      <c r="DF44" s="432">
        <f t="shared" si="44"/>
        <v>0</v>
      </c>
      <c r="DG44" s="59" t="str">
        <f t="shared" si="45"/>
        <v/>
      </c>
      <c r="DH44" s="54" t="str">
        <f t="shared" si="46"/>
        <v/>
      </c>
      <c r="DI44" s="54" t="str">
        <f t="shared" si="47"/>
        <v/>
      </c>
      <c r="DJ44" s="54" t="str">
        <f t="shared" si="48"/>
        <v/>
      </c>
      <c r="DK44" s="67">
        <f t="shared" si="49"/>
        <v>0</v>
      </c>
      <c r="DL44" s="676"/>
      <c r="DM44" s="677"/>
      <c r="DO44" s="260">
        <f t="shared" si="50"/>
        <v>0</v>
      </c>
      <c r="DP44" s="260" t="s">
        <v>142</v>
      </c>
      <c r="DQ44" s="260">
        <f t="shared" si="51"/>
        <v>100</v>
      </c>
      <c r="DR44" s="260" t="str">
        <f t="shared" si="52"/>
        <v>0/100</v>
      </c>
      <c r="DS44" s="260">
        <f t="shared" si="53"/>
        <v>0</v>
      </c>
      <c r="DT44" s="260" t="s">
        <v>142</v>
      </c>
      <c r="DU44" s="260">
        <f t="shared" si="54"/>
        <v>100</v>
      </c>
      <c r="DV44" s="260" t="str">
        <f t="shared" si="55"/>
        <v>0/100</v>
      </c>
      <c r="DW44" s="260">
        <f t="shared" si="56"/>
        <v>0</v>
      </c>
      <c r="DX44" s="260" t="s">
        <v>142</v>
      </c>
      <c r="DY44" s="260">
        <f t="shared" si="57"/>
        <v>100</v>
      </c>
      <c r="DZ44" s="260" t="str">
        <f t="shared" si="58"/>
        <v>0/100</v>
      </c>
    </row>
    <row r="45" spans="1:130" ht="15.75">
      <c r="A45" s="6">
        <f t="shared" si="3"/>
        <v>0</v>
      </c>
      <c r="B45" s="53">
        <v>37</v>
      </c>
      <c r="C45" s="54">
        <f t="shared" si="4"/>
        <v>0</v>
      </c>
      <c r="D45" s="8"/>
      <c r="E45" s="83"/>
      <c r="F45" s="7"/>
      <c r="G45" s="8"/>
      <c r="H45" s="8"/>
      <c r="I45" s="8"/>
      <c r="J45" s="83"/>
      <c r="K45" s="179">
        <v>0</v>
      </c>
      <c r="L45" s="180">
        <v>0</v>
      </c>
      <c r="M45" s="87">
        <f t="shared" si="59"/>
        <v>0</v>
      </c>
      <c r="N45" s="187">
        <v>0</v>
      </c>
      <c r="O45" s="187">
        <v>0</v>
      </c>
      <c r="P45" s="188">
        <v>0</v>
      </c>
      <c r="Q45" s="195">
        <f t="shared" si="60"/>
        <v>0</v>
      </c>
      <c r="R45" s="381">
        <v>0</v>
      </c>
      <c r="S45" s="381">
        <v>0</v>
      </c>
      <c r="T45" s="381">
        <v>0</v>
      </c>
      <c r="U45" s="194">
        <f t="shared" si="61"/>
        <v>0</v>
      </c>
      <c r="V45" s="68">
        <f t="shared" si="62"/>
        <v>0</v>
      </c>
      <c r="W45" s="454">
        <f t="shared" si="9"/>
        <v>0</v>
      </c>
      <c r="X45" s="55" t="str">
        <f t="shared" si="10"/>
        <v/>
      </c>
      <c r="Y45" s="212">
        <v>0</v>
      </c>
      <c r="Z45" s="213">
        <v>0</v>
      </c>
      <c r="AA45" s="95">
        <f t="shared" si="11"/>
        <v>0</v>
      </c>
      <c r="AB45" s="214">
        <v>0</v>
      </c>
      <c r="AC45" s="214">
        <v>0</v>
      </c>
      <c r="AD45" s="215">
        <v>0</v>
      </c>
      <c r="AE45" s="216">
        <f t="shared" si="12"/>
        <v>0</v>
      </c>
      <c r="AF45" s="382">
        <v>0</v>
      </c>
      <c r="AG45" s="382">
        <v>0</v>
      </c>
      <c r="AH45" s="382">
        <v>0</v>
      </c>
      <c r="AI45" s="217">
        <f t="shared" si="13"/>
        <v>0</v>
      </c>
      <c r="AJ45" s="96">
        <f t="shared" si="14"/>
        <v>0</v>
      </c>
      <c r="AK45" s="455">
        <f t="shared" si="15"/>
        <v>0</v>
      </c>
      <c r="AL45" s="97" t="str">
        <f t="shared" si="16"/>
        <v/>
      </c>
      <c r="AM45" s="233">
        <v>0</v>
      </c>
      <c r="AN45" s="234">
        <v>0</v>
      </c>
      <c r="AO45" s="106">
        <f t="shared" si="17"/>
        <v>0</v>
      </c>
      <c r="AP45" s="235">
        <v>0</v>
      </c>
      <c r="AQ45" s="235">
        <v>0</v>
      </c>
      <c r="AR45" s="236">
        <v>0</v>
      </c>
      <c r="AS45" s="237">
        <f t="shared" si="18"/>
        <v>0</v>
      </c>
      <c r="AT45" s="384">
        <v>0</v>
      </c>
      <c r="AU45" s="384">
        <v>0</v>
      </c>
      <c r="AV45" s="384">
        <v>0</v>
      </c>
      <c r="AW45" s="238">
        <f t="shared" si="19"/>
        <v>0</v>
      </c>
      <c r="AX45" s="108">
        <f t="shared" si="20"/>
        <v>0</v>
      </c>
      <c r="AY45" s="58">
        <f t="shared" si="21"/>
        <v>0</v>
      </c>
      <c r="AZ45" s="109" t="str">
        <f t="shared" si="22"/>
        <v/>
      </c>
      <c r="BA45" s="254">
        <v>0</v>
      </c>
      <c r="BB45" s="255">
        <v>0</v>
      </c>
      <c r="BC45" s="119">
        <f t="shared" si="23"/>
        <v>0</v>
      </c>
      <c r="BD45" s="256">
        <v>0</v>
      </c>
      <c r="BE45" s="256">
        <v>0</v>
      </c>
      <c r="BF45" s="257">
        <v>0</v>
      </c>
      <c r="BG45" s="258">
        <f t="shared" si="24"/>
        <v>0</v>
      </c>
      <c r="BH45" s="386">
        <v>0</v>
      </c>
      <c r="BI45" s="386">
        <v>0</v>
      </c>
      <c r="BJ45" s="386">
        <v>0</v>
      </c>
      <c r="BK45" s="259">
        <f t="shared" si="25"/>
        <v>0</v>
      </c>
      <c r="BL45" s="120">
        <f t="shared" si="26"/>
        <v>0</v>
      </c>
      <c r="BM45" s="456">
        <f t="shared" si="27"/>
        <v>0</v>
      </c>
      <c r="BN45" s="121" t="str">
        <f t="shared" si="28"/>
        <v/>
      </c>
      <c r="BO45" s="423">
        <v>0</v>
      </c>
      <c r="BP45" s="424">
        <v>0</v>
      </c>
      <c r="BQ45" s="425">
        <f t="shared" si="29"/>
        <v>0</v>
      </c>
      <c r="BR45" s="426">
        <v>0</v>
      </c>
      <c r="BS45" s="426">
        <v>0</v>
      </c>
      <c r="BT45" s="427">
        <v>0</v>
      </c>
      <c r="BU45" s="428">
        <f t="shared" si="30"/>
        <v>0</v>
      </c>
      <c r="BV45" s="429">
        <v>0</v>
      </c>
      <c r="BW45" s="429">
        <v>0</v>
      </c>
      <c r="BX45" s="429">
        <v>0</v>
      </c>
      <c r="BY45" s="430">
        <f t="shared" si="31"/>
        <v>0</v>
      </c>
      <c r="BZ45" s="431">
        <f t="shared" si="32"/>
        <v>0</v>
      </c>
      <c r="CA45" s="457">
        <f t="shared" si="33"/>
        <v>0</v>
      </c>
      <c r="CB45" s="458" t="str">
        <f t="shared" si="34"/>
        <v/>
      </c>
      <c r="CC45" s="74"/>
      <c r="CD45" s="73"/>
      <c r="CE45" s="73"/>
      <c r="CF45" s="73"/>
      <c r="CG45" s="73"/>
      <c r="CH45" s="77">
        <f t="shared" si="63"/>
        <v>0</v>
      </c>
      <c r="CI45" s="459">
        <f t="shared" si="35"/>
        <v>0</v>
      </c>
      <c r="CJ45" s="57" t="str">
        <f t="shared" si="36"/>
        <v/>
      </c>
      <c r="CK45" s="110"/>
      <c r="CL45" s="107"/>
      <c r="CM45" s="107"/>
      <c r="CN45" s="107"/>
      <c r="CO45" s="107"/>
      <c r="CP45" s="123">
        <f t="shared" si="64"/>
        <v>0</v>
      </c>
      <c r="CQ45" s="58">
        <f t="shared" si="37"/>
        <v>0</v>
      </c>
      <c r="CR45" s="109" t="str">
        <f t="shared" si="38"/>
        <v/>
      </c>
      <c r="CS45" s="70"/>
      <c r="CT45" s="69"/>
      <c r="CU45" s="69"/>
      <c r="CV45" s="69"/>
      <c r="CW45" s="69"/>
      <c r="CX45" s="127">
        <f t="shared" si="65"/>
        <v>0</v>
      </c>
      <c r="CY45" s="460">
        <f t="shared" si="39"/>
        <v>0</v>
      </c>
      <c r="CZ45" s="56" t="str">
        <f t="shared" si="40"/>
        <v/>
      </c>
      <c r="DA45" s="10"/>
      <c r="DB45" s="10"/>
      <c r="DC45" s="62" t="str">
        <f t="shared" si="41"/>
        <v/>
      </c>
      <c r="DD45" s="53">
        <f t="shared" si="42"/>
        <v>1000</v>
      </c>
      <c r="DE45" s="53">
        <f t="shared" si="43"/>
        <v>0</v>
      </c>
      <c r="DF45" s="432">
        <f t="shared" si="44"/>
        <v>0</v>
      </c>
      <c r="DG45" s="59" t="str">
        <f t="shared" si="45"/>
        <v/>
      </c>
      <c r="DH45" s="54" t="str">
        <f t="shared" si="46"/>
        <v/>
      </c>
      <c r="DI45" s="54" t="str">
        <f t="shared" si="47"/>
        <v/>
      </c>
      <c r="DJ45" s="54" t="str">
        <f t="shared" si="48"/>
        <v/>
      </c>
      <c r="DK45" s="67">
        <f t="shared" si="49"/>
        <v>0</v>
      </c>
      <c r="DL45" s="676"/>
      <c r="DM45" s="677"/>
      <c r="DO45" s="260">
        <f t="shared" si="50"/>
        <v>0</v>
      </c>
      <c r="DP45" s="260" t="s">
        <v>142</v>
      </c>
      <c r="DQ45" s="260">
        <f t="shared" si="51"/>
        <v>100</v>
      </c>
      <c r="DR45" s="260" t="str">
        <f t="shared" si="52"/>
        <v>0/100</v>
      </c>
      <c r="DS45" s="260">
        <f t="shared" si="53"/>
        <v>0</v>
      </c>
      <c r="DT45" s="260" t="s">
        <v>142</v>
      </c>
      <c r="DU45" s="260">
        <f t="shared" si="54"/>
        <v>100</v>
      </c>
      <c r="DV45" s="260" t="str">
        <f t="shared" si="55"/>
        <v>0/100</v>
      </c>
      <c r="DW45" s="260">
        <f t="shared" si="56"/>
        <v>0</v>
      </c>
      <c r="DX45" s="260" t="s">
        <v>142</v>
      </c>
      <c r="DY45" s="260">
        <f t="shared" si="57"/>
        <v>100</v>
      </c>
      <c r="DZ45" s="260" t="str">
        <f t="shared" si="58"/>
        <v>0/100</v>
      </c>
    </row>
    <row r="46" spans="1:130" ht="15.75">
      <c r="A46" s="6">
        <f t="shared" si="3"/>
        <v>0</v>
      </c>
      <c r="B46" s="61">
        <v>38</v>
      </c>
      <c r="C46" s="54">
        <f t="shared" si="4"/>
        <v>0</v>
      </c>
      <c r="D46" s="8"/>
      <c r="E46" s="83"/>
      <c r="F46" s="7"/>
      <c r="G46" s="8"/>
      <c r="H46" s="8"/>
      <c r="I46" s="8"/>
      <c r="J46" s="83"/>
      <c r="K46" s="179">
        <v>0</v>
      </c>
      <c r="L46" s="180">
        <v>0</v>
      </c>
      <c r="M46" s="87">
        <f t="shared" si="59"/>
        <v>0</v>
      </c>
      <c r="N46" s="187">
        <v>0</v>
      </c>
      <c r="O46" s="187">
        <v>0</v>
      </c>
      <c r="P46" s="188">
        <v>0</v>
      </c>
      <c r="Q46" s="195">
        <f t="shared" si="60"/>
        <v>0</v>
      </c>
      <c r="R46" s="381">
        <v>0</v>
      </c>
      <c r="S46" s="381">
        <v>0</v>
      </c>
      <c r="T46" s="381">
        <v>0</v>
      </c>
      <c r="U46" s="194">
        <f t="shared" si="61"/>
        <v>0</v>
      </c>
      <c r="V46" s="68">
        <f t="shared" si="62"/>
        <v>0</v>
      </c>
      <c r="W46" s="454">
        <f t="shared" si="9"/>
        <v>0</v>
      </c>
      <c r="X46" s="55" t="str">
        <f t="shared" si="10"/>
        <v/>
      </c>
      <c r="Y46" s="212">
        <v>0</v>
      </c>
      <c r="Z46" s="213">
        <v>0</v>
      </c>
      <c r="AA46" s="95">
        <f t="shared" si="11"/>
        <v>0</v>
      </c>
      <c r="AB46" s="214">
        <v>0</v>
      </c>
      <c r="AC46" s="214">
        <v>0</v>
      </c>
      <c r="AD46" s="215">
        <v>0</v>
      </c>
      <c r="AE46" s="216">
        <f t="shared" si="12"/>
        <v>0</v>
      </c>
      <c r="AF46" s="382">
        <v>0</v>
      </c>
      <c r="AG46" s="382">
        <v>0</v>
      </c>
      <c r="AH46" s="382">
        <v>0</v>
      </c>
      <c r="AI46" s="217">
        <f t="shared" si="13"/>
        <v>0</v>
      </c>
      <c r="AJ46" s="96">
        <f t="shared" si="14"/>
        <v>0</v>
      </c>
      <c r="AK46" s="455">
        <f t="shared" si="15"/>
        <v>0</v>
      </c>
      <c r="AL46" s="97" t="str">
        <f t="shared" si="16"/>
        <v/>
      </c>
      <c r="AM46" s="233">
        <v>0</v>
      </c>
      <c r="AN46" s="234">
        <v>0</v>
      </c>
      <c r="AO46" s="106">
        <f t="shared" si="17"/>
        <v>0</v>
      </c>
      <c r="AP46" s="235">
        <v>0</v>
      </c>
      <c r="AQ46" s="235">
        <v>0</v>
      </c>
      <c r="AR46" s="236">
        <v>0</v>
      </c>
      <c r="AS46" s="237">
        <f t="shared" si="18"/>
        <v>0</v>
      </c>
      <c r="AT46" s="384">
        <v>0</v>
      </c>
      <c r="AU46" s="384">
        <v>0</v>
      </c>
      <c r="AV46" s="384">
        <v>0</v>
      </c>
      <c r="AW46" s="238">
        <f t="shared" si="19"/>
        <v>0</v>
      </c>
      <c r="AX46" s="108">
        <f t="shared" si="20"/>
        <v>0</v>
      </c>
      <c r="AY46" s="58">
        <f t="shared" si="21"/>
        <v>0</v>
      </c>
      <c r="AZ46" s="109" t="str">
        <f t="shared" si="22"/>
        <v/>
      </c>
      <c r="BA46" s="254">
        <v>0</v>
      </c>
      <c r="BB46" s="255">
        <v>0</v>
      </c>
      <c r="BC46" s="119">
        <f t="shared" si="23"/>
        <v>0</v>
      </c>
      <c r="BD46" s="256">
        <v>0</v>
      </c>
      <c r="BE46" s="256">
        <v>0</v>
      </c>
      <c r="BF46" s="257">
        <v>0</v>
      </c>
      <c r="BG46" s="258">
        <f t="shared" si="24"/>
        <v>0</v>
      </c>
      <c r="BH46" s="386">
        <v>0</v>
      </c>
      <c r="BI46" s="386">
        <v>0</v>
      </c>
      <c r="BJ46" s="386">
        <v>0</v>
      </c>
      <c r="BK46" s="259">
        <f t="shared" si="25"/>
        <v>0</v>
      </c>
      <c r="BL46" s="120">
        <f t="shared" si="26"/>
        <v>0</v>
      </c>
      <c r="BM46" s="456">
        <f t="shared" si="27"/>
        <v>0</v>
      </c>
      <c r="BN46" s="121" t="str">
        <f t="shared" si="28"/>
        <v/>
      </c>
      <c r="BO46" s="423">
        <v>0</v>
      </c>
      <c r="BP46" s="424">
        <v>0</v>
      </c>
      <c r="BQ46" s="425">
        <f t="shared" si="29"/>
        <v>0</v>
      </c>
      <c r="BR46" s="426">
        <v>0</v>
      </c>
      <c r="BS46" s="426">
        <v>0</v>
      </c>
      <c r="BT46" s="427">
        <v>0</v>
      </c>
      <c r="BU46" s="428">
        <f t="shared" si="30"/>
        <v>0</v>
      </c>
      <c r="BV46" s="429">
        <v>0</v>
      </c>
      <c r="BW46" s="429">
        <v>0</v>
      </c>
      <c r="BX46" s="429">
        <v>0</v>
      </c>
      <c r="BY46" s="430">
        <f t="shared" si="31"/>
        <v>0</v>
      </c>
      <c r="BZ46" s="431">
        <f t="shared" si="32"/>
        <v>0</v>
      </c>
      <c r="CA46" s="457">
        <f t="shared" si="33"/>
        <v>0</v>
      </c>
      <c r="CB46" s="458" t="str">
        <f t="shared" si="34"/>
        <v/>
      </c>
      <c r="CC46" s="74"/>
      <c r="CD46" s="73"/>
      <c r="CE46" s="73"/>
      <c r="CF46" s="73"/>
      <c r="CG46" s="73"/>
      <c r="CH46" s="77">
        <f t="shared" si="63"/>
        <v>0</v>
      </c>
      <c r="CI46" s="459">
        <f t="shared" si="35"/>
        <v>0</v>
      </c>
      <c r="CJ46" s="57" t="str">
        <f t="shared" si="36"/>
        <v/>
      </c>
      <c r="CK46" s="110"/>
      <c r="CL46" s="107"/>
      <c r="CM46" s="107"/>
      <c r="CN46" s="107"/>
      <c r="CO46" s="107"/>
      <c r="CP46" s="123">
        <f t="shared" si="64"/>
        <v>0</v>
      </c>
      <c r="CQ46" s="58">
        <f t="shared" si="37"/>
        <v>0</v>
      </c>
      <c r="CR46" s="109" t="str">
        <f t="shared" si="38"/>
        <v/>
      </c>
      <c r="CS46" s="70"/>
      <c r="CT46" s="69"/>
      <c r="CU46" s="69"/>
      <c r="CV46" s="69"/>
      <c r="CW46" s="69"/>
      <c r="CX46" s="127">
        <f t="shared" si="65"/>
        <v>0</v>
      </c>
      <c r="CY46" s="460">
        <f t="shared" si="39"/>
        <v>0</v>
      </c>
      <c r="CZ46" s="56" t="str">
        <f t="shared" si="40"/>
        <v/>
      </c>
      <c r="DA46" s="10"/>
      <c r="DB46" s="10"/>
      <c r="DC46" s="62" t="str">
        <f t="shared" si="41"/>
        <v/>
      </c>
      <c r="DD46" s="53">
        <f t="shared" si="42"/>
        <v>1000</v>
      </c>
      <c r="DE46" s="53">
        <f t="shared" si="43"/>
        <v>0</v>
      </c>
      <c r="DF46" s="432">
        <f t="shared" si="44"/>
        <v>0</v>
      </c>
      <c r="DG46" s="59" t="str">
        <f t="shared" si="45"/>
        <v/>
      </c>
      <c r="DH46" s="54" t="str">
        <f t="shared" si="46"/>
        <v/>
      </c>
      <c r="DI46" s="54" t="str">
        <f t="shared" si="47"/>
        <v/>
      </c>
      <c r="DJ46" s="54" t="str">
        <f t="shared" si="48"/>
        <v/>
      </c>
      <c r="DK46" s="67">
        <f t="shared" si="49"/>
        <v>0</v>
      </c>
      <c r="DL46" s="676"/>
      <c r="DM46" s="677"/>
      <c r="DO46" s="260">
        <f t="shared" si="50"/>
        <v>0</v>
      </c>
      <c r="DP46" s="260" t="s">
        <v>142</v>
      </c>
      <c r="DQ46" s="260">
        <f t="shared" si="51"/>
        <v>100</v>
      </c>
      <c r="DR46" s="260" t="str">
        <f t="shared" si="52"/>
        <v>0/100</v>
      </c>
      <c r="DS46" s="260">
        <f t="shared" si="53"/>
        <v>0</v>
      </c>
      <c r="DT46" s="260" t="s">
        <v>142</v>
      </c>
      <c r="DU46" s="260">
        <f t="shared" si="54"/>
        <v>100</v>
      </c>
      <c r="DV46" s="260" t="str">
        <f t="shared" si="55"/>
        <v>0/100</v>
      </c>
      <c r="DW46" s="260">
        <f t="shared" si="56"/>
        <v>0</v>
      </c>
      <c r="DX46" s="260" t="s">
        <v>142</v>
      </c>
      <c r="DY46" s="260">
        <f t="shared" si="57"/>
        <v>100</v>
      </c>
      <c r="DZ46" s="260" t="str">
        <f t="shared" si="58"/>
        <v>0/100</v>
      </c>
    </row>
    <row r="47" spans="1:130" ht="15.75">
      <c r="A47" s="6">
        <f t="shared" si="3"/>
        <v>0</v>
      </c>
      <c r="B47" s="53">
        <v>39</v>
      </c>
      <c r="C47" s="54">
        <f t="shared" si="4"/>
        <v>0</v>
      </c>
      <c r="D47" s="8"/>
      <c r="E47" s="83"/>
      <c r="F47" s="7"/>
      <c r="G47" s="8"/>
      <c r="H47" s="8"/>
      <c r="I47" s="8"/>
      <c r="J47" s="83"/>
      <c r="K47" s="179">
        <v>0</v>
      </c>
      <c r="L47" s="180">
        <v>0</v>
      </c>
      <c r="M47" s="87">
        <f t="shared" si="59"/>
        <v>0</v>
      </c>
      <c r="N47" s="187">
        <v>0</v>
      </c>
      <c r="O47" s="187">
        <v>0</v>
      </c>
      <c r="P47" s="188">
        <v>0</v>
      </c>
      <c r="Q47" s="195">
        <f t="shared" si="60"/>
        <v>0</v>
      </c>
      <c r="R47" s="381">
        <v>0</v>
      </c>
      <c r="S47" s="381">
        <v>0</v>
      </c>
      <c r="T47" s="381">
        <v>0</v>
      </c>
      <c r="U47" s="194">
        <f t="shared" si="61"/>
        <v>0</v>
      </c>
      <c r="V47" s="68">
        <f t="shared" si="62"/>
        <v>0</v>
      </c>
      <c r="W47" s="454">
        <f t="shared" si="9"/>
        <v>0</v>
      </c>
      <c r="X47" s="55" t="str">
        <f t="shared" si="10"/>
        <v/>
      </c>
      <c r="Y47" s="212">
        <v>0</v>
      </c>
      <c r="Z47" s="213">
        <v>0</v>
      </c>
      <c r="AA47" s="95">
        <f t="shared" si="11"/>
        <v>0</v>
      </c>
      <c r="AB47" s="214">
        <v>0</v>
      </c>
      <c r="AC47" s="214">
        <v>0</v>
      </c>
      <c r="AD47" s="215">
        <v>0</v>
      </c>
      <c r="AE47" s="216">
        <f t="shared" si="12"/>
        <v>0</v>
      </c>
      <c r="AF47" s="382">
        <v>0</v>
      </c>
      <c r="AG47" s="382">
        <v>0</v>
      </c>
      <c r="AH47" s="382">
        <v>0</v>
      </c>
      <c r="AI47" s="217">
        <f t="shared" si="13"/>
        <v>0</v>
      </c>
      <c r="AJ47" s="96">
        <f t="shared" si="14"/>
        <v>0</v>
      </c>
      <c r="AK47" s="455">
        <f t="shared" si="15"/>
        <v>0</v>
      </c>
      <c r="AL47" s="97" t="str">
        <f t="shared" si="16"/>
        <v/>
      </c>
      <c r="AM47" s="233">
        <v>0</v>
      </c>
      <c r="AN47" s="234">
        <v>0</v>
      </c>
      <c r="AO47" s="106">
        <f t="shared" si="17"/>
        <v>0</v>
      </c>
      <c r="AP47" s="235">
        <v>0</v>
      </c>
      <c r="AQ47" s="235">
        <v>0</v>
      </c>
      <c r="AR47" s="236">
        <v>0</v>
      </c>
      <c r="AS47" s="237">
        <f t="shared" si="18"/>
        <v>0</v>
      </c>
      <c r="AT47" s="384">
        <v>0</v>
      </c>
      <c r="AU47" s="384">
        <v>0</v>
      </c>
      <c r="AV47" s="384">
        <v>0</v>
      </c>
      <c r="AW47" s="238">
        <f t="shared" si="19"/>
        <v>0</v>
      </c>
      <c r="AX47" s="108">
        <f t="shared" si="20"/>
        <v>0</v>
      </c>
      <c r="AY47" s="58">
        <f t="shared" si="21"/>
        <v>0</v>
      </c>
      <c r="AZ47" s="109" t="str">
        <f t="shared" si="22"/>
        <v/>
      </c>
      <c r="BA47" s="254">
        <v>0</v>
      </c>
      <c r="BB47" s="255">
        <v>0</v>
      </c>
      <c r="BC47" s="119">
        <f t="shared" si="23"/>
        <v>0</v>
      </c>
      <c r="BD47" s="256">
        <v>0</v>
      </c>
      <c r="BE47" s="256">
        <v>0</v>
      </c>
      <c r="BF47" s="257">
        <v>0</v>
      </c>
      <c r="BG47" s="258">
        <f t="shared" si="24"/>
        <v>0</v>
      </c>
      <c r="BH47" s="386">
        <v>0</v>
      </c>
      <c r="BI47" s="386">
        <v>0</v>
      </c>
      <c r="BJ47" s="386">
        <v>0</v>
      </c>
      <c r="BK47" s="259">
        <f t="shared" si="25"/>
        <v>0</v>
      </c>
      <c r="BL47" s="120">
        <f t="shared" si="26"/>
        <v>0</v>
      </c>
      <c r="BM47" s="456">
        <f t="shared" si="27"/>
        <v>0</v>
      </c>
      <c r="BN47" s="121" t="str">
        <f t="shared" si="28"/>
        <v/>
      </c>
      <c r="BO47" s="423">
        <v>0</v>
      </c>
      <c r="BP47" s="424">
        <v>0</v>
      </c>
      <c r="BQ47" s="425">
        <f t="shared" si="29"/>
        <v>0</v>
      </c>
      <c r="BR47" s="426">
        <v>0</v>
      </c>
      <c r="BS47" s="426">
        <v>0</v>
      </c>
      <c r="BT47" s="427">
        <v>0</v>
      </c>
      <c r="BU47" s="428">
        <f t="shared" si="30"/>
        <v>0</v>
      </c>
      <c r="BV47" s="429">
        <v>0</v>
      </c>
      <c r="BW47" s="429">
        <v>0</v>
      </c>
      <c r="BX47" s="429">
        <v>0</v>
      </c>
      <c r="BY47" s="430">
        <f t="shared" si="31"/>
        <v>0</v>
      </c>
      <c r="BZ47" s="431">
        <f t="shared" si="32"/>
        <v>0</v>
      </c>
      <c r="CA47" s="457">
        <f t="shared" si="33"/>
        <v>0</v>
      </c>
      <c r="CB47" s="458" t="str">
        <f t="shared" si="34"/>
        <v/>
      </c>
      <c r="CC47" s="74"/>
      <c r="CD47" s="73"/>
      <c r="CE47" s="73"/>
      <c r="CF47" s="73"/>
      <c r="CG47" s="73"/>
      <c r="CH47" s="77">
        <f t="shared" si="63"/>
        <v>0</v>
      </c>
      <c r="CI47" s="459">
        <f t="shared" si="35"/>
        <v>0</v>
      </c>
      <c r="CJ47" s="57" t="str">
        <f t="shared" si="36"/>
        <v/>
      </c>
      <c r="CK47" s="110"/>
      <c r="CL47" s="107"/>
      <c r="CM47" s="107"/>
      <c r="CN47" s="107"/>
      <c r="CO47" s="107"/>
      <c r="CP47" s="123">
        <f t="shared" si="64"/>
        <v>0</v>
      </c>
      <c r="CQ47" s="58">
        <f t="shared" si="37"/>
        <v>0</v>
      </c>
      <c r="CR47" s="109" t="str">
        <f t="shared" si="38"/>
        <v/>
      </c>
      <c r="CS47" s="70"/>
      <c r="CT47" s="69"/>
      <c r="CU47" s="69"/>
      <c r="CV47" s="69"/>
      <c r="CW47" s="69"/>
      <c r="CX47" s="127">
        <f t="shared" si="65"/>
        <v>0</v>
      </c>
      <c r="CY47" s="460">
        <f t="shared" si="39"/>
        <v>0</v>
      </c>
      <c r="CZ47" s="56" t="str">
        <f t="shared" si="40"/>
        <v/>
      </c>
      <c r="DA47" s="10"/>
      <c r="DB47" s="10"/>
      <c r="DC47" s="62" t="str">
        <f t="shared" si="41"/>
        <v/>
      </c>
      <c r="DD47" s="53">
        <f t="shared" si="42"/>
        <v>1000</v>
      </c>
      <c r="DE47" s="53">
        <f t="shared" si="43"/>
        <v>0</v>
      </c>
      <c r="DF47" s="432">
        <f t="shared" si="44"/>
        <v>0</v>
      </c>
      <c r="DG47" s="59" t="str">
        <f t="shared" si="45"/>
        <v/>
      </c>
      <c r="DH47" s="54" t="str">
        <f t="shared" si="46"/>
        <v/>
      </c>
      <c r="DI47" s="54" t="str">
        <f t="shared" si="47"/>
        <v/>
      </c>
      <c r="DJ47" s="54" t="str">
        <f t="shared" si="48"/>
        <v/>
      </c>
      <c r="DK47" s="67">
        <f t="shared" si="49"/>
        <v>0</v>
      </c>
      <c r="DL47" s="676"/>
      <c r="DM47" s="677"/>
      <c r="DO47" s="260">
        <f t="shared" si="50"/>
        <v>0</v>
      </c>
      <c r="DP47" s="260" t="s">
        <v>142</v>
      </c>
      <c r="DQ47" s="260">
        <f t="shared" si="51"/>
        <v>100</v>
      </c>
      <c r="DR47" s="260" t="str">
        <f t="shared" si="52"/>
        <v>0/100</v>
      </c>
      <c r="DS47" s="260">
        <f t="shared" si="53"/>
        <v>0</v>
      </c>
      <c r="DT47" s="260" t="s">
        <v>142</v>
      </c>
      <c r="DU47" s="260">
        <f t="shared" si="54"/>
        <v>100</v>
      </c>
      <c r="DV47" s="260" t="str">
        <f t="shared" si="55"/>
        <v>0/100</v>
      </c>
      <c r="DW47" s="260">
        <f t="shared" si="56"/>
        <v>0</v>
      </c>
      <c r="DX47" s="260" t="s">
        <v>142</v>
      </c>
      <c r="DY47" s="260">
        <f t="shared" si="57"/>
        <v>100</v>
      </c>
      <c r="DZ47" s="260" t="str">
        <f t="shared" si="58"/>
        <v>0/100</v>
      </c>
    </row>
    <row r="48" spans="1:130" ht="15.75">
      <c r="A48" s="6">
        <f t="shared" si="3"/>
        <v>0</v>
      </c>
      <c r="B48" s="61">
        <v>40</v>
      </c>
      <c r="C48" s="54">
        <f t="shared" si="4"/>
        <v>0</v>
      </c>
      <c r="D48" s="8"/>
      <c r="E48" s="83"/>
      <c r="F48" s="7"/>
      <c r="G48" s="8"/>
      <c r="H48" s="8"/>
      <c r="I48" s="8"/>
      <c r="J48" s="83"/>
      <c r="K48" s="179">
        <v>0</v>
      </c>
      <c r="L48" s="180">
        <v>0</v>
      </c>
      <c r="M48" s="87">
        <f t="shared" si="59"/>
        <v>0</v>
      </c>
      <c r="N48" s="187">
        <v>0</v>
      </c>
      <c r="O48" s="187">
        <v>0</v>
      </c>
      <c r="P48" s="188">
        <v>0</v>
      </c>
      <c r="Q48" s="195">
        <f t="shared" si="60"/>
        <v>0</v>
      </c>
      <c r="R48" s="381">
        <v>0</v>
      </c>
      <c r="S48" s="381">
        <v>0</v>
      </c>
      <c r="T48" s="381">
        <v>0</v>
      </c>
      <c r="U48" s="194">
        <f t="shared" si="61"/>
        <v>0</v>
      </c>
      <c r="V48" s="68">
        <f t="shared" si="62"/>
        <v>0</v>
      </c>
      <c r="W48" s="454">
        <f t="shared" si="9"/>
        <v>0</v>
      </c>
      <c r="X48" s="55" t="str">
        <f t="shared" si="10"/>
        <v/>
      </c>
      <c r="Y48" s="212">
        <v>0</v>
      </c>
      <c r="Z48" s="213">
        <v>0</v>
      </c>
      <c r="AA48" s="95">
        <f t="shared" si="11"/>
        <v>0</v>
      </c>
      <c r="AB48" s="214">
        <v>0</v>
      </c>
      <c r="AC48" s="214">
        <v>0</v>
      </c>
      <c r="AD48" s="215">
        <v>0</v>
      </c>
      <c r="AE48" s="216">
        <f t="shared" si="12"/>
        <v>0</v>
      </c>
      <c r="AF48" s="382">
        <v>0</v>
      </c>
      <c r="AG48" s="382">
        <v>0</v>
      </c>
      <c r="AH48" s="382">
        <v>0</v>
      </c>
      <c r="AI48" s="217">
        <f t="shared" si="13"/>
        <v>0</v>
      </c>
      <c r="AJ48" s="96">
        <f t="shared" si="14"/>
        <v>0</v>
      </c>
      <c r="AK48" s="455">
        <f t="shared" si="15"/>
        <v>0</v>
      </c>
      <c r="AL48" s="97" t="str">
        <f t="shared" si="16"/>
        <v/>
      </c>
      <c r="AM48" s="233">
        <v>0</v>
      </c>
      <c r="AN48" s="234">
        <v>0</v>
      </c>
      <c r="AO48" s="106">
        <f t="shared" si="17"/>
        <v>0</v>
      </c>
      <c r="AP48" s="235">
        <v>0</v>
      </c>
      <c r="AQ48" s="235">
        <v>0</v>
      </c>
      <c r="AR48" s="236">
        <v>0</v>
      </c>
      <c r="AS48" s="237">
        <f t="shared" si="18"/>
        <v>0</v>
      </c>
      <c r="AT48" s="384">
        <v>0</v>
      </c>
      <c r="AU48" s="384">
        <v>0</v>
      </c>
      <c r="AV48" s="384">
        <v>0</v>
      </c>
      <c r="AW48" s="238">
        <f t="shared" si="19"/>
        <v>0</v>
      </c>
      <c r="AX48" s="108">
        <f t="shared" si="20"/>
        <v>0</v>
      </c>
      <c r="AY48" s="58">
        <f t="shared" si="21"/>
        <v>0</v>
      </c>
      <c r="AZ48" s="109" t="str">
        <f t="shared" si="22"/>
        <v/>
      </c>
      <c r="BA48" s="254">
        <v>0</v>
      </c>
      <c r="BB48" s="255">
        <v>0</v>
      </c>
      <c r="BC48" s="119">
        <f t="shared" si="23"/>
        <v>0</v>
      </c>
      <c r="BD48" s="256">
        <v>0</v>
      </c>
      <c r="BE48" s="256">
        <v>0</v>
      </c>
      <c r="BF48" s="257">
        <v>0</v>
      </c>
      <c r="BG48" s="258">
        <f t="shared" si="24"/>
        <v>0</v>
      </c>
      <c r="BH48" s="386">
        <v>0</v>
      </c>
      <c r="BI48" s="386">
        <v>0</v>
      </c>
      <c r="BJ48" s="386">
        <v>0</v>
      </c>
      <c r="BK48" s="259">
        <f t="shared" si="25"/>
        <v>0</v>
      </c>
      <c r="BL48" s="120">
        <f t="shared" si="26"/>
        <v>0</v>
      </c>
      <c r="BM48" s="456">
        <f t="shared" si="27"/>
        <v>0</v>
      </c>
      <c r="BN48" s="121" t="str">
        <f t="shared" si="28"/>
        <v/>
      </c>
      <c r="BO48" s="423">
        <v>0</v>
      </c>
      <c r="BP48" s="424">
        <v>0</v>
      </c>
      <c r="BQ48" s="425">
        <f t="shared" si="29"/>
        <v>0</v>
      </c>
      <c r="BR48" s="426">
        <v>0</v>
      </c>
      <c r="BS48" s="426">
        <v>0</v>
      </c>
      <c r="BT48" s="427">
        <v>0</v>
      </c>
      <c r="BU48" s="428">
        <f t="shared" si="30"/>
        <v>0</v>
      </c>
      <c r="BV48" s="429">
        <v>0</v>
      </c>
      <c r="BW48" s="429">
        <v>0</v>
      </c>
      <c r="BX48" s="429">
        <v>0</v>
      </c>
      <c r="BY48" s="430">
        <f t="shared" si="31"/>
        <v>0</v>
      </c>
      <c r="BZ48" s="431">
        <f t="shared" si="32"/>
        <v>0</v>
      </c>
      <c r="CA48" s="457">
        <f t="shared" si="33"/>
        <v>0</v>
      </c>
      <c r="CB48" s="458" t="str">
        <f t="shared" si="34"/>
        <v/>
      </c>
      <c r="CC48" s="74"/>
      <c r="CD48" s="73"/>
      <c r="CE48" s="73"/>
      <c r="CF48" s="73"/>
      <c r="CG48" s="73"/>
      <c r="CH48" s="77">
        <f t="shared" si="63"/>
        <v>0</v>
      </c>
      <c r="CI48" s="459">
        <f t="shared" si="35"/>
        <v>0</v>
      </c>
      <c r="CJ48" s="57" t="str">
        <f t="shared" si="36"/>
        <v/>
      </c>
      <c r="CK48" s="110"/>
      <c r="CL48" s="107"/>
      <c r="CM48" s="107"/>
      <c r="CN48" s="107"/>
      <c r="CO48" s="107"/>
      <c r="CP48" s="123">
        <f t="shared" si="64"/>
        <v>0</v>
      </c>
      <c r="CQ48" s="58">
        <f t="shared" si="37"/>
        <v>0</v>
      </c>
      <c r="CR48" s="109" t="str">
        <f t="shared" si="38"/>
        <v/>
      </c>
      <c r="CS48" s="70"/>
      <c r="CT48" s="69"/>
      <c r="CU48" s="69"/>
      <c r="CV48" s="69"/>
      <c r="CW48" s="69"/>
      <c r="CX48" s="127">
        <f t="shared" si="65"/>
        <v>0</v>
      </c>
      <c r="CY48" s="460">
        <f t="shared" si="39"/>
        <v>0</v>
      </c>
      <c r="CZ48" s="56" t="str">
        <f t="shared" si="40"/>
        <v/>
      </c>
      <c r="DA48" s="10"/>
      <c r="DB48" s="10"/>
      <c r="DC48" s="62" t="str">
        <f t="shared" si="41"/>
        <v/>
      </c>
      <c r="DD48" s="53">
        <f t="shared" si="42"/>
        <v>1000</v>
      </c>
      <c r="DE48" s="53">
        <f t="shared" si="43"/>
        <v>0</v>
      </c>
      <c r="DF48" s="432">
        <f t="shared" si="44"/>
        <v>0</v>
      </c>
      <c r="DG48" s="59" t="str">
        <f t="shared" si="45"/>
        <v/>
      </c>
      <c r="DH48" s="54" t="str">
        <f t="shared" si="46"/>
        <v/>
      </c>
      <c r="DI48" s="54" t="str">
        <f t="shared" si="47"/>
        <v/>
      </c>
      <c r="DJ48" s="54" t="str">
        <f t="shared" si="48"/>
        <v/>
      </c>
      <c r="DK48" s="67">
        <f t="shared" si="49"/>
        <v>0</v>
      </c>
      <c r="DL48" s="676"/>
      <c r="DM48" s="677"/>
      <c r="DO48" s="260">
        <f t="shared" si="50"/>
        <v>0</v>
      </c>
      <c r="DP48" s="260" t="s">
        <v>142</v>
      </c>
      <c r="DQ48" s="260">
        <f t="shared" si="51"/>
        <v>100</v>
      </c>
      <c r="DR48" s="260" t="str">
        <f t="shared" si="52"/>
        <v>0/100</v>
      </c>
      <c r="DS48" s="260">
        <f t="shared" si="53"/>
        <v>0</v>
      </c>
      <c r="DT48" s="260" t="s">
        <v>142</v>
      </c>
      <c r="DU48" s="260">
        <f t="shared" si="54"/>
        <v>100</v>
      </c>
      <c r="DV48" s="260" t="str">
        <f t="shared" si="55"/>
        <v>0/100</v>
      </c>
      <c r="DW48" s="260">
        <f t="shared" si="56"/>
        <v>0</v>
      </c>
      <c r="DX48" s="260" t="s">
        <v>142</v>
      </c>
      <c r="DY48" s="260">
        <f t="shared" si="57"/>
        <v>100</v>
      </c>
      <c r="DZ48" s="260" t="str">
        <f t="shared" si="58"/>
        <v>0/100</v>
      </c>
    </row>
    <row r="49" spans="1:130" ht="15.75">
      <c r="A49" s="6">
        <f t="shared" si="3"/>
        <v>0</v>
      </c>
      <c r="B49" s="53">
        <v>41</v>
      </c>
      <c r="C49" s="54">
        <f t="shared" si="4"/>
        <v>0</v>
      </c>
      <c r="D49" s="8"/>
      <c r="E49" s="83"/>
      <c r="F49" s="7"/>
      <c r="G49" s="8"/>
      <c r="H49" s="8"/>
      <c r="I49" s="8"/>
      <c r="J49" s="83"/>
      <c r="K49" s="179">
        <v>0</v>
      </c>
      <c r="L49" s="180">
        <v>0</v>
      </c>
      <c r="M49" s="87">
        <f t="shared" si="59"/>
        <v>0</v>
      </c>
      <c r="N49" s="187">
        <v>0</v>
      </c>
      <c r="O49" s="187">
        <v>0</v>
      </c>
      <c r="P49" s="188">
        <v>0</v>
      </c>
      <c r="Q49" s="195">
        <f t="shared" si="60"/>
        <v>0</v>
      </c>
      <c r="R49" s="381">
        <v>0</v>
      </c>
      <c r="S49" s="381">
        <v>0</v>
      </c>
      <c r="T49" s="381">
        <v>0</v>
      </c>
      <c r="U49" s="194">
        <f t="shared" si="61"/>
        <v>0</v>
      </c>
      <c r="V49" s="68">
        <f t="shared" si="62"/>
        <v>0</v>
      </c>
      <c r="W49" s="454">
        <f t="shared" si="9"/>
        <v>0</v>
      </c>
      <c r="X49" s="55" t="str">
        <f t="shared" si="10"/>
        <v/>
      </c>
      <c r="Y49" s="212">
        <v>0</v>
      </c>
      <c r="Z49" s="213">
        <v>0</v>
      </c>
      <c r="AA49" s="95">
        <f t="shared" si="11"/>
        <v>0</v>
      </c>
      <c r="AB49" s="214">
        <v>0</v>
      </c>
      <c r="AC49" s="214">
        <v>0</v>
      </c>
      <c r="AD49" s="215">
        <v>0</v>
      </c>
      <c r="AE49" s="216">
        <f t="shared" si="12"/>
        <v>0</v>
      </c>
      <c r="AF49" s="382">
        <v>0</v>
      </c>
      <c r="AG49" s="382">
        <v>0</v>
      </c>
      <c r="AH49" s="382">
        <v>0</v>
      </c>
      <c r="AI49" s="217">
        <f t="shared" si="13"/>
        <v>0</v>
      </c>
      <c r="AJ49" s="96">
        <f t="shared" si="14"/>
        <v>0</v>
      </c>
      <c r="AK49" s="455">
        <f t="shared" si="15"/>
        <v>0</v>
      </c>
      <c r="AL49" s="97" t="str">
        <f t="shared" si="16"/>
        <v/>
      </c>
      <c r="AM49" s="233">
        <v>0</v>
      </c>
      <c r="AN49" s="234">
        <v>0</v>
      </c>
      <c r="AO49" s="106">
        <f t="shared" si="17"/>
        <v>0</v>
      </c>
      <c r="AP49" s="235">
        <v>0</v>
      </c>
      <c r="AQ49" s="235">
        <v>0</v>
      </c>
      <c r="AR49" s="236">
        <v>0</v>
      </c>
      <c r="AS49" s="237">
        <f t="shared" si="18"/>
        <v>0</v>
      </c>
      <c r="AT49" s="384">
        <v>0</v>
      </c>
      <c r="AU49" s="384">
        <v>0</v>
      </c>
      <c r="AV49" s="384">
        <v>0</v>
      </c>
      <c r="AW49" s="238">
        <f t="shared" si="19"/>
        <v>0</v>
      </c>
      <c r="AX49" s="108">
        <f t="shared" si="20"/>
        <v>0</v>
      </c>
      <c r="AY49" s="58">
        <f t="shared" si="21"/>
        <v>0</v>
      </c>
      <c r="AZ49" s="109" t="str">
        <f t="shared" si="22"/>
        <v/>
      </c>
      <c r="BA49" s="254">
        <v>0</v>
      </c>
      <c r="BB49" s="255">
        <v>0</v>
      </c>
      <c r="BC49" s="119">
        <f t="shared" si="23"/>
        <v>0</v>
      </c>
      <c r="BD49" s="256">
        <v>0</v>
      </c>
      <c r="BE49" s="256">
        <v>0</v>
      </c>
      <c r="BF49" s="257">
        <v>0</v>
      </c>
      <c r="BG49" s="258">
        <f t="shared" si="24"/>
        <v>0</v>
      </c>
      <c r="BH49" s="386">
        <v>0</v>
      </c>
      <c r="BI49" s="386">
        <v>0</v>
      </c>
      <c r="BJ49" s="386">
        <v>0</v>
      </c>
      <c r="BK49" s="259">
        <f t="shared" si="25"/>
        <v>0</v>
      </c>
      <c r="BL49" s="120">
        <f t="shared" si="26"/>
        <v>0</v>
      </c>
      <c r="BM49" s="456">
        <f t="shared" si="27"/>
        <v>0</v>
      </c>
      <c r="BN49" s="121" t="str">
        <f t="shared" si="28"/>
        <v/>
      </c>
      <c r="BO49" s="423">
        <v>0</v>
      </c>
      <c r="BP49" s="424">
        <v>0</v>
      </c>
      <c r="BQ49" s="425">
        <f t="shared" si="29"/>
        <v>0</v>
      </c>
      <c r="BR49" s="426">
        <v>0</v>
      </c>
      <c r="BS49" s="426">
        <v>0</v>
      </c>
      <c r="BT49" s="427">
        <v>0</v>
      </c>
      <c r="BU49" s="428">
        <f t="shared" si="30"/>
        <v>0</v>
      </c>
      <c r="BV49" s="429">
        <v>0</v>
      </c>
      <c r="BW49" s="429">
        <v>0</v>
      </c>
      <c r="BX49" s="429">
        <v>0</v>
      </c>
      <c r="BY49" s="430">
        <f t="shared" si="31"/>
        <v>0</v>
      </c>
      <c r="BZ49" s="431">
        <f t="shared" si="32"/>
        <v>0</v>
      </c>
      <c r="CA49" s="457">
        <f t="shared" si="33"/>
        <v>0</v>
      </c>
      <c r="CB49" s="458" t="str">
        <f t="shared" si="34"/>
        <v/>
      </c>
      <c r="CC49" s="74"/>
      <c r="CD49" s="73"/>
      <c r="CE49" s="73"/>
      <c r="CF49" s="73"/>
      <c r="CG49" s="73"/>
      <c r="CH49" s="77">
        <f t="shared" si="63"/>
        <v>0</v>
      </c>
      <c r="CI49" s="459">
        <f t="shared" si="35"/>
        <v>0</v>
      </c>
      <c r="CJ49" s="57" t="str">
        <f t="shared" si="36"/>
        <v/>
      </c>
      <c r="CK49" s="110"/>
      <c r="CL49" s="107"/>
      <c r="CM49" s="107"/>
      <c r="CN49" s="107"/>
      <c r="CO49" s="107"/>
      <c r="CP49" s="123">
        <f t="shared" si="64"/>
        <v>0</v>
      </c>
      <c r="CQ49" s="58">
        <f t="shared" si="37"/>
        <v>0</v>
      </c>
      <c r="CR49" s="109" t="str">
        <f t="shared" si="38"/>
        <v/>
      </c>
      <c r="CS49" s="70"/>
      <c r="CT49" s="69"/>
      <c r="CU49" s="69"/>
      <c r="CV49" s="69"/>
      <c r="CW49" s="69"/>
      <c r="CX49" s="127">
        <f t="shared" si="65"/>
        <v>0</v>
      </c>
      <c r="CY49" s="460">
        <f t="shared" si="39"/>
        <v>0</v>
      </c>
      <c r="CZ49" s="56" t="str">
        <f t="shared" si="40"/>
        <v/>
      </c>
      <c r="DA49" s="10"/>
      <c r="DB49" s="10"/>
      <c r="DC49" s="62" t="str">
        <f t="shared" si="41"/>
        <v/>
      </c>
      <c r="DD49" s="53">
        <f t="shared" si="42"/>
        <v>1000</v>
      </c>
      <c r="DE49" s="53">
        <f t="shared" si="43"/>
        <v>0</v>
      </c>
      <c r="DF49" s="432">
        <f t="shared" si="44"/>
        <v>0</v>
      </c>
      <c r="DG49" s="59" t="str">
        <f t="shared" si="45"/>
        <v/>
      </c>
      <c r="DH49" s="54" t="str">
        <f t="shared" si="46"/>
        <v/>
      </c>
      <c r="DI49" s="54" t="str">
        <f t="shared" si="47"/>
        <v/>
      </c>
      <c r="DJ49" s="54" t="str">
        <f t="shared" si="48"/>
        <v/>
      </c>
      <c r="DK49" s="67">
        <f t="shared" si="49"/>
        <v>0</v>
      </c>
      <c r="DL49" s="676"/>
      <c r="DM49" s="677"/>
      <c r="DO49" s="260">
        <f t="shared" si="50"/>
        <v>0</v>
      </c>
      <c r="DP49" s="260" t="s">
        <v>142</v>
      </c>
      <c r="DQ49" s="260">
        <f t="shared" si="51"/>
        <v>100</v>
      </c>
      <c r="DR49" s="260" t="str">
        <f t="shared" si="52"/>
        <v>0/100</v>
      </c>
      <c r="DS49" s="260">
        <f t="shared" si="53"/>
        <v>0</v>
      </c>
      <c r="DT49" s="260" t="s">
        <v>142</v>
      </c>
      <c r="DU49" s="260">
        <f t="shared" si="54"/>
        <v>100</v>
      </c>
      <c r="DV49" s="260" t="str">
        <f t="shared" si="55"/>
        <v>0/100</v>
      </c>
      <c r="DW49" s="260">
        <f t="shared" si="56"/>
        <v>0</v>
      </c>
      <c r="DX49" s="260" t="s">
        <v>142</v>
      </c>
      <c r="DY49" s="260">
        <f t="shared" si="57"/>
        <v>100</v>
      </c>
      <c r="DZ49" s="260" t="str">
        <f t="shared" si="58"/>
        <v>0/100</v>
      </c>
    </row>
    <row r="50" spans="1:130" ht="15.75">
      <c r="A50" s="6">
        <f t="shared" si="3"/>
        <v>0</v>
      </c>
      <c r="B50" s="61">
        <v>42</v>
      </c>
      <c r="C50" s="54">
        <f t="shared" si="4"/>
        <v>0</v>
      </c>
      <c r="D50" s="8"/>
      <c r="E50" s="83"/>
      <c r="F50" s="7"/>
      <c r="G50" s="8"/>
      <c r="H50" s="8"/>
      <c r="I50" s="8"/>
      <c r="J50" s="83"/>
      <c r="K50" s="179">
        <v>0</v>
      </c>
      <c r="L50" s="180">
        <v>0</v>
      </c>
      <c r="M50" s="87">
        <f t="shared" si="59"/>
        <v>0</v>
      </c>
      <c r="N50" s="187">
        <v>0</v>
      </c>
      <c r="O50" s="187">
        <v>0</v>
      </c>
      <c r="P50" s="188">
        <v>0</v>
      </c>
      <c r="Q50" s="195">
        <f t="shared" si="60"/>
        <v>0</v>
      </c>
      <c r="R50" s="381">
        <v>0</v>
      </c>
      <c r="S50" s="381">
        <v>0</v>
      </c>
      <c r="T50" s="381">
        <v>0</v>
      </c>
      <c r="U50" s="194">
        <f t="shared" si="61"/>
        <v>0</v>
      </c>
      <c r="V50" s="68">
        <f t="shared" si="62"/>
        <v>0</v>
      </c>
      <c r="W50" s="454">
        <f t="shared" si="9"/>
        <v>0</v>
      </c>
      <c r="X50" s="55" t="str">
        <f t="shared" si="10"/>
        <v/>
      </c>
      <c r="Y50" s="212">
        <v>0</v>
      </c>
      <c r="Z50" s="213">
        <v>0</v>
      </c>
      <c r="AA50" s="95">
        <f t="shared" si="11"/>
        <v>0</v>
      </c>
      <c r="AB50" s="214">
        <v>0</v>
      </c>
      <c r="AC50" s="214">
        <v>0</v>
      </c>
      <c r="AD50" s="215">
        <v>0</v>
      </c>
      <c r="AE50" s="216">
        <f t="shared" si="12"/>
        <v>0</v>
      </c>
      <c r="AF50" s="382">
        <v>0</v>
      </c>
      <c r="AG50" s="382">
        <v>0</v>
      </c>
      <c r="AH50" s="382">
        <v>0</v>
      </c>
      <c r="AI50" s="217">
        <f t="shared" si="13"/>
        <v>0</v>
      </c>
      <c r="AJ50" s="96">
        <f t="shared" si="14"/>
        <v>0</v>
      </c>
      <c r="AK50" s="455">
        <f t="shared" si="15"/>
        <v>0</v>
      </c>
      <c r="AL50" s="97" t="str">
        <f t="shared" si="16"/>
        <v/>
      </c>
      <c r="AM50" s="233">
        <v>0</v>
      </c>
      <c r="AN50" s="234">
        <v>0</v>
      </c>
      <c r="AO50" s="106">
        <f t="shared" si="17"/>
        <v>0</v>
      </c>
      <c r="AP50" s="235">
        <v>0</v>
      </c>
      <c r="AQ50" s="235">
        <v>0</v>
      </c>
      <c r="AR50" s="236">
        <v>0</v>
      </c>
      <c r="AS50" s="237">
        <f t="shared" si="18"/>
        <v>0</v>
      </c>
      <c r="AT50" s="384">
        <v>0</v>
      </c>
      <c r="AU50" s="384">
        <v>0</v>
      </c>
      <c r="AV50" s="384">
        <v>0</v>
      </c>
      <c r="AW50" s="238">
        <f t="shared" si="19"/>
        <v>0</v>
      </c>
      <c r="AX50" s="108">
        <f t="shared" si="20"/>
        <v>0</v>
      </c>
      <c r="AY50" s="58">
        <f t="shared" si="21"/>
        <v>0</v>
      </c>
      <c r="AZ50" s="109" t="str">
        <f t="shared" si="22"/>
        <v/>
      </c>
      <c r="BA50" s="254">
        <v>0</v>
      </c>
      <c r="BB50" s="255">
        <v>0</v>
      </c>
      <c r="BC50" s="119">
        <f t="shared" si="23"/>
        <v>0</v>
      </c>
      <c r="BD50" s="256">
        <v>0</v>
      </c>
      <c r="BE50" s="256">
        <v>0</v>
      </c>
      <c r="BF50" s="257">
        <v>0</v>
      </c>
      <c r="BG50" s="258">
        <f t="shared" si="24"/>
        <v>0</v>
      </c>
      <c r="BH50" s="386">
        <v>0</v>
      </c>
      <c r="BI50" s="386">
        <v>0</v>
      </c>
      <c r="BJ50" s="386">
        <v>0</v>
      </c>
      <c r="BK50" s="259">
        <f t="shared" si="25"/>
        <v>0</v>
      </c>
      <c r="BL50" s="120">
        <f t="shared" si="26"/>
        <v>0</v>
      </c>
      <c r="BM50" s="456">
        <f t="shared" si="27"/>
        <v>0</v>
      </c>
      <c r="BN50" s="121" t="str">
        <f t="shared" si="28"/>
        <v/>
      </c>
      <c r="BO50" s="423">
        <v>0</v>
      </c>
      <c r="BP50" s="424">
        <v>0</v>
      </c>
      <c r="BQ50" s="425">
        <f t="shared" si="29"/>
        <v>0</v>
      </c>
      <c r="BR50" s="426">
        <v>0</v>
      </c>
      <c r="BS50" s="426">
        <v>0</v>
      </c>
      <c r="BT50" s="427">
        <v>0</v>
      </c>
      <c r="BU50" s="428">
        <f t="shared" si="30"/>
        <v>0</v>
      </c>
      <c r="BV50" s="429">
        <v>0</v>
      </c>
      <c r="BW50" s="429">
        <v>0</v>
      </c>
      <c r="BX50" s="429">
        <v>0</v>
      </c>
      <c r="BY50" s="430">
        <f t="shared" si="31"/>
        <v>0</v>
      </c>
      <c r="BZ50" s="431">
        <f t="shared" si="32"/>
        <v>0</v>
      </c>
      <c r="CA50" s="457">
        <f t="shared" si="33"/>
        <v>0</v>
      </c>
      <c r="CB50" s="458" t="str">
        <f t="shared" si="34"/>
        <v/>
      </c>
      <c r="CC50" s="74"/>
      <c r="CD50" s="73"/>
      <c r="CE50" s="73"/>
      <c r="CF50" s="73"/>
      <c r="CG50" s="73"/>
      <c r="CH50" s="77">
        <f t="shared" si="63"/>
        <v>0</v>
      </c>
      <c r="CI50" s="459">
        <f t="shared" si="35"/>
        <v>0</v>
      </c>
      <c r="CJ50" s="57" t="str">
        <f t="shared" si="36"/>
        <v/>
      </c>
      <c r="CK50" s="110"/>
      <c r="CL50" s="107"/>
      <c r="CM50" s="107"/>
      <c r="CN50" s="107"/>
      <c r="CO50" s="107"/>
      <c r="CP50" s="123">
        <f t="shared" si="64"/>
        <v>0</v>
      </c>
      <c r="CQ50" s="58">
        <f t="shared" si="37"/>
        <v>0</v>
      </c>
      <c r="CR50" s="109" t="str">
        <f t="shared" si="38"/>
        <v/>
      </c>
      <c r="CS50" s="70"/>
      <c r="CT50" s="69"/>
      <c r="CU50" s="69"/>
      <c r="CV50" s="69"/>
      <c r="CW50" s="69"/>
      <c r="CX50" s="127">
        <f t="shared" si="65"/>
        <v>0</v>
      </c>
      <c r="CY50" s="460">
        <f t="shared" si="39"/>
        <v>0</v>
      </c>
      <c r="CZ50" s="56" t="str">
        <f t="shared" si="40"/>
        <v/>
      </c>
      <c r="DA50" s="10"/>
      <c r="DB50" s="10"/>
      <c r="DC50" s="62" t="str">
        <f t="shared" si="41"/>
        <v/>
      </c>
      <c r="DD50" s="53">
        <f t="shared" si="42"/>
        <v>1000</v>
      </c>
      <c r="DE50" s="53">
        <f t="shared" si="43"/>
        <v>0</v>
      </c>
      <c r="DF50" s="432">
        <f t="shared" si="44"/>
        <v>0</v>
      </c>
      <c r="DG50" s="59" t="str">
        <f t="shared" si="45"/>
        <v/>
      </c>
      <c r="DH50" s="54" t="str">
        <f t="shared" si="46"/>
        <v/>
      </c>
      <c r="DI50" s="54" t="str">
        <f t="shared" si="47"/>
        <v/>
      </c>
      <c r="DJ50" s="54" t="str">
        <f t="shared" si="48"/>
        <v/>
      </c>
      <c r="DK50" s="67">
        <f t="shared" si="49"/>
        <v>0</v>
      </c>
      <c r="DL50" s="676"/>
      <c r="DM50" s="677"/>
      <c r="DO50" s="260">
        <f t="shared" si="50"/>
        <v>0</v>
      </c>
      <c r="DP50" s="260" t="s">
        <v>142</v>
      </c>
      <c r="DQ50" s="260">
        <f t="shared" si="51"/>
        <v>100</v>
      </c>
      <c r="DR50" s="260" t="str">
        <f t="shared" si="52"/>
        <v>0/100</v>
      </c>
      <c r="DS50" s="260">
        <f t="shared" si="53"/>
        <v>0</v>
      </c>
      <c r="DT50" s="260" t="s">
        <v>142</v>
      </c>
      <c r="DU50" s="260">
        <f t="shared" si="54"/>
        <v>100</v>
      </c>
      <c r="DV50" s="260" t="str">
        <f t="shared" si="55"/>
        <v>0/100</v>
      </c>
      <c r="DW50" s="260">
        <f t="shared" si="56"/>
        <v>0</v>
      </c>
      <c r="DX50" s="260" t="s">
        <v>142</v>
      </c>
      <c r="DY50" s="260">
        <f t="shared" si="57"/>
        <v>100</v>
      </c>
      <c r="DZ50" s="260" t="str">
        <f t="shared" si="58"/>
        <v>0/100</v>
      </c>
    </row>
    <row r="51" spans="1:130" ht="15.75">
      <c r="A51" s="6">
        <f t="shared" si="3"/>
        <v>0</v>
      </c>
      <c r="B51" s="53">
        <v>43</v>
      </c>
      <c r="C51" s="54">
        <f t="shared" si="4"/>
        <v>0</v>
      </c>
      <c r="D51" s="8"/>
      <c r="E51" s="83"/>
      <c r="F51" s="7"/>
      <c r="G51" s="8"/>
      <c r="H51" s="8"/>
      <c r="I51" s="8"/>
      <c r="J51" s="83"/>
      <c r="K51" s="179">
        <v>0</v>
      </c>
      <c r="L51" s="180">
        <v>0</v>
      </c>
      <c r="M51" s="87">
        <f t="shared" si="59"/>
        <v>0</v>
      </c>
      <c r="N51" s="187">
        <v>0</v>
      </c>
      <c r="O51" s="187">
        <v>0</v>
      </c>
      <c r="P51" s="188">
        <v>0</v>
      </c>
      <c r="Q51" s="195">
        <f t="shared" si="60"/>
        <v>0</v>
      </c>
      <c r="R51" s="381">
        <v>0</v>
      </c>
      <c r="S51" s="381">
        <v>0</v>
      </c>
      <c r="T51" s="381">
        <v>0</v>
      </c>
      <c r="U51" s="194">
        <f t="shared" si="61"/>
        <v>0</v>
      </c>
      <c r="V51" s="68">
        <f t="shared" si="62"/>
        <v>0</v>
      </c>
      <c r="W51" s="454">
        <f t="shared" si="9"/>
        <v>0</v>
      </c>
      <c r="X51" s="55" t="str">
        <f t="shared" si="10"/>
        <v/>
      </c>
      <c r="Y51" s="212">
        <v>0</v>
      </c>
      <c r="Z51" s="213">
        <v>0</v>
      </c>
      <c r="AA51" s="95">
        <f t="shared" si="11"/>
        <v>0</v>
      </c>
      <c r="AB51" s="214">
        <v>0</v>
      </c>
      <c r="AC51" s="214">
        <v>0</v>
      </c>
      <c r="AD51" s="215">
        <v>0</v>
      </c>
      <c r="AE51" s="216">
        <f t="shared" si="12"/>
        <v>0</v>
      </c>
      <c r="AF51" s="382">
        <v>0</v>
      </c>
      <c r="AG51" s="382">
        <v>0</v>
      </c>
      <c r="AH51" s="382">
        <v>0</v>
      </c>
      <c r="AI51" s="217">
        <f t="shared" si="13"/>
        <v>0</v>
      </c>
      <c r="AJ51" s="96">
        <f t="shared" si="14"/>
        <v>0</v>
      </c>
      <c r="AK51" s="455">
        <f t="shared" si="15"/>
        <v>0</v>
      </c>
      <c r="AL51" s="97" t="str">
        <f t="shared" si="16"/>
        <v/>
      </c>
      <c r="AM51" s="233">
        <v>0</v>
      </c>
      <c r="AN51" s="234">
        <v>0</v>
      </c>
      <c r="AO51" s="106">
        <f t="shared" si="17"/>
        <v>0</v>
      </c>
      <c r="AP51" s="235">
        <v>0</v>
      </c>
      <c r="AQ51" s="235">
        <v>0</v>
      </c>
      <c r="AR51" s="236">
        <v>0</v>
      </c>
      <c r="AS51" s="237">
        <f t="shared" si="18"/>
        <v>0</v>
      </c>
      <c r="AT51" s="384">
        <v>0</v>
      </c>
      <c r="AU51" s="384">
        <v>0</v>
      </c>
      <c r="AV51" s="384">
        <v>0</v>
      </c>
      <c r="AW51" s="238">
        <f t="shared" si="19"/>
        <v>0</v>
      </c>
      <c r="AX51" s="108">
        <f t="shared" si="20"/>
        <v>0</v>
      </c>
      <c r="AY51" s="58">
        <f t="shared" si="21"/>
        <v>0</v>
      </c>
      <c r="AZ51" s="109" t="str">
        <f t="shared" si="22"/>
        <v/>
      </c>
      <c r="BA51" s="254">
        <v>0</v>
      </c>
      <c r="BB51" s="255">
        <v>0</v>
      </c>
      <c r="BC51" s="119">
        <f t="shared" si="23"/>
        <v>0</v>
      </c>
      <c r="BD51" s="256">
        <v>0</v>
      </c>
      <c r="BE51" s="256">
        <v>0</v>
      </c>
      <c r="BF51" s="257">
        <v>0</v>
      </c>
      <c r="BG51" s="258">
        <f t="shared" si="24"/>
        <v>0</v>
      </c>
      <c r="BH51" s="386">
        <v>0</v>
      </c>
      <c r="BI51" s="386">
        <v>0</v>
      </c>
      <c r="BJ51" s="386">
        <v>0</v>
      </c>
      <c r="BK51" s="259">
        <f t="shared" si="25"/>
        <v>0</v>
      </c>
      <c r="BL51" s="120">
        <f t="shared" si="26"/>
        <v>0</v>
      </c>
      <c r="BM51" s="456">
        <f t="shared" si="27"/>
        <v>0</v>
      </c>
      <c r="BN51" s="121" t="str">
        <f t="shared" si="28"/>
        <v/>
      </c>
      <c r="BO51" s="423">
        <v>0</v>
      </c>
      <c r="BP51" s="424">
        <v>0</v>
      </c>
      <c r="BQ51" s="425">
        <f t="shared" si="29"/>
        <v>0</v>
      </c>
      <c r="BR51" s="426">
        <v>0</v>
      </c>
      <c r="BS51" s="426">
        <v>0</v>
      </c>
      <c r="BT51" s="427">
        <v>0</v>
      </c>
      <c r="BU51" s="428">
        <f t="shared" si="30"/>
        <v>0</v>
      </c>
      <c r="BV51" s="429">
        <v>0</v>
      </c>
      <c r="BW51" s="429">
        <v>0</v>
      </c>
      <c r="BX51" s="429">
        <v>0</v>
      </c>
      <c r="BY51" s="430">
        <f t="shared" si="31"/>
        <v>0</v>
      </c>
      <c r="BZ51" s="431">
        <f t="shared" si="32"/>
        <v>0</v>
      </c>
      <c r="CA51" s="457">
        <f t="shared" si="33"/>
        <v>0</v>
      </c>
      <c r="CB51" s="458" t="str">
        <f t="shared" si="34"/>
        <v/>
      </c>
      <c r="CC51" s="74"/>
      <c r="CD51" s="73"/>
      <c r="CE51" s="73"/>
      <c r="CF51" s="73"/>
      <c r="CG51" s="73"/>
      <c r="CH51" s="77">
        <f t="shared" si="63"/>
        <v>0</v>
      </c>
      <c r="CI51" s="459">
        <f t="shared" si="35"/>
        <v>0</v>
      </c>
      <c r="CJ51" s="57" t="str">
        <f t="shared" si="36"/>
        <v/>
      </c>
      <c r="CK51" s="110"/>
      <c r="CL51" s="107"/>
      <c r="CM51" s="107"/>
      <c r="CN51" s="107"/>
      <c r="CO51" s="107"/>
      <c r="CP51" s="123">
        <f t="shared" si="64"/>
        <v>0</v>
      </c>
      <c r="CQ51" s="58">
        <f t="shared" si="37"/>
        <v>0</v>
      </c>
      <c r="CR51" s="109" t="str">
        <f t="shared" si="38"/>
        <v/>
      </c>
      <c r="CS51" s="70"/>
      <c r="CT51" s="69"/>
      <c r="CU51" s="69"/>
      <c r="CV51" s="69"/>
      <c r="CW51" s="69"/>
      <c r="CX51" s="127">
        <f t="shared" si="65"/>
        <v>0</v>
      </c>
      <c r="CY51" s="460">
        <f t="shared" si="39"/>
        <v>0</v>
      </c>
      <c r="CZ51" s="56" t="str">
        <f t="shared" si="40"/>
        <v/>
      </c>
      <c r="DA51" s="10"/>
      <c r="DB51" s="10"/>
      <c r="DC51" s="62" t="str">
        <f t="shared" si="41"/>
        <v/>
      </c>
      <c r="DD51" s="53">
        <f t="shared" si="42"/>
        <v>1000</v>
      </c>
      <c r="DE51" s="53">
        <f t="shared" si="43"/>
        <v>0</v>
      </c>
      <c r="DF51" s="432">
        <f t="shared" si="44"/>
        <v>0</v>
      </c>
      <c r="DG51" s="59" t="str">
        <f t="shared" si="45"/>
        <v/>
      </c>
      <c r="DH51" s="54" t="str">
        <f t="shared" si="46"/>
        <v/>
      </c>
      <c r="DI51" s="54" t="str">
        <f t="shared" si="47"/>
        <v/>
      </c>
      <c r="DJ51" s="54" t="str">
        <f t="shared" si="48"/>
        <v/>
      </c>
      <c r="DK51" s="67">
        <f t="shared" si="49"/>
        <v>0</v>
      </c>
      <c r="DL51" s="676"/>
      <c r="DM51" s="677"/>
      <c r="DO51" s="260">
        <f t="shared" si="50"/>
        <v>0</v>
      </c>
      <c r="DP51" s="260" t="s">
        <v>142</v>
      </c>
      <c r="DQ51" s="260">
        <f t="shared" si="51"/>
        <v>100</v>
      </c>
      <c r="DR51" s="260" t="str">
        <f t="shared" si="52"/>
        <v>0/100</v>
      </c>
      <c r="DS51" s="260">
        <f t="shared" si="53"/>
        <v>0</v>
      </c>
      <c r="DT51" s="260" t="s">
        <v>142</v>
      </c>
      <c r="DU51" s="260">
        <f t="shared" si="54"/>
        <v>100</v>
      </c>
      <c r="DV51" s="260" t="str">
        <f t="shared" si="55"/>
        <v>0/100</v>
      </c>
      <c r="DW51" s="260">
        <f t="shared" si="56"/>
        <v>0</v>
      </c>
      <c r="DX51" s="260" t="s">
        <v>142</v>
      </c>
      <c r="DY51" s="260">
        <f t="shared" si="57"/>
        <v>100</v>
      </c>
      <c r="DZ51" s="260" t="str">
        <f t="shared" si="58"/>
        <v>0/100</v>
      </c>
    </row>
    <row r="52" spans="1:130" ht="15.75">
      <c r="A52" s="6">
        <f t="shared" si="3"/>
        <v>0</v>
      </c>
      <c r="B52" s="61">
        <v>44</v>
      </c>
      <c r="C52" s="54">
        <f t="shared" si="4"/>
        <v>0</v>
      </c>
      <c r="D52" s="8"/>
      <c r="E52" s="83"/>
      <c r="F52" s="7"/>
      <c r="G52" s="8"/>
      <c r="H52" s="8"/>
      <c r="I52" s="8"/>
      <c r="J52" s="83"/>
      <c r="K52" s="179">
        <v>0</v>
      </c>
      <c r="L52" s="180">
        <v>0</v>
      </c>
      <c r="M52" s="87">
        <f t="shared" si="59"/>
        <v>0</v>
      </c>
      <c r="N52" s="187">
        <v>0</v>
      </c>
      <c r="O52" s="187">
        <v>0</v>
      </c>
      <c r="P52" s="188">
        <v>0</v>
      </c>
      <c r="Q52" s="195">
        <f t="shared" si="60"/>
        <v>0</v>
      </c>
      <c r="R52" s="381">
        <v>0</v>
      </c>
      <c r="S52" s="381">
        <v>0</v>
      </c>
      <c r="T52" s="381">
        <v>0</v>
      </c>
      <c r="U52" s="194">
        <f t="shared" si="61"/>
        <v>0</v>
      </c>
      <c r="V52" s="68">
        <f t="shared" si="62"/>
        <v>0</v>
      </c>
      <c r="W52" s="454">
        <f t="shared" si="9"/>
        <v>0</v>
      </c>
      <c r="X52" s="55" t="str">
        <f t="shared" si="10"/>
        <v/>
      </c>
      <c r="Y52" s="212">
        <v>0</v>
      </c>
      <c r="Z52" s="213">
        <v>0</v>
      </c>
      <c r="AA52" s="95">
        <f t="shared" si="11"/>
        <v>0</v>
      </c>
      <c r="AB52" s="214">
        <v>0</v>
      </c>
      <c r="AC52" s="214">
        <v>0</v>
      </c>
      <c r="AD52" s="215">
        <v>0</v>
      </c>
      <c r="AE52" s="216">
        <f t="shared" si="12"/>
        <v>0</v>
      </c>
      <c r="AF52" s="382">
        <v>0</v>
      </c>
      <c r="AG52" s="382">
        <v>0</v>
      </c>
      <c r="AH52" s="382">
        <v>0</v>
      </c>
      <c r="AI52" s="217">
        <f t="shared" si="13"/>
        <v>0</v>
      </c>
      <c r="AJ52" s="96">
        <f t="shared" si="14"/>
        <v>0</v>
      </c>
      <c r="AK52" s="455">
        <f t="shared" si="15"/>
        <v>0</v>
      </c>
      <c r="AL52" s="97" t="str">
        <f t="shared" si="16"/>
        <v/>
      </c>
      <c r="AM52" s="233">
        <v>0</v>
      </c>
      <c r="AN52" s="234">
        <v>0</v>
      </c>
      <c r="AO52" s="106">
        <f t="shared" si="17"/>
        <v>0</v>
      </c>
      <c r="AP52" s="235">
        <v>0</v>
      </c>
      <c r="AQ52" s="235">
        <v>0</v>
      </c>
      <c r="AR52" s="236">
        <v>0</v>
      </c>
      <c r="AS52" s="237">
        <f t="shared" si="18"/>
        <v>0</v>
      </c>
      <c r="AT52" s="384">
        <v>0</v>
      </c>
      <c r="AU52" s="384">
        <v>0</v>
      </c>
      <c r="AV52" s="384">
        <v>0</v>
      </c>
      <c r="AW52" s="238">
        <f t="shared" si="19"/>
        <v>0</v>
      </c>
      <c r="AX52" s="108">
        <f t="shared" si="20"/>
        <v>0</v>
      </c>
      <c r="AY52" s="58">
        <f t="shared" si="21"/>
        <v>0</v>
      </c>
      <c r="AZ52" s="109" t="str">
        <f t="shared" si="22"/>
        <v/>
      </c>
      <c r="BA52" s="254">
        <v>0</v>
      </c>
      <c r="BB52" s="255">
        <v>0</v>
      </c>
      <c r="BC52" s="119">
        <f t="shared" si="23"/>
        <v>0</v>
      </c>
      <c r="BD52" s="256">
        <v>0</v>
      </c>
      <c r="BE52" s="256">
        <v>0</v>
      </c>
      <c r="BF52" s="257">
        <v>0</v>
      </c>
      <c r="BG52" s="258">
        <f t="shared" si="24"/>
        <v>0</v>
      </c>
      <c r="BH52" s="386">
        <v>0</v>
      </c>
      <c r="BI52" s="386">
        <v>0</v>
      </c>
      <c r="BJ52" s="386">
        <v>0</v>
      </c>
      <c r="BK52" s="259">
        <f t="shared" si="25"/>
        <v>0</v>
      </c>
      <c r="BL52" s="120">
        <f t="shared" si="26"/>
        <v>0</v>
      </c>
      <c r="BM52" s="456">
        <f t="shared" si="27"/>
        <v>0</v>
      </c>
      <c r="BN52" s="121" t="str">
        <f t="shared" si="28"/>
        <v/>
      </c>
      <c r="BO52" s="423">
        <v>0</v>
      </c>
      <c r="BP52" s="424">
        <v>0</v>
      </c>
      <c r="BQ52" s="425">
        <f t="shared" si="29"/>
        <v>0</v>
      </c>
      <c r="BR52" s="426">
        <v>0</v>
      </c>
      <c r="BS52" s="426">
        <v>0</v>
      </c>
      <c r="BT52" s="427">
        <v>0</v>
      </c>
      <c r="BU52" s="428">
        <f t="shared" si="30"/>
        <v>0</v>
      </c>
      <c r="BV52" s="429">
        <v>0</v>
      </c>
      <c r="BW52" s="429">
        <v>0</v>
      </c>
      <c r="BX52" s="429">
        <v>0</v>
      </c>
      <c r="BY52" s="430">
        <f t="shared" si="31"/>
        <v>0</v>
      </c>
      <c r="BZ52" s="431">
        <f t="shared" si="32"/>
        <v>0</v>
      </c>
      <c r="CA52" s="457">
        <f t="shared" si="33"/>
        <v>0</v>
      </c>
      <c r="CB52" s="458" t="str">
        <f t="shared" si="34"/>
        <v/>
      </c>
      <c r="CC52" s="74"/>
      <c r="CD52" s="73"/>
      <c r="CE52" s="73"/>
      <c r="CF52" s="73"/>
      <c r="CG52" s="73"/>
      <c r="CH52" s="77">
        <f t="shared" si="63"/>
        <v>0</v>
      </c>
      <c r="CI52" s="459">
        <f t="shared" si="35"/>
        <v>0</v>
      </c>
      <c r="CJ52" s="57" t="str">
        <f t="shared" si="36"/>
        <v/>
      </c>
      <c r="CK52" s="110"/>
      <c r="CL52" s="107"/>
      <c r="CM52" s="107"/>
      <c r="CN52" s="107"/>
      <c r="CO52" s="107"/>
      <c r="CP52" s="123">
        <f t="shared" si="64"/>
        <v>0</v>
      </c>
      <c r="CQ52" s="58">
        <f t="shared" si="37"/>
        <v>0</v>
      </c>
      <c r="CR52" s="109" t="str">
        <f t="shared" si="38"/>
        <v/>
      </c>
      <c r="CS52" s="70"/>
      <c r="CT52" s="69"/>
      <c r="CU52" s="69"/>
      <c r="CV52" s="69"/>
      <c r="CW52" s="69"/>
      <c r="CX52" s="127">
        <f t="shared" si="65"/>
        <v>0</v>
      </c>
      <c r="CY52" s="460">
        <f t="shared" si="39"/>
        <v>0</v>
      </c>
      <c r="CZ52" s="56" t="str">
        <f t="shared" si="40"/>
        <v/>
      </c>
      <c r="DA52" s="10"/>
      <c r="DB52" s="10"/>
      <c r="DC52" s="62" t="str">
        <f t="shared" si="41"/>
        <v/>
      </c>
      <c r="DD52" s="53">
        <f t="shared" si="42"/>
        <v>1000</v>
      </c>
      <c r="DE52" s="53">
        <f t="shared" si="43"/>
        <v>0</v>
      </c>
      <c r="DF52" s="432">
        <f t="shared" si="44"/>
        <v>0</v>
      </c>
      <c r="DG52" s="59" t="str">
        <f t="shared" si="45"/>
        <v/>
      </c>
      <c r="DH52" s="54" t="str">
        <f t="shared" si="46"/>
        <v/>
      </c>
      <c r="DI52" s="54" t="str">
        <f t="shared" si="47"/>
        <v/>
      </c>
      <c r="DJ52" s="54" t="str">
        <f t="shared" si="48"/>
        <v/>
      </c>
      <c r="DK52" s="67">
        <f t="shared" si="49"/>
        <v>0</v>
      </c>
      <c r="DL52" s="676"/>
      <c r="DM52" s="677"/>
      <c r="DO52" s="260">
        <f t="shared" si="50"/>
        <v>0</v>
      </c>
      <c r="DP52" s="260" t="s">
        <v>142</v>
      </c>
      <c r="DQ52" s="260">
        <f t="shared" si="51"/>
        <v>100</v>
      </c>
      <c r="DR52" s="260" t="str">
        <f t="shared" si="52"/>
        <v>0/100</v>
      </c>
      <c r="DS52" s="260">
        <f t="shared" si="53"/>
        <v>0</v>
      </c>
      <c r="DT52" s="260" t="s">
        <v>142</v>
      </c>
      <c r="DU52" s="260">
        <f t="shared" si="54"/>
        <v>100</v>
      </c>
      <c r="DV52" s="260" t="str">
        <f t="shared" si="55"/>
        <v>0/100</v>
      </c>
      <c r="DW52" s="260">
        <f t="shared" si="56"/>
        <v>0</v>
      </c>
      <c r="DX52" s="260" t="s">
        <v>142</v>
      </c>
      <c r="DY52" s="260">
        <f t="shared" si="57"/>
        <v>100</v>
      </c>
      <c r="DZ52" s="260" t="str">
        <f t="shared" si="58"/>
        <v>0/100</v>
      </c>
    </row>
    <row r="53" spans="1:130" ht="15.75">
      <c r="A53" s="6">
        <f t="shared" si="3"/>
        <v>0</v>
      </c>
      <c r="B53" s="53">
        <v>45</v>
      </c>
      <c r="C53" s="54">
        <f t="shared" si="4"/>
        <v>0</v>
      </c>
      <c r="D53" s="8"/>
      <c r="E53" s="83"/>
      <c r="F53" s="7"/>
      <c r="G53" s="8"/>
      <c r="H53" s="8"/>
      <c r="I53" s="8"/>
      <c r="J53" s="83"/>
      <c r="K53" s="179">
        <v>0</v>
      </c>
      <c r="L53" s="180">
        <v>0</v>
      </c>
      <c r="M53" s="87">
        <f t="shared" si="59"/>
        <v>0</v>
      </c>
      <c r="N53" s="187">
        <v>0</v>
      </c>
      <c r="O53" s="187">
        <v>0</v>
      </c>
      <c r="P53" s="188">
        <v>0</v>
      </c>
      <c r="Q53" s="195">
        <f t="shared" si="60"/>
        <v>0</v>
      </c>
      <c r="R53" s="381">
        <v>0</v>
      </c>
      <c r="S53" s="381">
        <v>0</v>
      </c>
      <c r="T53" s="381">
        <v>0</v>
      </c>
      <c r="U53" s="194">
        <f t="shared" si="61"/>
        <v>0</v>
      </c>
      <c r="V53" s="68">
        <f t="shared" si="62"/>
        <v>0</v>
      </c>
      <c r="W53" s="454">
        <f t="shared" si="9"/>
        <v>0</v>
      </c>
      <c r="X53" s="55" t="str">
        <f t="shared" si="10"/>
        <v/>
      </c>
      <c r="Y53" s="212">
        <v>0</v>
      </c>
      <c r="Z53" s="213">
        <v>0</v>
      </c>
      <c r="AA53" s="95">
        <f t="shared" si="11"/>
        <v>0</v>
      </c>
      <c r="AB53" s="214">
        <v>0</v>
      </c>
      <c r="AC53" s="214">
        <v>0</v>
      </c>
      <c r="AD53" s="215">
        <v>0</v>
      </c>
      <c r="AE53" s="216">
        <f t="shared" si="12"/>
        <v>0</v>
      </c>
      <c r="AF53" s="382">
        <v>0</v>
      </c>
      <c r="AG53" s="382">
        <v>0</v>
      </c>
      <c r="AH53" s="382">
        <v>0</v>
      </c>
      <c r="AI53" s="217">
        <f t="shared" si="13"/>
        <v>0</v>
      </c>
      <c r="AJ53" s="96">
        <f t="shared" si="14"/>
        <v>0</v>
      </c>
      <c r="AK53" s="455">
        <f t="shared" si="15"/>
        <v>0</v>
      </c>
      <c r="AL53" s="97" t="str">
        <f t="shared" si="16"/>
        <v/>
      </c>
      <c r="AM53" s="233">
        <v>0</v>
      </c>
      <c r="AN53" s="234">
        <v>0</v>
      </c>
      <c r="AO53" s="106">
        <f t="shared" si="17"/>
        <v>0</v>
      </c>
      <c r="AP53" s="235">
        <v>0</v>
      </c>
      <c r="AQ53" s="235">
        <v>0</v>
      </c>
      <c r="AR53" s="236">
        <v>0</v>
      </c>
      <c r="AS53" s="237">
        <f t="shared" si="18"/>
        <v>0</v>
      </c>
      <c r="AT53" s="384">
        <v>0</v>
      </c>
      <c r="AU53" s="384">
        <v>0</v>
      </c>
      <c r="AV53" s="384">
        <v>0</v>
      </c>
      <c r="AW53" s="238">
        <f t="shared" si="19"/>
        <v>0</v>
      </c>
      <c r="AX53" s="108">
        <f t="shared" si="20"/>
        <v>0</v>
      </c>
      <c r="AY53" s="58">
        <f t="shared" si="21"/>
        <v>0</v>
      </c>
      <c r="AZ53" s="109" t="str">
        <f t="shared" si="22"/>
        <v/>
      </c>
      <c r="BA53" s="254">
        <v>0</v>
      </c>
      <c r="BB53" s="255">
        <v>0</v>
      </c>
      <c r="BC53" s="119">
        <f t="shared" si="23"/>
        <v>0</v>
      </c>
      <c r="BD53" s="256">
        <v>0</v>
      </c>
      <c r="BE53" s="256">
        <v>0</v>
      </c>
      <c r="BF53" s="257">
        <v>0</v>
      </c>
      <c r="BG53" s="258">
        <f t="shared" si="24"/>
        <v>0</v>
      </c>
      <c r="BH53" s="386">
        <v>0</v>
      </c>
      <c r="BI53" s="386">
        <v>0</v>
      </c>
      <c r="BJ53" s="386">
        <v>0</v>
      </c>
      <c r="BK53" s="259">
        <f t="shared" si="25"/>
        <v>0</v>
      </c>
      <c r="BL53" s="120">
        <f t="shared" si="26"/>
        <v>0</v>
      </c>
      <c r="BM53" s="456">
        <f t="shared" si="27"/>
        <v>0</v>
      </c>
      <c r="BN53" s="121" t="str">
        <f t="shared" si="28"/>
        <v/>
      </c>
      <c r="BO53" s="423">
        <v>0</v>
      </c>
      <c r="BP53" s="424">
        <v>0</v>
      </c>
      <c r="BQ53" s="425">
        <f t="shared" si="29"/>
        <v>0</v>
      </c>
      <c r="BR53" s="426">
        <v>0</v>
      </c>
      <c r="BS53" s="426">
        <v>0</v>
      </c>
      <c r="BT53" s="427">
        <v>0</v>
      </c>
      <c r="BU53" s="428">
        <f t="shared" si="30"/>
        <v>0</v>
      </c>
      <c r="BV53" s="429">
        <v>0</v>
      </c>
      <c r="BW53" s="429">
        <v>0</v>
      </c>
      <c r="BX53" s="429">
        <v>0</v>
      </c>
      <c r="BY53" s="430">
        <f t="shared" si="31"/>
        <v>0</v>
      </c>
      <c r="BZ53" s="431">
        <f t="shared" si="32"/>
        <v>0</v>
      </c>
      <c r="CA53" s="457">
        <f t="shared" si="33"/>
        <v>0</v>
      </c>
      <c r="CB53" s="458" t="str">
        <f t="shared" si="34"/>
        <v/>
      </c>
      <c r="CC53" s="74"/>
      <c r="CD53" s="73"/>
      <c r="CE53" s="73"/>
      <c r="CF53" s="73"/>
      <c r="CG53" s="73"/>
      <c r="CH53" s="77">
        <f t="shared" si="63"/>
        <v>0</v>
      </c>
      <c r="CI53" s="459">
        <f t="shared" si="35"/>
        <v>0</v>
      </c>
      <c r="CJ53" s="57" t="str">
        <f t="shared" si="36"/>
        <v/>
      </c>
      <c r="CK53" s="110"/>
      <c r="CL53" s="107"/>
      <c r="CM53" s="107"/>
      <c r="CN53" s="107"/>
      <c r="CO53" s="107"/>
      <c r="CP53" s="123">
        <f t="shared" si="64"/>
        <v>0</v>
      </c>
      <c r="CQ53" s="58">
        <f t="shared" si="37"/>
        <v>0</v>
      </c>
      <c r="CR53" s="109" t="str">
        <f t="shared" si="38"/>
        <v/>
      </c>
      <c r="CS53" s="70"/>
      <c r="CT53" s="69"/>
      <c r="CU53" s="69"/>
      <c r="CV53" s="69"/>
      <c r="CW53" s="69"/>
      <c r="CX53" s="127">
        <f t="shared" si="65"/>
        <v>0</v>
      </c>
      <c r="CY53" s="460">
        <f t="shared" si="39"/>
        <v>0</v>
      </c>
      <c r="CZ53" s="56" t="str">
        <f t="shared" si="40"/>
        <v/>
      </c>
      <c r="DA53" s="10"/>
      <c r="DB53" s="10"/>
      <c r="DC53" s="62" t="str">
        <f t="shared" si="41"/>
        <v/>
      </c>
      <c r="DD53" s="53">
        <f t="shared" si="42"/>
        <v>1000</v>
      </c>
      <c r="DE53" s="53">
        <f t="shared" si="43"/>
        <v>0</v>
      </c>
      <c r="DF53" s="432">
        <f t="shared" si="44"/>
        <v>0</v>
      </c>
      <c r="DG53" s="59" t="str">
        <f t="shared" si="45"/>
        <v/>
      </c>
      <c r="DH53" s="54" t="str">
        <f t="shared" si="46"/>
        <v/>
      </c>
      <c r="DI53" s="54" t="str">
        <f t="shared" si="47"/>
        <v/>
      </c>
      <c r="DJ53" s="54" t="str">
        <f t="shared" si="48"/>
        <v/>
      </c>
      <c r="DK53" s="67">
        <f t="shared" si="49"/>
        <v>0</v>
      </c>
      <c r="DL53" s="676"/>
      <c r="DM53" s="677"/>
      <c r="DO53" s="260">
        <f t="shared" si="50"/>
        <v>0</v>
      </c>
      <c r="DP53" s="260" t="s">
        <v>142</v>
      </c>
      <c r="DQ53" s="260">
        <f t="shared" si="51"/>
        <v>100</v>
      </c>
      <c r="DR53" s="260" t="str">
        <f t="shared" si="52"/>
        <v>0/100</v>
      </c>
      <c r="DS53" s="260">
        <f t="shared" si="53"/>
        <v>0</v>
      </c>
      <c r="DT53" s="260" t="s">
        <v>142</v>
      </c>
      <c r="DU53" s="260">
        <f t="shared" si="54"/>
        <v>100</v>
      </c>
      <c r="DV53" s="260" t="str">
        <f t="shared" si="55"/>
        <v>0/100</v>
      </c>
      <c r="DW53" s="260">
        <f t="shared" si="56"/>
        <v>0</v>
      </c>
      <c r="DX53" s="260" t="s">
        <v>142</v>
      </c>
      <c r="DY53" s="260">
        <f t="shared" si="57"/>
        <v>100</v>
      </c>
      <c r="DZ53" s="260" t="str">
        <f t="shared" si="58"/>
        <v>0/100</v>
      </c>
    </row>
    <row r="54" spans="1:130" ht="15.75">
      <c r="A54" s="6">
        <f t="shared" si="3"/>
        <v>0</v>
      </c>
      <c r="B54" s="61">
        <v>46</v>
      </c>
      <c r="C54" s="54">
        <f t="shared" si="4"/>
        <v>0</v>
      </c>
      <c r="D54" s="8"/>
      <c r="E54" s="83"/>
      <c r="F54" s="7"/>
      <c r="G54" s="8"/>
      <c r="H54" s="8"/>
      <c r="I54" s="8"/>
      <c r="J54" s="83"/>
      <c r="K54" s="179">
        <v>0</v>
      </c>
      <c r="L54" s="180">
        <v>0</v>
      </c>
      <c r="M54" s="87">
        <f t="shared" si="59"/>
        <v>0</v>
      </c>
      <c r="N54" s="187">
        <v>0</v>
      </c>
      <c r="O54" s="187">
        <v>0</v>
      </c>
      <c r="P54" s="188">
        <v>0</v>
      </c>
      <c r="Q54" s="195">
        <f t="shared" si="60"/>
        <v>0</v>
      </c>
      <c r="R54" s="381">
        <v>0</v>
      </c>
      <c r="S54" s="381">
        <v>0</v>
      </c>
      <c r="T54" s="381">
        <v>0</v>
      </c>
      <c r="U54" s="194">
        <f t="shared" si="61"/>
        <v>0</v>
      </c>
      <c r="V54" s="68">
        <f t="shared" si="62"/>
        <v>0</v>
      </c>
      <c r="W54" s="454">
        <f t="shared" si="9"/>
        <v>0</v>
      </c>
      <c r="X54" s="55" t="str">
        <f t="shared" si="10"/>
        <v/>
      </c>
      <c r="Y54" s="212">
        <v>0</v>
      </c>
      <c r="Z54" s="213">
        <v>0</v>
      </c>
      <c r="AA54" s="95">
        <f t="shared" si="11"/>
        <v>0</v>
      </c>
      <c r="AB54" s="214">
        <v>0</v>
      </c>
      <c r="AC54" s="214">
        <v>0</v>
      </c>
      <c r="AD54" s="215">
        <v>0</v>
      </c>
      <c r="AE54" s="216">
        <f t="shared" si="12"/>
        <v>0</v>
      </c>
      <c r="AF54" s="382">
        <v>0</v>
      </c>
      <c r="AG54" s="382">
        <v>0</v>
      </c>
      <c r="AH54" s="382">
        <v>0</v>
      </c>
      <c r="AI54" s="217">
        <f t="shared" si="13"/>
        <v>0</v>
      </c>
      <c r="AJ54" s="96">
        <f t="shared" si="14"/>
        <v>0</v>
      </c>
      <c r="AK54" s="455">
        <f t="shared" si="15"/>
        <v>0</v>
      </c>
      <c r="AL54" s="97" t="str">
        <f t="shared" si="16"/>
        <v/>
      </c>
      <c r="AM54" s="233">
        <v>0</v>
      </c>
      <c r="AN54" s="234">
        <v>0</v>
      </c>
      <c r="AO54" s="106">
        <f t="shared" si="17"/>
        <v>0</v>
      </c>
      <c r="AP54" s="235">
        <v>0</v>
      </c>
      <c r="AQ54" s="235">
        <v>0</v>
      </c>
      <c r="AR54" s="236">
        <v>0</v>
      </c>
      <c r="AS54" s="237">
        <f t="shared" si="18"/>
        <v>0</v>
      </c>
      <c r="AT54" s="384">
        <v>0</v>
      </c>
      <c r="AU54" s="384">
        <v>0</v>
      </c>
      <c r="AV54" s="384">
        <v>0</v>
      </c>
      <c r="AW54" s="238">
        <f t="shared" si="19"/>
        <v>0</v>
      </c>
      <c r="AX54" s="108">
        <f t="shared" si="20"/>
        <v>0</v>
      </c>
      <c r="AY54" s="58">
        <f t="shared" si="21"/>
        <v>0</v>
      </c>
      <c r="AZ54" s="109" t="str">
        <f t="shared" si="22"/>
        <v/>
      </c>
      <c r="BA54" s="254">
        <v>0</v>
      </c>
      <c r="BB54" s="255">
        <v>0</v>
      </c>
      <c r="BC54" s="119">
        <f t="shared" si="23"/>
        <v>0</v>
      </c>
      <c r="BD54" s="256">
        <v>0</v>
      </c>
      <c r="BE54" s="256">
        <v>0</v>
      </c>
      <c r="BF54" s="257">
        <v>0</v>
      </c>
      <c r="BG54" s="258">
        <f t="shared" si="24"/>
        <v>0</v>
      </c>
      <c r="BH54" s="386">
        <v>0</v>
      </c>
      <c r="BI54" s="386">
        <v>0</v>
      </c>
      <c r="BJ54" s="386">
        <v>0</v>
      </c>
      <c r="BK54" s="259">
        <f t="shared" si="25"/>
        <v>0</v>
      </c>
      <c r="BL54" s="120">
        <f t="shared" si="26"/>
        <v>0</v>
      </c>
      <c r="BM54" s="456">
        <f t="shared" si="27"/>
        <v>0</v>
      </c>
      <c r="BN54" s="121" t="str">
        <f t="shared" si="28"/>
        <v/>
      </c>
      <c r="BO54" s="423">
        <v>0</v>
      </c>
      <c r="BP54" s="424">
        <v>0</v>
      </c>
      <c r="BQ54" s="425">
        <f t="shared" si="29"/>
        <v>0</v>
      </c>
      <c r="BR54" s="426">
        <v>0</v>
      </c>
      <c r="BS54" s="426">
        <v>0</v>
      </c>
      <c r="BT54" s="427">
        <v>0</v>
      </c>
      <c r="BU54" s="428">
        <f t="shared" si="30"/>
        <v>0</v>
      </c>
      <c r="BV54" s="429">
        <v>0</v>
      </c>
      <c r="BW54" s="429">
        <v>0</v>
      </c>
      <c r="BX54" s="429">
        <v>0</v>
      </c>
      <c r="BY54" s="430">
        <f t="shared" si="31"/>
        <v>0</v>
      </c>
      <c r="BZ54" s="431">
        <f t="shared" si="32"/>
        <v>0</v>
      </c>
      <c r="CA54" s="457">
        <f t="shared" si="33"/>
        <v>0</v>
      </c>
      <c r="CB54" s="458" t="str">
        <f t="shared" si="34"/>
        <v/>
      </c>
      <c r="CC54" s="74"/>
      <c r="CD54" s="73"/>
      <c r="CE54" s="73"/>
      <c r="CF54" s="73"/>
      <c r="CG54" s="73"/>
      <c r="CH54" s="77">
        <f t="shared" si="63"/>
        <v>0</v>
      </c>
      <c r="CI54" s="459">
        <f t="shared" si="35"/>
        <v>0</v>
      </c>
      <c r="CJ54" s="57" t="str">
        <f t="shared" si="36"/>
        <v/>
      </c>
      <c r="CK54" s="110"/>
      <c r="CL54" s="107"/>
      <c r="CM54" s="107"/>
      <c r="CN54" s="107"/>
      <c r="CO54" s="107"/>
      <c r="CP54" s="123">
        <f t="shared" si="64"/>
        <v>0</v>
      </c>
      <c r="CQ54" s="58">
        <f t="shared" si="37"/>
        <v>0</v>
      </c>
      <c r="CR54" s="109" t="str">
        <f t="shared" si="38"/>
        <v/>
      </c>
      <c r="CS54" s="70"/>
      <c r="CT54" s="69"/>
      <c r="CU54" s="69"/>
      <c r="CV54" s="69"/>
      <c r="CW54" s="69"/>
      <c r="CX54" s="127">
        <f t="shared" si="65"/>
        <v>0</v>
      </c>
      <c r="CY54" s="460">
        <f t="shared" si="39"/>
        <v>0</v>
      </c>
      <c r="CZ54" s="56" t="str">
        <f t="shared" si="40"/>
        <v/>
      </c>
      <c r="DA54" s="10"/>
      <c r="DB54" s="10"/>
      <c r="DC54" s="62" t="str">
        <f t="shared" si="41"/>
        <v/>
      </c>
      <c r="DD54" s="53">
        <f t="shared" si="42"/>
        <v>1000</v>
      </c>
      <c r="DE54" s="53">
        <f t="shared" si="43"/>
        <v>0</v>
      </c>
      <c r="DF54" s="432">
        <f t="shared" si="44"/>
        <v>0</v>
      </c>
      <c r="DG54" s="59" t="str">
        <f t="shared" si="45"/>
        <v/>
      </c>
      <c r="DH54" s="54" t="str">
        <f t="shared" si="46"/>
        <v/>
      </c>
      <c r="DI54" s="54" t="str">
        <f t="shared" si="47"/>
        <v/>
      </c>
      <c r="DJ54" s="54" t="str">
        <f t="shared" si="48"/>
        <v/>
      </c>
      <c r="DK54" s="67">
        <f t="shared" si="49"/>
        <v>0</v>
      </c>
      <c r="DL54" s="676"/>
      <c r="DM54" s="677"/>
      <c r="DO54" s="260">
        <f t="shared" si="50"/>
        <v>0</v>
      </c>
      <c r="DP54" s="260" t="s">
        <v>142</v>
      </c>
      <c r="DQ54" s="260">
        <f t="shared" si="51"/>
        <v>100</v>
      </c>
      <c r="DR54" s="260" t="str">
        <f t="shared" si="52"/>
        <v>0/100</v>
      </c>
      <c r="DS54" s="260">
        <f t="shared" si="53"/>
        <v>0</v>
      </c>
      <c r="DT54" s="260" t="s">
        <v>142</v>
      </c>
      <c r="DU54" s="260">
        <f t="shared" si="54"/>
        <v>100</v>
      </c>
      <c r="DV54" s="260" t="str">
        <f t="shared" si="55"/>
        <v>0/100</v>
      </c>
      <c r="DW54" s="260">
        <f t="shared" si="56"/>
        <v>0</v>
      </c>
      <c r="DX54" s="260" t="s">
        <v>142</v>
      </c>
      <c r="DY54" s="260">
        <f t="shared" si="57"/>
        <v>100</v>
      </c>
      <c r="DZ54" s="260" t="str">
        <f t="shared" si="58"/>
        <v>0/100</v>
      </c>
    </row>
    <row r="55" spans="1:130" ht="15.75">
      <c r="A55" s="6">
        <f t="shared" si="3"/>
        <v>0</v>
      </c>
      <c r="B55" s="53">
        <v>47</v>
      </c>
      <c r="C55" s="54">
        <f t="shared" si="4"/>
        <v>0</v>
      </c>
      <c r="D55" s="8"/>
      <c r="E55" s="83"/>
      <c r="F55" s="7"/>
      <c r="G55" s="8"/>
      <c r="H55" s="8"/>
      <c r="I55" s="8"/>
      <c r="J55" s="83"/>
      <c r="K55" s="179">
        <v>0</v>
      </c>
      <c r="L55" s="180">
        <v>0</v>
      </c>
      <c r="M55" s="87">
        <f t="shared" si="59"/>
        <v>0</v>
      </c>
      <c r="N55" s="187">
        <v>0</v>
      </c>
      <c r="O55" s="187">
        <v>0</v>
      </c>
      <c r="P55" s="188">
        <v>0</v>
      </c>
      <c r="Q55" s="195">
        <f t="shared" si="60"/>
        <v>0</v>
      </c>
      <c r="R55" s="381">
        <v>0</v>
      </c>
      <c r="S55" s="381">
        <v>0</v>
      </c>
      <c r="T55" s="381">
        <v>0</v>
      </c>
      <c r="U55" s="194">
        <f t="shared" si="61"/>
        <v>0</v>
      </c>
      <c r="V55" s="68">
        <f t="shared" si="62"/>
        <v>0</v>
      </c>
      <c r="W55" s="454">
        <f t="shared" si="9"/>
        <v>0</v>
      </c>
      <c r="X55" s="55" t="str">
        <f t="shared" si="10"/>
        <v/>
      </c>
      <c r="Y55" s="212">
        <v>0</v>
      </c>
      <c r="Z55" s="213">
        <v>0</v>
      </c>
      <c r="AA55" s="95">
        <f t="shared" si="11"/>
        <v>0</v>
      </c>
      <c r="AB55" s="214">
        <v>0</v>
      </c>
      <c r="AC55" s="214">
        <v>0</v>
      </c>
      <c r="AD55" s="215">
        <v>0</v>
      </c>
      <c r="AE55" s="216">
        <f t="shared" si="12"/>
        <v>0</v>
      </c>
      <c r="AF55" s="382">
        <v>0</v>
      </c>
      <c r="AG55" s="382">
        <v>0</v>
      </c>
      <c r="AH55" s="382">
        <v>0</v>
      </c>
      <c r="AI55" s="217">
        <f t="shared" si="13"/>
        <v>0</v>
      </c>
      <c r="AJ55" s="96">
        <f t="shared" si="14"/>
        <v>0</v>
      </c>
      <c r="AK55" s="455">
        <f t="shared" si="15"/>
        <v>0</v>
      </c>
      <c r="AL55" s="97" t="str">
        <f t="shared" si="16"/>
        <v/>
      </c>
      <c r="AM55" s="233">
        <v>0</v>
      </c>
      <c r="AN55" s="234">
        <v>0</v>
      </c>
      <c r="AO55" s="106">
        <f t="shared" si="17"/>
        <v>0</v>
      </c>
      <c r="AP55" s="235">
        <v>0</v>
      </c>
      <c r="AQ55" s="235">
        <v>0</v>
      </c>
      <c r="AR55" s="236">
        <v>0</v>
      </c>
      <c r="AS55" s="237">
        <f t="shared" si="18"/>
        <v>0</v>
      </c>
      <c r="AT55" s="384">
        <v>0</v>
      </c>
      <c r="AU55" s="384">
        <v>0</v>
      </c>
      <c r="AV55" s="384">
        <v>0</v>
      </c>
      <c r="AW55" s="238">
        <f t="shared" si="19"/>
        <v>0</v>
      </c>
      <c r="AX55" s="108">
        <f t="shared" si="20"/>
        <v>0</v>
      </c>
      <c r="AY55" s="58">
        <f t="shared" si="21"/>
        <v>0</v>
      </c>
      <c r="AZ55" s="109" t="str">
        <f t="shared" si="22"/>
        <v/>
      </c>
      <c r="BA55" s="254">
        <v>0</v>
      </c>
      <c r="BB55" s="255">
        <v>0</v>
      </c>
      <c r="BC55" s="119">
        <f t="shared" si="23"/>
        <v>0</v>
      </c>
      <c r="BD55" s="256">
        <v>0</v>
      </c>
      <c r="BE55" s="256">
        <v>0</v>
      </c>
      <c r="BF55" s="257">
        <v>0</v>
      </c>
      <c r="BG55" s="258">
        <f t="shared" si="24"/>
        <v>0</v>
      </c>
      <c r="BH55" s="386">
        <v>0</v>
      </c>
      <c r="BI55" s="386">
        <v>0</v>
      </c>
      <c r="BJ55" s="386">
        <v>0</v>
      </c>
      <c r="BK55" s="259">
        <f t="shared" si="25"/>
        <v>0</v>
      </c>
      <c r="BL55" s="120">
        <f t="shared" si="26"/>
        <v>0</v>
      </c>
      <c r="BM55" s="456">
        <f t="shared" si="27"/>
        <v>0</v>
      </c>
      <c r="BN55" s="121" t="str">
        <f t="shared" si="28"/>
        <v/>
      </c>
      <c r="BO55" s="423">
        <v>0</v>
      </c>
      <c r="BP55" s="424">
        <v>0</v>
      </c>
      <c r="BQ55" s="425">
        <f t="shared" si="29"/>
        <v>0</v>
      </c>
      <c r="BR55" s="426">
        <v>0</v>
      </c>
      <c r="BS55" s="426">
        <v>0</v>
      </c>
      <c r="BT55" s="427">
        <v>0</v>
      </c>
      <c r="BU55" s="428">
        <f t="shared" si="30"/>
        <v>0</v>
      </c>
      <c r="BV55" s="429">
        <v>0</v>
      </c>
      <c r="BW55" s="429">
        <v>0</v>
      </c>
      <c r="BX55" s="429">
        <v>0</v>
      </c>
      <c r="BY55" s="430">
        <f t="shared" si="31"/>
        <v>0</v>
      </c>
      <c r="BZ55" s="431">
        <f t="shared" si="32"/>
        <v>0</v>
      </c>
      <c r="CA55" s="457">
        <f t="shared" si="33"/>
        <v>0</v>
      </c>
      <c r="CB55" s="458" t="str">
        <f t="shared" si="34"/>
        <v/>
      </c>
      <c r="CC55" s="74"/>
      <c r="CD55" s="73"/>
      <c r="CE55" s="73"/>
      <c r="CF55" s="73"/>
      <c r="CG55" s="73"/>
      <c r="CH55" s="77">
        <f t="shared" si="63"/>
        <v>0</v>
      </c>
      <c r="CI55" s="459">
        <f t="shared" si="35"/>
        <v>0</v>
      </c>
      <c r="CJ55" s="57" t="str">
        <f t="shared" si="36"/>
        <v/>
      </c>
      <c r="CK55" s="110"/>
      <c r="CL55" s="107"/>
      <c r="CM55" s="107"/>
      <c r="CN55" s="107"/>
      <c r="CO55" s="107"/>
      <c r="CP55" s="123">
        <f t="shared" si="64"/>
        <v>0</v>
      </c>
      <c r="CQ55" s="58">
        <f t="shared" si="37"/>
        <v>0</v>
      </c>
      <c r="CR55" s="109" t="str">
        <f t="shared" si="38"/>
        <v/>
      </c>
      <c r="CS55" s="70"/>
      <c r="CT55" s="69"/>
      <c r="CU55" s="69"/>
      <c r="CV55" s="69"/>
      <c r="CW55" s="69"/>
      <c r="CX55" s="127">
        <f t="shared" si="65"/>
        <v>0</v>
      </c>
      <c r="CY55" s="460">
        <f t="shared" si="39"/>
        <v>0</v>
      </c>
      <c r="CZ55" s="56" t="str">
        <f t="shared" si="40"/>
        <v/>
      </c>
      <c r="DA55" s="10"/>
      <c r="DB55" s="10"/>
      <c r="DC55" s="62" t="str">
        <f t="shared" si="41"/>
        <v/>
      </c>
      <c r="DD55" s="53">
        <f t="shared" si="42"/>
        <v>1000</v>
      </c>
      <c r="DE55" s="53">
        <f t="shared" si="43"/>
        <v>0</v>
      </c>
      <c r="DF55" s="432">
        <f t="shared" si="44"/>
        <v>0</v>
      </c>
      <c r="DG55" s="59" t="str">
        <f t="shared" si="45"/>
        <v/>
      </c>
      <c r="DH55" s="54" t="str">
        <f t="shared" si="46"/>
        <v/>
      </c>
      <c r="DI55" s="54" t="str">
        <f t="shared" si="47"/>
        <v/>
      </c>
      <c r="DJ55" s="54" t="str">
        <f t="shared" si="48"/>
        <v/>
      </c>
      <c r="DK55" s="67">
        <f t="shared" si="49"/>
        <v>0</v>
      </c>
      <c r="DL55" s="676"/>
      <c r="DM55" s="677"/>
      <c r="DO55" s="260">
        <f t="shared" si="50"/>
        <v>0</v>
      </c>
      <c r="DP55" s="260" t="s">
        <v>142</v>
      </c>
      <c r="DQ55" s="260">
        <f t="shared" si="51"/>
        <v>100</v>
      </c>
      <c r="DR55" s="260" t="str">
        <f t="shared" si="52"/>
        <v>0/100</v>
      </c>
      <c r="DS55" s="260">
        <f t="shared" si="53"/>
        <v>0</v>
      </c>
      <c r="DT55" s="260" t="s">
        <v>142</v>
      </c>
      <c r="DU55" s="260">
        <f t="shared" si="54"/>
        <v>100</v>
      </c>
      <c r="DV55" s="260" t="str">
        <f t="shared" si="55"/>
        <v>0/100</v>
      </c>
      <c r="DW55" s="260">
        <f t="shared" si="56"/>
        <v>0</v>
      </c>
      <c r="DX55" s="260" t="s">
        <v>142</v>
      </c>
      <c r="DY55" s="260">
        <f t="shared" si="57"/>
        <v>100</v>
      </c>
      <c r="DZ55" s="260" t="str">
        <f t="shared" si="58"/>
        <v>0/100</v>
      </c>
    </row>
    <row r="56" spans="1:130" ht="15.75">
      <c r="A56" s="6">
        <f t="shared" si="3"/>
        <v>0</v>
      </c>
      <c r="B56" s="61">
        <v>48</v>
      </c>
      <c r="C56" s="54">
        <f t="shared" si="4"/>
        <v>0</v>
      </c>
      <c r="D56" s="8"/>
      <c r="E56" s="83"/>
      <c r="F56" s="7"/>
      <c r="G56" s="8"/>
      <c r="H56" s="8"/>
      <c r="I56" s="8"/>
      <c r="J56" s="83"/>
      <c r="K56" s="179">
        <v>0</v>
      </c>
      <c r="L56" s="180">
        <v>0</v>
      </c>
      <c r="M56" s="87">
        <f t="shared" si="59"/>
        <v>0</v>
      </c>
      <c r="N56" s="187">
        <v>0</v>
      </c>
      <c r="O56" s="187">
        <v>0</v>
      </c>
      <c r="P56" s="188">
        <v>0</v>
      </c>
      <c r="Q56" s="195">
        <f t="shared" si="60"/>
        <v>0</v>
      </c>
      <c r="R56" s="381">
        <v>0</v>
      </c>
      <c r="S56" s="381">
        <v>0</v>
      </c>
      <c r="T56" s="381">
        <v>0</v>
      </c>
      <c r="U56" s="194">
        <f t="shared" si="61"/>
        <v>0</v>
      </c>
      <c r="V56" s="68">
        <f t="shared" si="62"/>
        <v>0</v>
      </c>
      <c r="W56" s="454">
        <f t="shared" si="9"/>
        <v>0</v>
      </c>
      <c r="X56" s="55" t="str">
        <f t="shared" si="10"/>
        <v/>
      </c>
      <c r="Y56" s="212">
        <v>0</v>
      </c>
      <c r="Z56" s="213">
        <v>0</v>
      </c>
      <c r="AA56" s="95">
        <f t="shared" si="11"/>
        <v>0</v>
      </c>
      <c r="AB56" s="214">
        <v>0</v>
      </c>
      <c r="AC56" s="214">
        <v>0</v>
      </c>
      <c r="AD56" s="215">
        <v>0</v>
      </c>
      <c r="AE56" s="216">
        <f t="shared" si="12"/>
        <v>0</v>
      </c>
      <c r="AF56" s="382">
        <v>0</v>
      </c>
      <c r="AG56" s="382">
        <v>0</v>
      </c>
      <c r="AH56" s="382">
        <v>0</v>
      </c>
      <c r="AI56" s="217">
        <f t="shared" si="13"/>
        <v>0</v>
      </c>
      <c r="AJ56" s="96">
        <f t="shared" si="14"/>
        <v>0</v>
      </c>
      <c r="AK56" s="455">
        <f t="shared" si="15"/>
        <v>0</v>
      </c>
      <c r="AL56" s="97" t="str">
        <f t="shared" si="16"/>
        <v/>
      </c>
      <c r="AM56" s="233">
        <v>0</v>
      </c>
      <c r="AN56" s="234">
        <v>0</v>
      </c>
      <c r="AO56" s="106">
        <f t="shared" si="17"/>
        <v>0</v>
      </c>
      <c r="AP56" s="235">
        <v>0</v>
      </c>
      <c r="AQ56" s="235">
        <v>0</v>
      </c>
      <c r="AR56" s="236">
        <v>0</v>
      </c>
      <c r="AS56" s="237">
        <f t="shared" si="18"/>
        <v>0</v>
      </c>
      <c r="AT56" s="384">
        <v>0</v>
      </c>
      <c r="AU56" s="384">
        <v>0</v>
      </c>
      <c r="AV56" s="384">
        <v>0</v>
      </c>
      <c r="AW56" s="238">
        <f t="shared" si="19"/>
        <v>0</v>
      </c>
      <c r="AX56" s="108">
        <f t="shared" si="20"/>
        <v>0</v>
      </c>
      <c r="AY56" s="58">
        <f t="shared" si="21"/>
        <v>0</v>
      </c>
      <c r="AZ56" s="109" t="str">
        <f t="shared" si="22"/>
        <v/>
      </c>
      <c r="BA56" s="254">
        <v>0</v>
      </c>
      <c r="BB56" s="255">
        <v>0</v>
      </c>
      <c r="BC56" s="119">
        <f t="shared" si="23"/>
        <v>0</v>
      </c>
      <c r="BD56" s="256">
        <v>0</v>
      </c>
      <c r="BE56" s="256">
        <v>0</v>
      </c>
      <c r="BF56" s="257">
        <v>0</v>
      </c>
      <c r="BG56" s="258">
        <f t="shared" si="24"/>
        <v>0</v>
      </c>
      <c r="BH56" s="386">
        <v>0</v>
      </c>
      <c r="BI56" s="386">
        <v>0</v>
      </c>
      <c r="BJ56" s="386">
        <v>0</v>
      </c>
      <c r="BK56" s="259">
        <f t="shared" si="25"/>
        <v>0</v>
      </c>
      <c r="BL56" s="120">
        <f t="shared" si="26"/>
        <v>0</v>
      </c>
      <c r="BM56" s="456">
        <f t="shared" si="27"/>
        <v>0</v>
      </c>
      <c r="BN56" s="121" t="str">
        <f t="shared" si="28"/>
        <v/>
      </c>
      <c r="BO56" s="423">
        <v>0</v>
      </c>
      <c r="BP56" s="424">
        <v>0</v>
      </c>
      <c r="BQ56" s="425">
        <f t="shared" si="29"/>
        <v>0</v>
      </c>
      <c r="BR56" s="426">
        <v>0</v>
      </c>
      <c r="BS56" s="426">
        <v>0</v>
      </c>
      <c r="BT56" s="427">
        <v>0</v>
      </c>
      <c r="BU56" s="428">
        <f t="shared" si="30"/>
        <v>0</v>
      </c>
      <c r="BV56" s="429">
        <v>0</v>
      </c>
      <c r="BW56" s="429">
        <v>0</v>
      </c>
      <c r="BX56" s="429">
        <v>0</v>
      </c>
      <c r="BY56" s="430">
        <f t="shared" si="31"/>
        <v>0</v>
      </c>
      <c r="BZ56" s="431">
        <f t="shared" si="32"/>
        <v>0</v>
      </c>
      <c r="CA56" s="457">
        <f t="shared" si="33"/>
        <v>0</v>
      </c>
      <c r="CB56" s="458" t="str">
        <f t="shared" si="34"/>
        <v/>
      </c>
      <c r="CC56" s="74"/>
      <c r="CD56" s="73"/>
      <c r="CE56" s="73"/>
      <c r="CF56" s="73"/>
      <c r="CG56" s="73"/>
      <c r="CH56" s="77">
        <f t="shared" si="63"/>
        <v>0</v>
      </c>
      <c r="CI56" s="459">
        <f t="shared" si="35"/>
        <v>0</v>
      </c>
      <c r="CJ56" s="57" t="str">
        <f t="shared" si="36"/>
        <v/>
      </c>
      <c r="CK56" s="110"/>
      <c r="CL56" s="107"/>
      <c r="CM56" s="107"/>
      <c r="CN56" s="107"/>
      <c r="CO56" s="107"/>
      <c r="CP56" s="123">
        <f t="shared" si="64"/>
        <v>0</v>
      </c>
      <c r="CQ56" s="58">
        <f t="shared" si="37"/>
        <v>0</v>
      </c>
      <c r="CR56" s="109" t="str">
        <f t="shared" si="38"/>
        <v/>
      </c>
      <c r="CS56" s="70"/>
      <c r="CT56" s="69"/>
      <c r="CU56" s="69"/>
      <c r="CV56" s="69"/>
      <c r="CW56" s="69"/>
      <c r="CX56" s="127">
        <f t="shared" si="65"/>
        <v>0</v>
      </c>
      <c r="CY56" s="460">
        <f t="shared" si="39"/>
        <v>0</v>
      </c>
      <c r="CZ56" s="56" t="str">
        <f t="shared" si="40"/>
        <v/>
      </c>
      <c r="DA56" s="10"/>
      <c r="DB56" s="10"/>
      <c r="DC56" s="62" t="str">
        <f t="shared" si="41"/>
        <v/>
      </c>
      <c r="DD56" s="53">
        <f t="shared" si="42"/>
        <v>1000</v>
      </c>
      <c r="DE56" s="53">
        <f t="shared" si="43"/>
        <v>0</v>
      </c>
      <c r="DF56" s="432">
        <f t="shared" si="44"/>
        <v>0</v>
      </c>
      <c r="DG56" s="59" t="str">
        <f t="shared" si="45"/>
        <v/>
      </c>
      <c r="DH56" s="54" t="str">
        <f t="shared" si="46"/>
        <v/>
      </c>
      <c r="DI56" s="54" t="str">
        <f t="shared" si="47"/>
        <v/>
      </c>
      <c r="DJ56" s="54" t="str">
        <f t="shared" si="48"/>
        <v/>
      </c>
      <c r="DK56" s="67">
        <f t="shared" si="49"/>
        <v>0</v>
      </c>
      <c r="DL56" s="676"/>
      <c r="DM56" s="677"/>
      <c r="DO56" s="260">
        <f t="shared" si="50"/>
        <v>0</v>
      </c>
      <c r="DP56" s="260" t="s">
        <v>142</v>
      </c>
      <c r="DQ56" s="260">
        <f t="shared" si="51"/>
        <v>100</v>
      </c>
      <c r="DR56" s="260" t="str">
        <f t="shared" si="52"/>
        <v>0/100</v>
      </c>
      <c r="DS56" s="260">
        <f t="shared" si="53"/>
        <v>0</v>
      </c>
      <c r="DT56" s="260" t="s">
        <v>142</v>
      </c>
      <c r="DU56" s="260">
        <f t="shared" si="54"/>
        <v>100</v>
      </c>
      <c r="DV56" s="260" t="str">
        <f t="shared" si="55"/>
        <v>0/100</v>
      </c>
      <c r="DW56" s="260">
        <f t="shared" si="56"/>
        <v>0</v>
      </c>
      <c r="DX56" s="260" t="s">
        <v>142</v>
      </c>
      <c r="DY56" s="260">
        <f t="shared" si="57"/>
        <v>100</v>
      </c>
      <c r="DZ56" s="260" t="str">
        <f t="shared" si="58"/>
        <v>0/100</v>
      </c>
    </row>
    <row r="57" spans="1:130" ht="15.75">
      <c r="A57" s="6">
        <f t="shared" si="3"/>
        <v>0</v>
      </c>
      <c r="B57" s="53">
        <v>49</v>
      </c>
      <c r="C57" s="54">
        <f t="shared" si="4"/>
        <v>0</v>
      </c>
      <c r="D57" s="8"/>
      <c r="E57" s="83"/>
      <c r="F57" s="7"/>
      <c r="G57" s="8"/>
      <c r="H57" s="8"/>
      <c r="I57" s="8"/>
      <c r="J57" s="83"/>
      <c r="K57" s="179">
        <v>0</v>
      </c>
      <c r="L57" s="180">
        <v>0</v>
      </c>
      <c r="M57" s="87">
        <f t="shared" si="59"/>
        <v>0</v>
      </c>
      <c r="N57" s="187">
        <v>0</v>
      </c>
      <c r="O57" s="187">
        <v>0</v>
      </c>
      <c r="P57" s="188">
        <v>0</v>
      </c>
      <c r="Q57" s="195">
        <f t="shared" si="60"/>
        <v>0</v>
      </c>
      <c r="R57" s="381">
        <v>0</v>
      </c>
      <c r="S57" s="381">
        <v>0</v>
      </c>
      <c r="T57" s="381">
        <v>0</v>
      </c>
      <c r="U57" s="194">
        <f t="shared" si="61"/>
        <v>0</v>
      </c>
      <c r="V57" s="68">
        <f t="shared" si="62"/>
        <v>0</v>
      </c>
      <c r="W57" s="454">
        <f t="shared" si="9"/>
        <v>0</v>
      </c>
      <c r="X57" s="55" t="str">
        <f t="shared" si="10"/>
        <v/>
      </c>
      <c r="Y57" s="212">
        <v>0</v>
      </c>
      <c r="Z57" s="213">
        <v>0</v>
      </c>
      <c r="AA57" s="95">
        <f t="shared" si="11"/>
        <v>0</v>
      </c>
      <c r="AB57" s="214">
        <v>0</v>
      </c>
      <c r="AC57" s="214">
        <v>0</v>
      </c>
      <c r="AD57" s="215">
        <v>0</v>
      </c>
      <c r="AE57" s="216">
        <f t="shared" si="12"/>
        <v>0</v>
      </c>
      <c r="AF57" s="382">
        <v>0</v>
      </c>
      <c r="AG57" s="382">
        <v>0</v>
      </c>
      <c r="AH57" s="382">
        <v>0</v>
      </c>
      <c r="AI57" s="217">
        <f t="shared" si="13"/>
        <v>0</v>
      </c>
      <c r="AJ57" s="96">
        <f t="shared" si="14"/>
        <v>0</v>
      </c>
      <c r="AK57" s="455">
        <f t="shared" si="15"/>
        <v>0</v>
      </c>
      <c r="AL57" s="97" t="str">
        <f t="shared" si="16"/>
        <v/>
      </c>
      <c r="AM57" s="233">
        <v>0</v>
      </c>
      <c r="AN57" s="234">
        <v>0</v>
      </c>
      <c r="AO57" s="106">
        <f t="shared" si="17"/>
        <v>0</v>
      </c>
      <c r="AP57" s="235">
        <v>0</v>
      </c>
      <c r="AQ57" s="235">
        <v>0</v>
      </c>
      <c r="AR57" s="236">
        <v>0</v>
      </c>
      <c r="AS57" s="237">
        <f t="shared" si="18"/>
        <v>0</v>
      </c>
      <c r="AT57" s="384">
        <v>0</v>
      </c>
      <c r="AU57" s="384">
        <v>0</v>
      </c>
      <c r="AV57" s="384">
        <v>0</v>
      </c>
      <c r="AW57" s="238">
        <f t="shared" si="19"/>
        <v>0</v>
      </c>
      <c r="AX57" s="108">
        <f t="shared" si="20"/>
        <v>0</v>
      </c>
      <c r="AY57" s="58">
        <f t="shared" si="21"/>
        <v>0</v>
      </c>
      <c r="AZ57" s="109" t="str">
        <f t="shared" si="22"/>
        <v/>
      </c>
      <c r="BA57" s="254">
        <v>0</v>
      </c>
      <c r="BB57" s="255">
        <v>0</v>
      </c>
      <c r="BC57" s="119">
        <f t="shared" si="23"/>
        <v>0</v>
      </c>
      <c r="BD57" s="256">
        <v>0</v>
      </c>
      <c r="BE57" s="256">
        <v>0</v>
      </c>
      <c r="BF57" s="257">
        <v>0</v>
      </c>
      <c r="BG57" s="258">
        <f t="shared" si="24"/>
        <v>0</v>
      </c>
      <c r="BH57" s="386">
        <v>0</v>
      </c>
      <c r="BI57" s="386">
        <v>0</v>
      </c>
      <c r="BJ57" s="386">
        <v>0</v>
      </c>
      <c r="BK57" s="259">
        <f t="shared" si="25"/>
        <v>0</v>
      </c>
      <c r="BL57" s="120">
        <f t="shared" si="26"/>
        <v>0</v>
      </c>
      <c r="BM57" s="456">
        <f t="shared" si="27"/>
        <v>0</v>
      </c>
      <c r="BN57" s="121" t="str">
        <f t="shared" si="28"/>
        <v/>
      </c>
      <c r="BO57" s="423">
        <v>0</v>
      </c>
      <c r="BP57" s="424">
        <v>0</v>
      </c>
      <c r="BQ57" s="425">
        <f t="shared" si="29"/>
        <v>0</v>
      </c>
      <c r="BR57" s="426">
        <v>0</v>
      </c>
      <c r="BS57" s="426">
        <v>0</v>
      </c>
      <c r="BT57" s="427">
        <v>0</v>
      </c>
      <c r="BU57" s="428">
        <f t="shared" si="30"/>
        <v>0</v>
      </c>
      <c r="BV57" s="429">
        <v>0</v>
      </c>
      <c r="BW57" s="429">
        <v>0</v>
      </c>
      <c r="BX57" s="429">
        <v>0</v>
      </c>
      <c r="BY57" s="430">
        <f t="shared" si="31"/>
        <v>0</v>
      </c>
      <c r="BZ57" s="431">
        <f t="shared" si="32"/>
        <v>0</v>
      </c>
      <c r="CA57" s="457">
        <f t="shared" si="33"/>
        <v>0</v>
      </c>
      <c r="CB57" s="458" t="str">
        <f t="shared" si="34"/>
        <v/>
      </c>
      <c r="CC57" s="74"/>
      <c r="CD57" s="73"/>
      <c r="CE57" s="73"/>
      <c r="CF57" s="73"/>
      <c r="CG57" s="73"/>
      <c r="CH57" s="77">
        <f t="shared" si="63"/>
        <v>0</v>
      </c>
      <c r="CI57" s="459">
        <f t="shared" si="35"/>
        <v>0</v>
      </c>
      <c r="CJ57" s="57" t="str">
        <f t="shared" si="36"/>
        <v/>
      </c>
      <c r="CK57" s="110"/>
      <c r="CL57" s="107"/>
      <c r="CM57" s="107"/>
      <c r="CN57" s="107"/>
      <c r="CO57" s="107"/>
      <c r="CP57" s="123">
        <f t="shared" si="64"/>
        <v>0</v>
      </c>
      <c r="CQ57" s="58">
        <f t="shared" si="37"/>
        <v>0</v>
      </c>
      <c r="CR57" s="109" t="str">
        <f t="shared" si="38"/>
        <v/>
      </c>
      <c r="CS57" s="70"/>
      <c r="CT57" s="69"/>
      <c r="CU57" s="69"/>
      <c r="CV57" s="69"/>
      <c r="CW57" s="69"/>
      <c r="CX57" s="127">
        <f t="shared" si="65"/>
        <v>0</v>
      </c>
      <c r="CY57" s="460">
        <f t="shared" si="39"/>
        <v>0</v>
      </c>
      <c r="CZ57" s="56" t="str">
        <f t="shared" si="40"/>
        <v/>
      </c>
      <c r="DA57" s="10"/>
      <c r="DB57" s="10"/>
      <c r="DC57" s="62" t="str">
        <f t="shared" si="41"/>
        <v/>
      </c>
      <c r="DD57" s="53">
        <f t="shared" si="42"/>
        <v>1000</v>
      </c>
      <c r="DE57" s="53">
        <f t="shared" si="43"/>
        <v>0</v>
      </c>
      <c r="DF57" s="432">
        <f t="shared" si="44"/>
        <v>0</v>
      </c>
      <c r="DG57" s="59" t="str">
        <f t="shared" si="45"/>
        <v/>
      </c>
      <c r="DH57" s="54" t="str">
        <f t="shared" si="46"/>
        <v/>
      </c>
      <c r="DI57" s="54" t="str">
        <f t="shared" si="47"/>
        <v/>
      </c>
      <c r="DJ57" s="54" t="str">
        <f t="shared" si="48"/>
        <v/>
      </c>
      <c r="DK57" s="67">
        <f t="shared" si="49"/>
        <v>0</v>
      </c>
      <c r="DL57" s="676"/>
      <c r="DM57" s="677"/>
      <c r="DO57" s="260">
        <f t="shared" si="50"/>
        <v>0</v>
      </c>
      <c r="DP57" s="260" t="s">
        <v>142</v>
      </c>
      <c r="DQ57" s="260">
        <f t="shared" si="51"/>
        <v>100</v>
      </c>
      <c r="DR57" s="260" t="str">
        <f t="shared" si="52"/>
        <v>0/100</v>
      </c>
      <c r="DS57" s="260">
        <f t="shared" si="53"/>
        <v>0</v>
      </c>
      <c r="DT57" s="260" t="s">
        <v>142</v>
      </c>
      <c r="DU57" s="260">
        <f t="shared" si="54"/>
        <v>100</v>
      </c>
      <c r="DV57" s="260" t="str">
        <f t="shared" si="55"/>
        <v>0/100</v>
      </c>
      <c r="DW57" s="260">
        <f t="shared" si="56"/>
        <v>0</v>
      </c>
      <c r="DX57" s="260" t="s">
        <v>142</v>
      </c>
      <c r="DY57" s="260">
        <f t="shared" si="57"/>
        <v>100</v>
      </c>
      <c r="DZ57" s="260" t="str">
        <f t="shared" si="58"/>
        <v>0/100</v>
      </c>
    </row>
    <row r="58" spans="1:130" ht="15.75">
      <c r="A58" s="6">
        <f t="shared" si="3"/>
        <v>0</v>
      </c>
      <c r="B58" s="61">
        <v>50</v>
      </c>
      <c r="C58" s="54">
        <f t="shared" si="4"/>
        <v>0</v>
      </c>
      <c r="D58" s="8"/>
      <c r="E58" s="83"/>
      <c r="F58" s="7"/>
      <c r="G58" s="8"/>
      <c r="H58" s="8"/>
      <c r="I58" s="8"/>
      <c r="J58" s="83"/>
      <c r="K58" s="179">
        <v>0</v>
      </c>
      <c r="L58" s="180">
        <v>0</v>
      </c>
      <c r="M58" s="87">
        <f t="shared" si="59"/>
        <v>0</v>
      </c>
      <c r="N58" s="187">
        <v>0</v>
      </c>
      <c r="O58" s="187">
        <v>0</v>
      </c>
      <c r="P58" s="188">
        <v>0</v>
      </c>
      <c r="Q58" s="195">
        <f t="shared" si="60"/>
        <v>0</v>
      </c>
      <c r="R58" s="381">
        <v>0</v>
      </c>
      <c r="S58" s="381">
        <v>0</v>
      </c>
      <c r="T58" s="381">
        <v>0</v>
      </c>
      <c r="U58" s="194">
        <f t="shared" si="61"/>
        <v>0</v>
      </c>
      <c r="V58" s="68">
        <f t="shared" si="62"/>
        <v>0</v>
      </c>
      <c r="W58" s="454">
        <f t="shared" si="9"/>
        <v>0</v>
      </c>
      <c r="X58" s="55" t="str">
        <f t="shared" si="10"/>
        <v/>
      </c>
      <c r="Y58" s="212">
        <v>0</v>
      </c>
      <c r="Z58" s="213">
        <v>0</v>
      </c>
      <c r="AA58" s="95">
        <f t="shared" si="11"/>
        <v>0</v>
      </c>
      <c r="AB58" s="214">
        <v>0</v>
      </c>
      <c r="AC58" s="214">
        <v>0</v>
      </c>
      <c r="AD58" s="215">
        <v>0</v>
      </c>
      <c r="AE58" s="216">
        <f t="shared" si="12"/>
        <v>0</v>
      </c>
      <c r="AF58" s="382">
        <v>0</v>
      </c>
      <c r="AG58" s="382">
        <v>0</v>
      </c>
      <c r="AH58" s="382">
        <v>0</v>
      </c>
      <c r="AI58" s="217">
        <f t="shared" si="13"/>
        <v>0</v>
      </c>
      <c r="AJ58" s="96">
        <f t="shared" si="14"/>
        <v>0</v>
      </c>
      <c r="AK58" s="455">
        <f t="shared" si="15"/>
        <v>0</v>
      </c>
      <c r="AL58" s="97" t="str">
        <f t="shared" si="16"/>
        <v/>
      </c>
      <c r="AM58" s="233">
        <v>0</v>
      </c>
      <c r="AN58" s="234">
        <v>0</v>
      </c>
      <c r="AO58" s="106">
        <f t="shared" si="17"/>
        <v>0</v>
      </c>
      <c r="AP58" s="235">
        <v>0</v>
      </c>
      <c r="AQ58" s="235">
        <v>0</v>
      </c>
      <c r="AR58" s="236">
        <v>0</v>
      </c>
      <c r="AS58" s="237">
        <f t="shared" si="18"/>
        <v>0</v>
      </c>
      <c r="AT58" s="384">
        <v>0</v>
      </c>
      <c r="AU58" s="384">
        <v>0</v>
      </c>
      <c r="AV58" s="384">
        <v>0</v>
      </c>
      <c r="AW58" s="238">
        <f t="shared" si="19"/>
        <v>0</v>
      </c>
      <c r="AX58" s="108">
        <f t="shared" si="20"/>
        <v>0</v>
      </c>
      <c r="AY58" s="58">
        <f t="shared" si="21"/>
        <v>0</v>
      </c>
      <c r="AZ58" s="109" t="str">
        <f t="shared" si="22"/>
        <v/>
      </c>
      <c r="BA58" s="254">
        <v>0</v>
      </c>
      <c r="BB58" s="255">
        <v>0</v>
      </c>
      <c r="BC58" s="119">
        <f t="shared" si="23"/>
        <v>0</v>
      </c>
      <c r="BD58" s="256">
        <v>0</v>
      </c>
      <c r="BE58" s="256">
        <v>0</v>
      </c>
      <c r="BF58" s="257">
        <v>0</v>
      </c>
      <c r="BG58" s="258">
        <f t="shared" si="24"/>
        <v>0</v>
      </c>
      <c r="BH58" s="386">
        <v>0</v>
      </c>
      <c r="BI58" s="386">
        <v>0</v>
      </c>
      <c r="BJ58" s="386">
        <v>0</v>
      </c>
      <c r="BK58" s="259">
        <f t="shared" si="25"/>
        <v>0</v>
      </c>
      <c r="BL58" s="120">
        <f t="shared" si="26"/>
        <v>0</v>
      </c>
      <c r="BM58" s="456">
        <f t="shared" si="27"/>
        <v>0</v>
      </c>
      <c r="BN58" s="121" t="str">
        <f t="shared" si="28"/>
        <v/>
      </c>
      <c r="BO58" s="423">
        <v>0</v>
      </c>
      <c r="BP58" s="424">
        <v>0</v>
      </c>
      <c r="BQ58" s="425">
        <f t="shared" si="29"/>
        <v>0</v>
      </c>
      <c r="BR58" s="426">
        <v>0</v>
      </c>
      <c r="BS58" s="426">
        <v>0</v>
      </c>
      <c r="BT58" s="427">
        <v>0</v>
      </c>
      <c r="BU58" s="428">
        <f t="shared" si="30"/>
        <v>0</v>
      </c>
      <c r="BV58" s="429">
        <v>0</v>
      </c>
      <c r="BW58" s="429">
        <v>0</v>
      </c>
      <c r="BX58" s="429">
        <v>0</v>
      </c>
      <c r="BY58" s="430">
        <f t="shared" si="31"/>
        <v>0</v>
      </c>
      <c r="BZ58" s="431">
        <f t="shared" si="32"/>
        <v>0</v>
      </c>
      <c r="CA58" s="457">
        <f t="shared" si="33"/>
        <v>0</v>
      </c>
      <c r="CB58" s="458" t="str">
        <f t="shared" si="34"/>
        <v/>
      </c>
      <c r="CC58" s="74"/>
      <c r="CD58" s="73"/>
      <c r="CE58" s="73"/>
      <c r="CF58" s="73"/>
      <c r="CG58" s="73"/>
      <c r="CH58" s="77">
        <f t="shared" si="63"/>
        <v>0</v>
      </c>
      <c r="CI58" s="459">
        <f t="shared" si="35"/>
        <v>0</v>
      </c>
      <c r="CJ58" s="57" t="str">
        <f t="shared" si="36"/>
        <v/>
      </c>
      <c r="CK58" s="110"/>
      <c r="CL58" s="107"/>
      <c r="CM58" s="107"/>
      <c r="CN58" s="107"/>
      <c r="CO58" s="107"/>
      <c r="CP58" s="123">
        <f t="shared" si="64"/>
        <v>0</v>
      </c>
      <c r="CQ58" s="58">
        <f t="shared" si="37"/>
        <v>0</v>
      </c>
      <c r="CR58" s="109" t="str">
        <f t="shared" si="38"/>
        <v/>
      </c>
      <c r="CS58" s="70"/>
      <c r="CT58" s="69"/>
      <c r="CU58" s="69"/>
      <c r="CV58" s="69"/>
      <c r="CW58" s="69"/>
      <c r="CX58" s="127">
        <f t="shared" si="65"/>
        <v>0</v>
      </c>
      <c r="CY58" s="460">
        <f t="shared" si="39"/>
        <v>0</v>
      </c>
      <c r="CZ58" s="56" t="str">
        <f t="shared" si="40"/>
        <v/>
      </c>
      <c r="DA58" s="10"/>
      <c r="DB58" s="10"/>
      <c r="DC58" s="62" t="str">
        <f t="shared" si="41"/>
        <v/>
      </c>
      <c r="DD58" s="53">
        <f t="shared" si="42"/>
        <v>1000</v>
      </c>
      <c r="DE58" s="53">
        <f t="shared" si="43"/>
        <v>0</v>
      </c>
      <c r="DF58" s="432">
        <f t="shared" si="44"/>
        <v>0</v>
      </c>
      <c r="DG58" s="59" t="str">
        <f t="shared" si="45"/>
        <v/>
      </c>
      <c r="DH58" s="54" t="str">
        <f t="shared" si="46"/>
        <v/>
      </c>
      <c r="DI58" s="54" t="str">
        <f t="shared" si="47"/>
        <v/>
      </c>
      <c r="DJ58" s="54" t="str">
        <f t="shared" si="48"/>
        <v/>
      </c>
      <c r="DK58" s="67">
        <f t="shared" si="49"/>
        <v>0</v>
      </c>
      <c r="DL58" s="676"/>
      <c r="DM58" s="677"/>
      <c r="DO58" s="260">
        <f t="shared" si="50"/>
        <v>0</v>
      </c>
      <c r="DP58" s="260" t="s">
        <v>142</v>
      </c>
      <c r="DQ58" s="260">
        <f t="shared" si="51"/>
        <v>100</v>
      </c>
      <c r="DR58" s="260" t="str">
        <f t="shared" si="52"/>
        <v>0/100</v>
      </c>
      <c r="DS58" s="260">
        <f t="shared" si="53"/>
        <v>0</v>
      </c>
      <c r="DT58" s="260" t="s">
        <v>142</v>
      </c>
      <c r="DU58" s="260">
        <f t="shared" si="54"/>
        <v>100</v>
      </c>
      <c r="DV58" s="260" t="str">
        <f t="shared" si="55"/>
        <v>0/100</v>
      </c>
      <c r="DW58" s="260">
        <f t="shared" si="56"/>
        <v>0</v>
      </c>
      <c r="DX58" s="260" t="s">
        <v>142</v>
      </c>
      <c r="DY58" s="260">
        <f t="shared" si="57"/>
        <v>100</v>
      </c>
      <c r="DZ58" s="260" t="str">
        <f t="shared" si="58"/>
        <v>0/100</v>
      </c>
    </row>
    <row r="59" spans="1:130" ht="15.75">
      <c r="A59" s="6">
        <f t="shared" si="3"/>
        <v>0</v>
      </c>
      <c r="B59" s="53">
        <v>51</v>
      </c>
      <c r="C59" s="54">
        <f t="shared" si="4"/>
        <v>0</v>
      </c>
      <c r="D59" s="8"/>
      <c r="E59" s="83"/>
      <c r="F59" s="7"/>
      <c r="G59" s="8"/>
      <c r="H59" s="8"/>
      <c r="I59" s="8"/>
      <c r="J59" s="83"/>
      <c r="K59" s="179">
        <v>0</v>
      </c>
      <c r="L59" s="180">
        <v>0</v>
      </c>
      <c r="M59" s="87">
        <f t="shared" si="59"/>
        <v>0</v>
      </c>
      <c r="N59" s="187">
        <v>0</v>
      </c>
      <c r="O59" s="187">
        <v>0</v>
      </c>
      <c r="P59" s="188">
        <v>0</v>
      </c>
      <c r="Q59" s="195">
        <f t="shared" si="60"/>
        <v>0</v>
      </c>
      <c r="R59" s="381">
        <v>0</v>
      </c>
      <c r="S59" s="381">
        <v>0</v>
      </c>
      <c r="T59" s="381">
        <v>0</v>
      </c>
      <c r="U59" s="194">
        <f t="shared" si="61"/>
        <v>0</v>
      </c>
      <c r="V59" s="68">
        <f t="shared" si="62"/>
        <v>0</v>
      </c>
      <c r="W59" s="454">
        <f t="shared" si="9"/>
        <v>0</v>
      </c>
      <c r="X59" s="55" t="str">
        <f t="shared" si="10"/>
        <v/>
      </c>
      <c r="Y59" s="212">
        <v>0</v>
      </c>
      <c r="Z59" s="213">
        <v>0</v>
      </c>
      <c r="AA59" s="95">
        <f t="shared" si="11"/>
        <v>0</v>
      </c>
      <c r="AB59" s="214">
        <v>0</v>
      </c>
      <c r="AC59" s="214">
        <v>0</v>
      </c>
      <c r="AD59" s="215">
        <v>0</v>
      </c>
      <c r="AE59" s="216">
        <f t="shared" si="12"/>
        <v>0</v>
      </c>
      <c r="AF59" s="382">
        <v>0</v>
      </c>
      <c r="AG59" s="382">
        <v>0</v>
      </c>
      <c r="AH59" s="382">
        <v>0</v>
      </c>
      <c r="AI59" s="217">
        <f t="shared" si="13"/>
        <v>0</v>
      </c>
      <c r="AJ59" s="96">
        <f t="shared" si="14"/>
        <v>0</v>
      </c>
      <c r="AK59" s="455">
        <f t="shared" si="15"/>
        <v>0</v>
      </c>
      <c r="AL59" s="97" t="str">
        <f t="shared" si="16"/>
        <v/>
      </c>
      <c r="AM59" s="233">
        <v>0</v>
      </c>
      <c r="AN59" s="234">
        <v>0</v>
      </c>
      <c r="AO59" s="106">
        <f t="shared" si="17"/>
        <v>0</v>
      </c>
      <c r="AP59" s="235">
        <v>0</v>
      </c>
      <c r="AQ59" s="235">
        <v>0</v>
      </c>
      <c r="AR59" s="236">
        <v>0</v>
      </c>
      <c r="AS59" s="237">
        <f t="shared" si="18"/>
        <v>0</v>
      </c>
      <c r="AT59" s="384">
        <v>0</v>
      </c>
      <c r="AU59" s="384">
        <v>0</v>
      </c>
      <c r="AV59" s="384">
        <v>0</v>
      </c>
      <c r="AW59" s="238">
        <f t="shared" si="19"/>
        <v>0</v>
      </c>
      <c r="AX59" s="108">
        <f t="shared" si="20"/>
        <v>0</v>
      </c>
      <c r="AY59" s="58">
        <f t="shared" si="21"/>
        <v>0</v>
      </c>
      <c r="AZ59" s="109" t="str">
        <f t="shared" si="22"/>
        <v/>
      </c>
      <c r="BA59" s="254">
        <v>0</v>
      </c>
      <c r="BB59" s="255">
        <v>0</v>
      </c>
      <c r="BC59" s="119">
        <f t="shared" si="23"/>
        <v>0</v>
      </c>
      <c r="BD59" s="256">
        <v>0</v>
      </c>
      <c r="BE59" s="256">
        <v>0</v>
      </c>
      <c r="BF59" s="257">
        <v>0</v>
      </c>
      <c r="BG59" s="258">
        <f t="shared" si="24"/>
        <v>0</v>
      </c>
      <c r="BH59" s="386">
        <v>0</v>
      </c>
      <c r="BI59" s="386">
        <v>0</v>
      </c>
      <c r="BJ59" s="386">
        <v>0</v>
      </c>
      <c r="BK59" s="259">
        <f t="shared" si="25"/>
        <v>0</v>
      </c>
      <c r="BL59" s="120">
        <f t="shared" si="26"/>
        <v>0</v>
      </c>
      <c r="BM59" s="456">
        <f t="shared" si="27"/>
        <v>0</v>
      </c>
      <c r="BN59" s="121" t="str">
        <f t="shared" si="28"/>
        <v/>
      </c>
      <c r="BO59" s="423">
        <v>0</v>
      </c>
      <c r="BP59" s="424">
        <v>0</v>
      </c>
      <c r="BQ59" s="425">
        <f t="shared" si="29"/>
        <v>0</v>
      </c>
      <c r="BR59" s="426">
        <v>0</v>
      </c>
      <c r="BS59" s="426">
        <v>0</v>
      </c>
      <c r="BT59" s="427">
        <v>0</v>
      </c>
      <c r="BU59" s="428">
        <f t="shared" si="30"/>
        <v>0</v>
      </c>
      <c r="BV59" s="429">
        <v>0</v>
      </c>
      <c r="BW59" s="429">
        <v>0</v>
      </c>
      <c r="BX59" s="429">
        <v>0</v>
      </c>
      <c r="BY59" s="430">
        <f t="shared" si="31"/>
        <v>0</v>
      </c>
      <c r="BZ59" s="431">
        <f t="shared" si="32"/>
        <v>0</v>
      </c>
      <c r="CA59" s="457">
        <f t="shared" si="33"/>
        <v>0</v>
      </c>
      <c r="CB59" s="458" t="str">
        <f t="shared" si="34"/>
        <v/>
      </c>
      <c r="CC59" s="74"/>
      <c r="CD59" s="73"/>
      <c r="CE59" s="73"/>
      <c r="CF59" s="73"/>
      <c r="CG59" s="73"/>
      <c r="CH59" s="77">
        <f t="shared" si="63"/>
        <v>0</v>
      </c>
      <c r="CI59" s="459">
        <f t="shared" si="35"/>
        <v>0</v>
      </c>
      <c r="CJ59" s="57" t="str">
        <f t="shared" si="36"/>
        <v/>
      </c>
      <c r="CK59" s="110"/>
      <c r="CL59" s="107"/>
      <c r="CM59" s="107"/>
      <c r="CN59" s="107"/>
      <c r="CO59" s="107"/>
      <c r="CP59" s="123">
        <f t="shared" si="64"/>
        <v>0</v>
      </c>
      <c r="CQ59" s="58">
        <f t="shared" si="37"/>
        <v>0</v>
      </c>
      <c r="CR59" s="109" t="str">
        <f t="shared" si="38"/>
        <v/>
      </c>
      <c r="CS59" s="70"/>
      <c r="CT59" s="69"/>
      <c r="CU59" s="69"/>
      <c r="CV59" s="69"/>
      <c r="CW59" s="69"/>
      <c r="CX59" s="127">
        <f t="shared" si="65"/>
        <v>0</v>
      </c>
      <c r="CY59" s="460">
        <f t="shared" si="39"/>
        <v>0</v>
      </c>
      <c r="CZ59" s="56" t="str">
        <f t="shared" si="40"/>
        <v/>
      </c>
      <c r="DA59" s="10"/>
      <c r="DB59" s="10"/>
      <c r="DC59" s="62" t="str">
        <f t="shared" si="41"/>
        <v/>
      </c>
      <c r="DD59" s="53">
        <f t="shared" si="42"/>
        <v>1000</v>
      </c>
      <c r="DE59" s="53">
        <f t="shared" si="43"/>
        <v>0</v>
      </c>
      <c r="DF59" s="432">
        <f t="shared" si="44"/>
        <v>0</v>
      </c>
      <c r="DG59" s="59" t="str">
        <f t="shared" si="45"/>
        <v/>
      </c>
      <c r="DH59" s="54" t="str">
        <f t="shared" si="46"/>
        <v/>
      </c>
      <c r="DI59" s="54" t="str">
        <f t="shared" si="47"/>
        <v/>
      </c>
      <c r="DJ59" s="54" t="str">
        <f t="shared" si="48"/>
        <v/>
      </c>
      <c r="DK59" s="67">
        <f t="shared" si="49"/>
        <v>0</v>
      </c>
      <c r="DL59" s="676"/>
      <c r="DM59" s="677"/>
      <c r="DO59" s="260">
        <f t="shared" si="50"/>
        <v>0</v>
      </c>
      <c r="DP59" s="260" t="s">
        <v>142</v>
      </c>
      <c r="DQ59" s="260">
        <f t="shared" si="51"/>
        <v>100</v>
      </c>
      <c r="DR59" s="260" t="str">
        <f t="shared" si="52"/>
        <v>0/100</v>
      </c>
      <c r="DS59" s="260">
        <f t="shared" si="53"/>
        <v>0</v>
      </c>
      <c r="DT59" s="260" t="s">
        <v>142</v>
      </c>
      <c r="DU59" s="260">
        <f t="shared" si="54"/>
        <v>100</v>
      </c>
      <c r="DV59" s="260" t="str">
        <f t="shared" si="55"/>
        <v>0/100</v>
      </c>
      <c r="DW59" s="260">
        <f t="shared" si="56"/>
        <v>0</v>
      </c>
      <c r="DX59" s="260" t="s">
        <v>142</v>
      </c>
      <c r="DY59" s="260">
        <f t="shared" si="57"/>
        <v>100</v>
      </c>
      <c r="DZ59" s="260" t="str">
        <f t="shared" si="58"/>
        <v>0/100</v>
      </c>
    </row>
    <row r="60" spans="1:130" ht="15.75">
      <c r="A60" s="6">
        <f t="shared" si="3"/>
        <v>0</v>
      </c>
      <c r="B60" s="61">
        <v>52</v>
      </c>
      <c r="C60" s="54">
        <f t="shared" si="4"/>
        <v>0</v>
      </c>
      <c r="D60" s="8"/>
      <c r="E60" s="83"/>
      <c r="F60" s="7"/>
      <c r="G60" s="8"/>
      <c r="H60" s="8"/>
      <c r="I60" s="8"/>
      <c r="J60" s="83"/>
      <c r="K60" s="179">
        <v>0</v>
      </c>
      <c r="L60" s="180">
        <v>0</v>
      </c>
      <c r="M60" s="87">
        <f t="shared" si="59"/>
        <v>0</v>
      </c>
      <c r="N60" s="187">
        <v>0</v>
      </c>
      <c r="O60" s="187">
        <v>0</v>
      </c>
      <c r="P60" s="188">
        <v>0</v>
      </c>
      <c r="Q60" s="195">
        <f t="shared" si="60"/>
        <v>0</v>
      </c>
      <c r="R60" s="381">
        <v>0</v>
      </c>
      <c r="S60" s="381">
        <v>0</v>
      </c>
      <c r="T60" s="381">
        <v>0</v>
      </c>
      <c r="U60" s="194">
        <f t="shared" si="61"/>
        <v>0</v>
      </c>
      <c r="V60" s="68">
        <f t="shared" si="62"/>
        <v>0</v>
      </c>
      <c r="W60" s="454">
        <f t="shared" si="9"/>
        <v>0</v>
      </c>
      <c r="X60" s="55" t="str">
        <f t="shared" si="10"/>
        <v/>
      </c>
      <c r="Y60" s="212">
        <v>0</v>
      </c>
      <c r="Z60" s="213">
        <v>0</v>
      </c>
      <c r="AA60" s="95">
        <f t="shared" si="11"/>
        <v>0</v>
      </c>
      <c r="AB60" s="214">
        <v>0</v>
      </c>
      <c r="AC60" s="214">
        <v>0</v>
      </c>
      <c r="AD60" s="215">
        <v>0</v>
      </c>
      <c r="AE60" s="216">
        <f t="shared" si="12"/>
        <v>0</v>
      </c>
      <c r="AF60" s="382">
        <v>0</v>
      </c>
      <c r="AG60" s="382">
        <v>0</v>
      </c>
      <c r="AH60" s="382">
        <v>0</v>
      </c>
      <c r="AI60" s="217">
        <f t="shared" si="13"/>
        <v>0</v>
      </c>
      <c r="AJ60" s="96">
        <f t="shared" si="14"/>
        <v>0</v>
      </c>
      <c r="AK60" s="455">
        <f t="shared" si="15"/>
        <v>0</v>
      </c>
      <c r="AL60" s="97" t="str">
        <f t="shared" si="16"/>
        <v/>
      </c>
      <c r="AM60" s="233">
        <v>0</v>
      </c>
      <c r="AN60" s="234">
        <v>0</v>
      </c>
      <c r="AO60" s="106">
        <f t="shared" si="17"/>
        <v>0</v>
      </c>
      <c r="AP60" s="235">
        <v>0</v>
      </c>
      <c r="AQ60" s="235">
        <v>0</v>
      </c>
      <c r="AR60" s="236">
        <v>0</v>
      </c>
      <c r="AS60" s="237">
        <f t="shared" si="18"/>
        <v>0</v>
      </c>
      <c r="AT60" s="384">
        <v>0</v>
      </c>
      <c r="AU60" s="384">
        <v>0</v>
      </c>
      <c r="AV60" s="384">
        <v>0</v>
      </c>
      <c r="AW60" s="238">
        <f t="shared" si="19"/>
        <v>0</v>
      </c>
      <c r="AX60" s="108">
        <f t="shared" si="20"/>
        <v>0</v>
      </c>
      <c r="AY60" s="58">
        <f t="shared" si="21"/>
        <v>0</v>
      </c>
      <c r="AZ60" s="109" t="str">
        <f t="shared" si="22"/>
        <v/>
      </c>
      <c r="BA60" s="254">
        <v>0</v>
      </c>
      <c r="BB60" s="255">
        <v>0</v>
      </c>
      <c r="BC60" s="119">
        <f t="shared" si="23"/>
        <v>0</v>
      </c>
      <c r="BD60" s="256">
        <v>0</v>
      </c>
      <c r="BE60" s="256">
        <v>0</v>
      </c>
      <c r="BF60" s="257">
        <v>0</v>
      </c>
      <c r="BG60" s="258">
        <f t="shared" si="24"/>
        <v>0</v>
      </c>
      <c r="BH60" s="386">
        <v>0</v>
      </c>
      <c r="BI60" s="386">
        <v>0</v>
      </c>
      <c r="BJ60" s="386">
        <v>0</v>
      </c>
      <c r="BK60" s="259">
        <f t="shared" si="25"/>
        <v>0</v>
      </c>
      <c r="BL60" s="120">
        <f t="shared" si="26"/>
        <v>0</v>
      </c>
      <c r="BM60" s="456">
        <f t="shared" si="27"/>
        <v>0</v>
      </c>
      <c r="BN60" s="121" t="str">
        <f t="shared" si="28"/>
        <v/>
      </c>
      <c r="BO60" s="423">
        <v>0</v>
      </c>
      <c r="BP60" s="424">
        <v>0</v>
      </c>
      <c r="BQ60" s="425">
        <f t="shared" si="29"/>
        <v>0</v>
      </c>
      <c r="BR60" s="426">
        <v>0</v>
      </c>
      <c r="BS60" s="426">
        <v>0</v>
      </c>
      <c r="BT60" s="427">
        <v>0</v>
      </c>
      <c r="BU60" s="428">
        <f t="shared" si="30"/>
        <v>0</v>
      </c>
      <c r="BV60" s="429">
        <v>0</v>
      </c>
      <c r="BW60" s="429">
        <v>0</v>
      </c>
      <c r="BX60" s="429">
        <v>0</v>
      </c>
      <c r="BY60" s="430">
        <f t="shared" si="31"/>
        <v>0</v>
      </c>
      <c r="BZ60" s="431">
        <f t="shared" si="32"/>
        <v>0</v>
      </c>
      <c r="CA60" s="457">
        <f t="shared" si="33"/>
        <v>0</v>
      </c>
      <c r="CB60" s="458" t="str">
        <f t="shared" si="34"/>
        <v/>
      </c>
      <c r="CC60" s="74"/>
      <c r="CD60" s="73"/>
      <c r="CE60" s="73"/>
      <c r="CF60" s="73"/>
      <c r="CG60" s="73"/>
      <c r="CH60" s="77">
        <f t="shared" si="63"/>
        <v>0</v>
      </c>
      <c r="CI60" s="459">
        <f t="shared" si="35"/>
        <v>0</v>
      </c>
      <c r="CJ60" s="57" t="str">
        <f t="shared" si="36"/>
        <v/>
      </c>
      <c r="CK60" s="110"/>
      <c r="CL60" s="107"/>
      <c r="CM60" s="107"/>
      <c r="CN60" s="107"/>
      <c r="CO60" s="107"/>
      <c r="CP60" s="123">
        <f t="shared" si="64"/>
        <v>0</v>
      </c>
      <c r="CQ60" s="58">
        <f t="shared" si="37"/>
        <v>0</v>
      </c>
      <c r="CR60" s="109" t="str">
        <f t="shared" si="38"/>
        <v/>
      </c>
      <c r="CS60" s="70"/>
      <c r="CT60" s="69"/>
      <c r="CU60" s="69"/>
      <c r="CV60" s="69"/>
      <c r="CW60" s="69"/>
      <c r="CX60" s="127">
        <f t="shared" si="65"/>
        <v>0</v>
      </c>
      <c r="CY60" s="460">
        <f t="shared" si="39"/>
        <v>0</v>
      </c>
      <c r="CZ60" s="56" t="str">
        <f t="shared" si="40"/>
        <v/>
      </c>
      <c r="DA60" s="10"/>
      <c r="DB60" s="10"/>
      <c r="DC60" s="62" t="str">
        <f t="shared" si="41"/>
        <v/>
      </c>
      <c r="DD60" s="53">
        <f t="shared" si="42"/>
        <v>1000</v>
      </c>
      <c r="DE60" s="53">
        <f t="shared" si="43"/>
        <v>0</v>
      </c>
      <c r="DF60" s="432">
        <f t="shared" si="44"/>
        <v>0</v>
      </c>
      <c r="DG60" s="59" t="str">
        <f t="shared" si="45"/>
        <v/>
      </c>
      <c r="DH60" s="54" t="str">
        <f t="shared" si="46"/>
        <v/>
      </c>
      <c r="DI60" s="54" t="str">
        <f t="shared" si="47"/>
        <v/>
      </c>
      <c r="DJ60" s="54" t="str">
        <f t="shared" si="48"/>
        <v/>
      </c>
      <c r="DK60" s="67">
        <f t="shared" si="49"/>
        <v>0</v>
      </c>
      <c r="DL60" s="676"/>
      <c r="DM60" s="677"/>
      <c r="DO60" s="260">
        <f t="shared" si="50"/>
        <v>0</v>
      </c>
      <c r="DP60" s="260" t="s">
        <v>142</v>
      </c>
      <c r="DQ60" s="260">
        <f t="shared" si="51"/>
        <v>100</v>
      </c>
      <c r="DR60" s="260" t="str">
        <f t="shared" si="52"/>
        <v>0/100</v>
      </c>
      <c r="DS60" s="260">
        <f t="shared" si="53"/>
        <v>0</v>
      </c>
      <c r="DT60" s="260" t="s">
        <v>142</v>
      </c>
      <c r="DU60" s="260">
        <f t="shared" si="54"/>
        <v>100</v>
      </c>
      <c r="DV60" s="260" t="str">
        <f t="shared" si="55"/>
        <v>0/100</v>
      </c>
      <c r="DW60" s="260">
        <f t="shared" si="56"/>
        <v>0</v>
      </c>
      <c r="DX60" s="260" t="s">
        <v>142</v>
      </c>
      <c r="DY60" s="260">
        <f t="shared" si="57"/>
        <v>100</v>
      </c>
      <c r="DZ60" s="260" t="str">
        <f t="shared" si="58"/>
        <v>0/100</v>
      </c>
    </row>
    <row r="61" spans="1:130" ht="15.75">
      <c r="A61" s="6">
        <f t="shared" si="3"/>
        <v>0</v>
      </c>
      <c r="B61" s="53">
        <v>53</v>
      </c>
      <c r="C61" s="54">
        <f t="shared" si="4"/>
        <v>0</v>
      </c>
      <c r="D61" s="8"/>
      <c r="E61" s="83"/>
      <c r="F61" s="7"/>
      <c r="G61" s="8"/>
      <c r="H61" s="8"/>
      <c r="I61" s="8"/>
      <c r="J61" s="83"/>
      <c r="K61" s="179">
        <v>0</v>
      </c>
      <c r="L61" s="180">
        <v>0</v>
      </c>
      <c r="M61" s="87">
        <f t="shared" si="59"/>
        <v>0</v>
      </c>
      <c r="N61" s="187">
        <v>0</v>
      </c>
      <c r="O61" s="187">
        <v>0</v>
      </c>
      <c r="P61" s="188">
        <v>0</v>
      </c>
      <c r="Q61" s="195">
        <f t="shared" si="60"/>
        <v>0</v>
      </c>
      <c r="R61" s="381">
        <v>0</v>
      </c>
      <c r="S61" s="381">
        <v>0</v>
      </c>
      <c r="T61" s="381">
        <v>0</v>
      </c>
      <c r="U61" s="194">
        <f t="shared" si="61"/>
        <v>0</v>
      </c>
      <c r="V61" s="68">
        <f t="shared" si="62"/>
        <v>0</v>
      </c>
      <c r="W61" s="454">
        <f t="shared" si="9"/>
        <v>0</v>
      </c>
      <c r="X61" s="55" t="str">
        <f t="shared" si="10"/>
        <v/>
      </c>
      <c r="Y61" s="212">
        <v>0</v>
      </c>
      <c r="Z61" s="213">
        <v>0</v>
      </c>
      <c r="AA61" s="95">
        <f t="shared" si="11"/>
        <v>0</v>
      </c>
      <c r="AB61" s="214">
        <v>0</v>
      </c>
      <c r="AC61" s="214">
        <v>0</v>
      </c>
      <c r="AD61" s="215">
        <v>0</v>
      </c>
      <c r="AE61" s="216">
        <f t="shared" si="12"/>
        <v>0</v>
      </c>
      <c r="AF61" s="382">
        <v>0</v>
      </c>
      <c r="AG61" s="382">
        <v>0</v>
      </c>
      <c r="AH61" s="382">
        <v>0</v>
      </c>
      <c r="AI61" s="217">
        <f t="shared" si="13"/>
        <v>0</v>
      </c>
      <c r="AJ61" s="96">
        <f t="shared" si="14"/>
        <v>0</v>
      </c>
      <c r="AK61" s="455">
        <f t="shared" si="15"/>
        <v>0</v>
      </c>
      <c r="AL61" s="97" t="str">
        <f t="shared" si="16"/>
        <v/>
      </c>
      <c r="AM61" s="233">
        <v>0</v>
      </c>
      <c r="AN61" s="234">
        <v>0</v>
      </c>
      <c r="AO61" s="106">
        <f t="shared" si="17"/>
        <v>0</v>
      </c>
      <c r="AP61" s="235">
        <v>0</v>
      </c>
      <c r="AQ61" s="235">
        <v>0</v>
      </c>
      <c r="AR61" s="236">
        <v>0</v>
      </c>
      <c r="AS61" s="237">
        <f t="shared" si="18"/>
        <v>0</v>
      </c>
      <c r="AT61" s="384">
        <v>0</v>
      </c>
      <c r="AU61" s="384">
        <v>0</v>
      </c>
      <c r="AV61" s="384">
        <v>0</v>
      </c>
      <c r="AW61" s="238">
        <f t="shared" si="19"/>
        <v>0</v>
      </c>
      <c r="AX61" s="108">
        <f t="shared" si="20"/>
        <v>0</v>
      </c>
      <c r="AY61" s="58">
        <f t="shared" si="21"/>
        <v>0</v>
      </c>
      <c r="AZ61" s="109" t="str">
        <f t="shared" si="22"/>
        <v/>
      </c>
      <c r="BA61" s="254">
        <v>0</v>
      </c>
      <c r="BB61" s="255">
        <v>0</v>
      </c>
      <c r="BC61" s="119">
        <f t="shared" si="23"/>
        <v>0</v>
      </c>
      <c r="BD61" s="256">
        <v>0</v>
      </c>
      <c r="BE61" s="256">
        <v>0</v>
      </c>
      <c r="BF61" s="257">
        <v>0</v>
      </c>
      <c r="BG61" s="258">
        <f t="shared" si="24"/>
        <v>0</v>
      </c>
      <c r="BH61" s="386">
        <v>0</v>
      </c>
      <c r="BI61" s="386">
        <v>0</v>
      </c>
      <c r="BJ61" s="386">
        <v>0</v>
      </c>
      <c r="BK61" s="259">
        <f t="shared" si="25"/>
        <v>0</v>
      </c>
      <c r="BL61" s="120">
        <f t="shared" si="26"/>
        <v>0</v>
      </c>
      <c r="BM61" s="456">
        <f t="shared" si="27"/>
        <v>0</v>
      </c>
      <c r="BN61" s="121" t="str">
        <f t="shared" si="28"/>
        <v/>
      </c>
      <c r="BO61" s="423">
        <v>0</v>
      </c>
      <c r="BP61" s="424">
        <v>0</v>
      </c>
      <c r="BQ61" s="425">
        <f t="shared" si="29"/>
        <v>0</v>
      </c>
      <c r="BR61" s="426">
        <v>0</v>
      </c>
      <c r="BS61" s="426">
        <v>0</v>
      </c>
      <c r="BT61" s="427">
        <v>0</v>
      </c>
      <c r="BU61" s="428">
        <f t="shared" si="30"/>
        <v>0</v>
      </c>
      <c r="BV61" s="429">
        <v>0</v>
      </c>
      <c r="BW61" s="429">
        <v>0</v>
      </c>
      <c r="BX61" s="429">
        <v>0</v>
      </c>
      <c r="BY61" s="430">
        <f t="shared" si="31"/>
        <v>0</v>
      </c>
      <c r="BZ61" s="431">
        <f t="shared" si="32"/>
        <v>0</v>
      </c>
      <c r="CA61" s="457">
        <f t="shared" si="33"/>
        <v>0</v>
      </c>
      <c r="CB61" s="458" t="str">
        <f t="shared" si="34"/>
        <v/>
      </c>
      <c r="CC61" s="74"/>
      <c r="CD61" s="73"/>
      <c r="CE61" s="73"/>
      <c r="CF61" s="73"/>
      <c r="CG61" s="73"/>
      <c r="CH61" s="77">
        <f t="shared" si="63"/>
        <v>0</v>
      </c>
      <c r="CI61" s="459">
        <f t="shared" si="35"/>
        <v>0</v>
      </c>
      <c r="CJ61" s="57" t="str">
        <f t="shared" si="36"/>
        <v/>
      </c>
      <c r="CK61" s="110"/>
      <c r="CL61" s="107"/>
      <c r="CM61" s="107"/>
      <c r="CN61" s="107"/>
      <c r="CO61" s="107"/>
      <c r="CP61" s="123">
        <f t="shared" si="64"/>
        <v>0</v>
      </c>
      <c r="CQ61" s="58">
        <f t="shared" si="37"/>
        <v>0</v>
      </c>
      <c r="CR61" s="109" t="str">
        <f t="shared" si="38"/>
        <v/>
      </c>
      <c r="CS61" s="70"/>
      <c r="CT61" s="69"/>
      <c r="CU61" s="69"/>
      <c r="CV61" s="69"/>
      <c r="CW61" s="69"/>
      <c r="CX61" s="127">
        <f t="shared" si="65"/>
        <v>0</v>
      </c>
      <c r="CY61" s="460">
        <f t="shared" si="39"/>
        <v>0</v>
      </c>
      <c r="CZ61" s="56" t="str">
        <f t="shared" si="40"/>
        <v/>
      </c>
      <c r="DA61" s="10"/>
      <c r="DB61" s="10"/>
      <c r="DC61" s="62" t="str">
        <f t="shared" si="41"/>
        <v/>
      </c>
      <c r="DD61" s="53">
        <f t="shared" si="42"/>
        <v>1000</v>
      </c>
      <c r="DE61" s="53">
        <f t="shared" si="43"/>
        <v>0</v>
      </c>
      <c r="DF61" s="432">
        <f t="shared" si="44"/>
        <v>0</v>
      </c>
      <c r="DG61" s="59" t="str">
        <f t="shared" si="45"/>
        <v/>
      </c>
      <c r="DH61" s="54" t="str">
        <f t="shared" si="46"/>
        <v/>
      </c>
      <c r="DI61" s="54" t="str">
        <f t="shared" si="47"/>
        <v/>
      </c>
      <c r="DJ61" s="54" t="str">
        <f t="shared" si="48"/>
        <v/>
      </c>
      <c r="DK61" s="67">
        <f t="shared" si="49"/>
        <v>0</v>
      </c>
      <c r="DL61" s="676"/>
      <c r="DM61" s="677"/>
      <c r="DO61" s="260">
        <f t="shared" si="50"/>
        <v>0</v>
      </c>
      <c r="DP61" s="260" t="s">
        <v>142</v>
      </c>
      <c r="DQ61" s="260">
        <f t="shared" si="51"/>
        <v>100</v>
      </c>
      <c r="DR61" s="260" t="str">
        <f t="shared" si="52"/>
        <v>0/100</v>
      </c>
      <c r="DS61" s="260">
        <f t="shared" si="53"/>
        <v>0</v>
      </c>
      <c r="DT61" s="260" t="s">
        <v>142</v>
      </c>
      <c r="DU61" s="260">
        <f t="shared" si="54"/>
        <v>100</v>
      </c>
      <c r="DV61" s="260" t="str">
        <f t="shared" si="55"/>
        <v>0/100</v>
      </c>
      <c r="DW61" s="260">
        <f t="shared" si="56"/>
        <v>0</v>
      </c>
      <c r="DX61" s="260" t="s">
        <v>142</v>
      </c>
      <c r="DY61" s="260">
        <f t="shared" si="57"/>
        <v>100</v>
      </c>
      <c r="DZ61" s="260" t="str">
        <f t="shared" si="58"/>
        <v>0/100</v>
      </c>
    </row>
    <row r="62" spans="1:130" ht="15.75">
      <c r="A62" s="6">
        <f t="shared" si="3"/>
        <v>0</v>
      </c>
      <c r="B62" s="61">
        <v>54</v>
      </c>
      <c r="C62" s="54">
        <f t="shared" si="4"/>
        <v>0</v>
      </c>
      <c r="D62" s="8"/>
      <c r="E62" s="83"/>
      <c r="F62" s="7"/>
      <c r="G62" s="8"/>
      <c r="H62" s="8"/>
      <c r="I62" s="8"/>
      <c r="J62" s="83"/>
      <c r="K62" s="179">
        <v>0</v>
      </c>
      <c r="L62" s="180">
        <v>0</v>
      </c>
      <c r="M62" s="87">
        <f t="shared" si="59"/>
        <v>0</v>
      </c>
      <c r="N62" s="187">
        <v>0</v>
      </c>
      <c r="O62" s="187">
        <v>0</v>
      </c>
      <c r="P62" s="188">
        <v>0</v>
      </c>
      <c r="Q62" s="195">
        <f t="shared" si="60"/>
        <v>0</v>
      </c>
      <c r="R62" s="381">
        <v>0</v>
      </c>
      <c r="S62" s="381">
        <v>0</v>
      </c>
      <c r="T62" s="381">
        <v>0</v>
      </c>
      <c r="U62" s="194">
        <f t="shared" si="61"/>
        <v>0</v>
      </c>
      <c r="V62" s="68">
        <f t="shared" si="62"/>
        <v>0</v>
      </c>
      <c r="W62" s="454">
        <f t="shared" si="9"/>
        <v>0</v>
      </c>
      <c r="X62" s="55" t="str">
        <f t="shared" si="10"/>
        <v/>
      </c>
      <c r="Y62" s="212">
        <v>0</v>
      </c>
      <c r="Z62" s="213">
        <v>0</v>
      </c>
      <c r="AA62" s="95">
        <f t="shared" si="11"/>
        <v>0</v>
      </c>
      <c r="AB62" s="214">
        <v>0</v>
      </c>
      <c r="AC62" s="214">
        <v>0</v>
      </c>
      <c r="AD62" s="215">
        <v>0</v>
      </c>
      <c r="AE62" s="216">
        <f t="shared" si="12"/>
        <v>0</v>
      </c>
      <c r="AF62" s="382">
        <v>0</v>
      </c>
      <c r="AG62" s="382">
        <v>0</v>
      </c>
      <c r="AH62" s="382">
        <v>0</v>
      </c>
      <c r="AI62" s="217">
        <f t="shared" si="13"/>
        <v>0</v>
      </c>
      <c r="AJ62" s="96">
        <f t="shared" si="14"/>
        <v>0</v>
      </c>
      <c r="AK62" s="455">
        <f t="shared" si="15"/>
        <v>0</v>
      </c>
      <c r="AL62" s="97" t="str">
        <f t="shared" si="16"/>
        <v/>
      </c>
      <c r="AM62" s="233">
        <v>0</v>
      </c>
      <c r="AN62" s="234">
        <v>0</v>
      </c>
      <c r="AO62" s="106">
        <f t="shared" si="17"/>
        <v>0</v>
      </c>
      <c r="AP62" s="235">
        <v>0</v>
      </c>
      <c r="AQ62" s="235">
        <v>0</v>
      </c>
      <c r="AR62" s="236">
        <v>0</v>
      </c>
      <c r="AS62" s="237">
        <f t="shared" si="18"/>
        <v>0</v>
      </c>
      <c r="AT62" s="384">
        <v>0</v>
      </c>
      <c r="AU62" s="384">
        <v>0</v>
      </c>
      <c r="AV62" s="384">
        <v>0</v>
      </c>
      <c r="AW62" s="238">
        <f t="shared" si="19"/>
        <v>0</v>
      </c>
      <c r="AX62" s="108">
        <f t="shared" si="20"/>
        <v>0</v>
      </c>
      <c r="AY62" s="58">
        <f t="shared" si="21"/>
        <v>0</v>
      </c>
      <c r="AZ62" s="109" t="str">
        <f t="shared" si="22"/>
        <v/>
      </c>
      <c r="BA62" s="254">
        <v>0</v>
      </c>
      <c r="BB62" s="255">
        <v>0</v>
      </c>
      <c r="BC62" s="119">
        <f t="shared" si="23"/>
        <v>0</v>
      </c>
      <c r="BD62" s="256">
        <v>0</v>
      </c>
      <c r="BE62" s="256">
        <v>0</v>
      </c>
      <c r="BF62" s="257">
        <v>0</v>
      </c>
      <c r="BG62" s="258">
        <f t="shared" si="24"/>
        <v>0</v>
      </c>
      <c r="BH62" s="386">
        <v>0</v>
      </c>
      <c r="BI62" s="386">
        <v>0</v>
      </c>
      <c r="BJ62" s="386">
        <v>0</v>
      </c>
      <c r="BK62" s="259">
        <f t="shared" si="25"/>
        <v>0</v>
      </c>
      <c r="BL62" s="120">
        <f t="shared" si="26"/>
        <v>0</v>
      </c>
      <c r="BM62" s="456">
        <f t="shared" si="27"/>
        <v>0</v>
      </c>
      <c r="BN62" s="121" t="str">
        <f t="shared" si="28"/>
        <v/>
      </c>
      <c r="BO62" s="423">
        <v>0</v>
      </c>
      <c r="BP62" s="424">
        <v>0</v>
      </c>
      <c r="BQ62" s="425">
        <f t="shared" si="29"/>
        <v>0</v>
      </c>
      <c r="BR62" s="426">
        <v>0</v>
      </c>
      <c r="BS62" s="426">
        <v>0</v>
      </c>
      <c r="BT62" s="427">
        <v>0</v>
      </c>
      <c r="BU62" s="428">
        <f t="shared" si="30"/>
        <v>0</v>
      </c>
      <c r="BV62" s="429">
        <v>0</v>
      </c>
      <c r="BW62" s="429">
        <v>0</v>
      </c>
      <c r="BX62" s="429">
        <v>0</v>
      </c>
      <c r="BY62" s="430">
        <f t="shared" si="31"/>
        <v>0</v>
      </c>
      <c r="BZ62" s="431">
        <f t="shared" si="32"/>
        <v>0</v>
      </c>
      <c r="CA62" s="457">
        <f t="shared" si="33"/>
        <v>0</v>
      </c>
      <c r="CB62" s="458" t="str">
        <f t="shared" si="34"/>
        <v/>
      </c>
      <c r="CC62" s="74"/>
      <c r="CD62" s="73"/>
      <c r="CE62" s="73"/>
      <c r="CF62" s="73"/>
      <c r="CG62" s="73"/>
      <c r="CH62" s="77">
        <f t="shared" si="63"/>
        <v>0</v>
      </c>
      <c r="CI62" s="459">
        <f t="shared" si="35"/>
        <v>0</v>
      </c>
      <c r="CJ62" s="57" t="str">
        <f t="shared" si="36"/>
        <v/>
      </c>
      <c r="CK62" s="110"/>
      <c r="CL62" s="107"/>
      <c r="CM62" s="107"/>
      <c r="CN62" s="107"/>
      <c r="CO62" s="107"/>
      <c r="CP62" s="123">
        <f t="shared" si="64"/>
        <v>0</v>
      </c>
      <c r="CQ62" s="58">
        <f t="shared" si="37"/>
        <v>0</v>
      </c>
      <c r="CR62" s="109" t="str">
        <f t="shared" si="38"/>
        <v/>
      </c>
      <c r="CS62" s="70"/>
      <c r="CT62" s="69"/>
      <c r="CU62" s="69"/>
      <c r="CV62" s="69"/>
      <c r="CW62" s="69"/>
      <c r="CX62" s="127">
        <f t="shared" si="65"/>
        <v>0</v>
      </c>
      <c r="CY62" s="460">
        <f t="shared" si="39"/>
        <v>0</v>
      </c>
      <c r="CZ62" s="56" t="str">
        <f t="shared" si="40"/>
        <v/>
      </c>
      <c r="DA62" s="10"/>
      <c r="DB62" s="10"/>
      <c r="DC62" s="62" t="str">
        <f t="shared" si="41"/>
        <v/>
      </c>
      <c r="DD62" s="53">
        <f t="shared" si="42"/>
        <v>1000</v>
      </c>
      <c r="DE62" s="53">
        <f t="shared" si="43"/>
        <v>0</v>
      </c>
      <c r="DF62" s="432">
        <f t="shared" si="44"/>
        <v>0</v>
      </c>
      <c r="DG62" s="59" t="str">
        <f t="shared" si="45"/>
        <v/>
      </c>
      <c r="DH62" s="54" t="str">
        <f t="shared" si="46"/>
        <v/>
      </c>
      <c r="DI62" s="54" t="str">
        <f t="shared" si="47"/>
        <v/>
      </c>
      <c r="DJ62" s="54" t="str">
        <f t="shared" si="48"/>
        <v/>
      </c>
      <c r="DK62" s="67">
        <f t="shared" si="49"/>
        <v>0</v>
      </c>
      <c r="DL62" s="676"/>
      <c r="DM62" s="677"/>
      <c r="DO62" s="260">
        <f t="shared" si="50"/>
        <v>0</v>
      </c>
      <c r="DP62" s="260" t="s">
        <v>142</v>
      </c>
      <c r="DQ62" s="260">
        <f t="shared" si="51"/>
        <v>100</v>
      </c>
      <c r="DR62" s="260" t="str">
        <f t="shared" si="52"/>
        <v>0/100</v>
      </c>
      <c r="DS62" s="260">
        <f t="shared" si="53"/>
        <v>0</v>
      </c>
      <c r="DT62" s="260" t="s">
        <v>142</v>
      </c>
      <c r="DU62" s="260">
        <f t="shared" si="54"/>
        <v>100</v>
      </c>
      <c r="DV62" s="260" t="str">
        <f t="shared" si="55"/>
        <v>0/100</v>
      </c>
      <c r="DW62" s="260">
        <f t="shared" si="56"/>
        <v>0</v>
      </c>
      <c r="DX62" s="260" t="s">
        <v>142</v>
      </c>
      <c r="DY62" s="260">
        <f t="shared" si="57"/>
        <v>100</v>
      </c>
      <c r="DZ62" s="260" t="str">
        <f t="shared" si="58"/>
        <v>0/100</v>
      </c>
    </row>
    <row r="63" spans="1:130" ht="15.75">
      <c r="A63" s="6">
        <f t="shared" si="3"/>
        <v>0</v>
      </c>
      <c r="B63" s="53">
        <v>55</v>
      </c>
      <c r="C63" s="54">
        <f t="shared" si="4"/>
        <v>0</v>
      </c>
      <c r="D63" s="8"/>
      <c r="E63" s="83"/>
      <c r="F63" s="7"/>
      <c r="G63" s="8"/>
      <c r="H63" s="8"/>
      <c r="I63" s="8"/>
      <c r="J63" s="83"/>
      <c r="K63" s="179">
        <v>0</v>
      </c>
      <c r="L63" s="180">
        <v>0</v>
      </c>
      <c r="M63" s="87">
        <f t="shared" si="59"/>
        <v>0</v>
      </c>
      <c r="N63" s="187">
        <v>0</v>
      </c>
      <c r="O63" s="187">
        <v>0</v>
      </c>
      <c r="P63" s="188">
        <v>0</v>
      </c>
      <c r="Q63" s="195">
        <f t="shared" si="60"/>
        <v>0</v>
      </c>
      <c r="R63" s="381">
        <v>0</v>
      </c>
      <c r="S63" s="381">
        <v>0</v>
      </c>
      <c r="T63" s="381">
        <v>0</v>
      </c>
      <c r="U63" s="194">
        <f t="shared" si="61"/>
        <v>0</v>
      </c>
      <c r="V63" s="68">
        <f t="shared" si="62"/>
        <v>0</v>
      </c>
      <c r="W63" s="454">
        <f t="shared" si="9"/>
        <v>0</v>
      </c>
      <c r="X63" s="55" t="str">
        <f t="shared" si="10"/>
        <v/>
      </c>
      <c r="Y63" s="212">
        <v>0</v>
      </c>
      <c r="Z63" s="213">
        <v>0</v>
      </c>
      <c r="AA63" s="95">
        <f t="shared" si="11"/>
        <v>0</v>
      </c>
      <c r="AB63" s="214">
        <v>0</v>
      </c>
      <c r="AC63" s="214">
        <v>0</v>
      </c>
      <c r="AD63" s="215">
        <v>0</v>
      </c>
      <c r="AE63" s="216">
        <f t="shared" si="12"/>
        <v>0</v>
      </c>
      <c r="AF63" s="382">
        <v>0</v>
      </c>
      <c r="AG63" s="382">
        <v>0</v>
      </c>
      <c r="AH63" s="382">
        <v>0</v>
      </c>
      <c r="AI63" s="217">
        <f t="shared" si="13"/>
        <v>0</v>
      </c>
      <c r="AJ63" s="96">
        <f t="shared" si="14"/>
        <v>0</v>
      </c>
      <c r="AK63" s="455">
        <f t="shared" si="15"/>
        <v>0</v>
      </c>
      <c r="AL63" s="97" t="str">
        <f t="shared" si="16"/>
        <v/>
      </c>
      <c r="AM63" s="233">
        <v>0</v>
      </c>
      <c r="AN63" s="234">
        <v>0</v>
      </c>
      <c r="AO63" s="106">
        <f t="shared" si="17"/>
        <v>0</v>
      </c>
      <c r="AP63" s="235">
        <v>0</v>
      </c>
      <c r="AQ63" s="235">
        <v>0</v>
      </c>
      <c r="AR63" s="236">
        <v>0</v>
      </c>
      <c r="AS63" s="237">
        <f t="shared" si="18"/>
        <v>0</v>
      </c>
      <c r="AT63" s="384">
        <v>0</v>
      </c>
      <c r="AU63" s="384">
        <v>0</v>
      </c>
      <c r="AV63" s="384">
        <v>0</v>
      </c>
      <c r="AW63" s="238">
        <f t="shared" si="19"/>
        <v>0</v>
      </c>
      <c r="AX63" s="108">
        <f t="shared" si="20"/>
        <v>0</v>
      </c>
      <c r="AY63" s="58">
        <f t="shared" si="21"/>
        <v>0</v>
      </c>
      <c r="AZ63" s="109" t="str">
        <f t="shared" si="22"/>
        <v/>
      </c>
      <c r="BA63" s="254">
        <v>0</v>
      </c>
      <c r="BB63" s="255">
        <v>0</v>
      </c>
      <c r="BC63" s="119">
        <f t="shared" si="23"/>
        <v>0</v>
      </c>
      <c r="BD63" s="256">
        <v>0</v>
      </c>
      <c r="BE63" s="256">
        <v>0</v>
      </c>
      <c r="BF63" s="257">
        <v>0</v>
      </c>
      <c r="BG63" s="258">
        <f t="shared" si="24"/>
        <v>0</v>
      </c>
      <c r="BH63" s="386">
        <v>0</v>
      </c>
      <c r="BI63" s="386">
        <v>0</v>
      </c>
      <c r="BJ63" s="386">
        <v>0</v>
      </c>
      <c r="BK63" s="259">
        <f t="shared" si="25"/>
        <v>0</v>
      </c>
      <c r="BL63" s="120">
        <f t="shared" si="26"/>
        <v>0</v>
      </c>
      <c r="BM63" s="456">
        <f t="shared" si="27"/>
        <v>0</v>
      </c>
      <c r="BN63" s="121" t="str">
        <f t="shared" si="28"/>
        <v/>
      </c>
      <c r="BO63" s="423">
        <v>0</v>
      </c>
      <c r="BP63" s="424">
        <v>0</v>
      </c>
      <c r="BQ63" s="425">
        <f t="shared" si="29"/>
        <v>0</v>
      </c>
      <c r="BR63" s="426">
        <v>0</v>
      </c>
      <c r="BS63" s="426">
        <v>0</v>
      </c>
      <c r="BT63" s="427">
        <v>0</v>
      </c>
      <c r="BU63" s="428">
        <f t="shared" si="30"/>
        <v>0</v>
      </c>
      <c r="BV63" s="429">
        <v>0</v>
      </c>
      <c r="BW63" s="429">
        <v>0</v>
      </c>
      <c r="BX63" s="429">
        <v>0</v>
      </c>
      <c r="BY63" s="430">
        <f t="shared" si="31"/>
        <v>0</v>
      </c>
      <c r="BZ63" s="431">
        <f t="shared" si="32"/>
        <v>0</v>
      </c>
      <c r="CA63" s="457">
        <f t="shared" si="33"/>
        <v>0</v>
      </c>
      <c r="CB63" s="458" t="str">
        <f t="shared" si="34"/>
        <v/>
      </c>
      <c r="CC63" s="74"/>
      <c r="CD63" s="73"/>
      <c r="CE63" s="73"/>
      <c r="CF63" s="73"/>
      <c r="CG63" s="73"/>
      <c r="CH63" s="77">
        <f t="shared" si="63"/>
        <v>0</v>
      </c>
      <c r="CI63" s="459">
        <f t="shared" si="35"/>
        <v>0</v>
      </c>
      <c r="CJ63" s="57" t="str">
        <f t="shared" si="36"/>
        <v/>
      </c>
      <c r="CK63" s="110"/>
      <c r="CL63" s="107"/>
      <c r="CM63" s="107"/>
      <c r="CN63" s="107"/>
      <c r="CO63" s="107"/>
      <c r="CP63" s="123">
        <f t="shared" si="64"/>
        <v>0</v>
      </c>
      <c r="CQ63" s="58">
        <f t="shared" si="37"/>
        <v>0</v>
      </c>
      <c r="CR63" s="109" t="str">
        <f t="shared" si="38"/>
        <v/>
      </c>
      <c r="CS63" s="70"/>
      <c r="CT63" s="69"/>
      <c r="CU63" s="69"/>
      <c r="CV63" s="69"/>
      <c r="CW63" s="69"/>
      <c r="CX63" s="127">
        <f t="shared" si="65"/>
        <v>0</v>
      </c>
      <c r="CY63" s="460">
        <f t="shared" si="39"/>
        <v>0</v>
      </c>
      <c r="CZ63" s="56" t="str">
        <f t="shared" si="40"/>
        <v/>
      </c>
      <c r="DA63" s="10"/>
      <c r="DB63" s="10"/>
      <c r="DC63" s="62" t="str">
        <f t="shared" si="41"/>
        <v/>
      </c>
      <c r="DD63" s="53">
        <f t="shared" si="42"/>
        <v>1000</v>
      </c>
      <c r="DE63" s="53">
        <f t="shared" si="43"/>
        <v>0</v>
      </c>
      <c r="DF63" s="432">
        <f t="shared" si="44"/>
        <v>0</v>
      </c>
      <c r="DG63" s="59" t="str">
        <f t="shared" si="45"/>
        <v/>
      </c>
      <c r="DH63" s="54" t="str">
        <f t="shared" si="46"/>
        <v/>
      </c>
      <c r="DI63" s="54" t="str">
        <f t="shared" si="47"/>
        <v/>
      </c>
      <c r="DJ63" s="54" t="str">
        <f t="shared" si="48"/>
        <v/>
      </c>
      <c r="DK63" s="67">
        <f t="shared" si="49"/>
        <v>0</v>
      </c>
      <c r="DL63" s="676"/>
      <c r="DM63" s="677"/>
      <c r="DO63" s="260">
        <f t="shared" si="50"/>
        <v>0</v>
      </c>
      <c r="DP63" s="260" t="s">
        <v>142</v>
      </c>
      <c r="DQ63" s="260">
        <f t="shared" si="51"/>
        <v>100</v>
      </c>
      <c r="DR63" s="260" t="str">
        <f t="shared" si="52"/>
        <v>0/100</v>
      </c>
      <c r="DS63" s="260">
        <f t="shared" si="53"/>
        <v>0</v>
      </c>
      <c r="DT63" s="260" t="s">
        <v>142</v>
      </c>
      <c r="DU63" s="260">
        <f t="shared" si="54"/>
        <v>100</v>
      </c>
      <c r="DV63" s="260" t="str">
        <f t="shared" si="55"/>
        <v>0/100</v>
      </c>
      <c r="DW63" s="260">
        <f t="shared" si="56"/>
        <v>0</v>
      </c>
      <c r="DX63" s="260" t="s">
        <v>142</v>
      </c>
      <c r="DY63" s="260">
        <f t="shared" si="57"/>
        <v>100</v>
      </c>
      <c r="DZ63" s="260" t="str">
        <f t="shared" si="58"/>
        <v>0/100</v>
      </c>
    </row>
    <row r="64" spans="1:130" ht="15.75">
      <c r="A64" s="6">
        <f t="shared" si="3"/>
        <v>0</v>
      </c>
      <c r="B64" s="61">
        <v>56</v>
      </c>
      <c r="C64" s="54">
        <f t="shared" si="4"/>
        <v>0</v>
      </c>
      <c r="D64" s="8"/>
      <c r="E64" s="83"/>
      <c r="F64" s="7"/>
      <c r="G64" s="8"/>
      <c r="H64" s="8"/>
      <c r="I64" s="8"/>
      <c r="J64" s="83"/>
      <c r="K64" s="179">
        <v>0</v>
      </c>
      <c r="L64" s="180">
        <v>0</v>
      </c>
      <c r="M64" s="87">
        <f t="shared" si="59"/>
        <v>0</v>
      </c>
      <c r="N64" s="187">
        <v>0</v>
      </c>
      <c r="O64" s="187">
        <v>0</v>
      </c>
      <c r="P64" s="188">
        <v>0</v>
      </c>
      <c r="Q64" s="195">
        <f t="shared" si="60"/>
        <v>0</v>
      </c>
      <c r="R64" s="381">
        <v>0</v>
      </c>
      <c r="S64" s="381">
        <v>0</v>
      </c>
      <c r="T64" s="381">
        <v>0</v>
      </c>
      <c r="U64" s="194">
        <f t="shared" si="61"/>
        <v>0</v>
      </c>
      <c r="V64" s="68">
        <f t="shared" si="62"/>
        <v>0</v>
      </c>
      <c r="W64" s="454">
        <f t="shared" si="9"/>
        <v>0</v>
      </c>
      <c r="X64" s="55" t="str">
        <f t="shared" si="10"/>
        <v/>
      </c>
      <c r="Y64" s="212">
        <v>0</v>
      </c>
      <c r="Z64" s="213">
        <v>0</v>
      </c>
      <c r="AA64" s="95">
        <f t="shared" si="11"/>
        <v>0</v>
      </c>
      <c r="AB64" s="214">
        <v>0</v>
      </c>
      <c r="AC64" s="214">
        <v>0</v>
      </c>
      <c r="AD64" s="215">
        <v>0</v>
      </c>
      <c r="AE64" s="216">
        <f t="shared" si="12"/>
        <v>0</v>
      </c>
      <c r="AF64" s="382">
        <v>0</v>
      </c>
      <c r="AG64" s="382">
        <v>0</v>
      </c>
      <c r="AH64" s="382">
        <v>0</v>
      </c>
      <c r="AI64" s="217">
        <f t="shared" si="13"/>
        <v>0</v>
      </c>
      <c r="AJ64" s="96">
        <f t="shared" si="14"/>
        <v>0</v>
      </c>
      <c r="AK64" s="455">
        <f t="shared" si="15"/>
        <v>0</v>
      </c>
      <c r="AL64" s="97" t="str">
        <f t="shared" si="16"/>
        <v/>
      </c>
      <c r="AM64" s="233">
        <v>0</v>
      </c>
      <c r="AN64" s="234">
        <v>0</v>
      </c>
      <c r="AO64" s="106">
        <f t="shared" si="17"/>
        <v>0</v>
      </c>
      <c r="AP64" s="235">
        <v>0</v>
      </c>
      <c r="AQ64" s="235">
        <v>0</v>
      </c>
      <c r="AR64" s="236">
        <v>0</v>
      </c>
      <c r="AS64" s="237">
        <f t="shared" si="18"/>
        <v>0</v>
      </c>
      <c r="AT64" s="384">
        <v>0</v>
      </c>
      <c r="AU64" s="384">
        <v>0</v>
      </c>
      <c r="AV64" s="384">
        <v>0</v>
      </c>
      <c r="AW64" s="238">
        <f t="shared" si="19"/>
        <v>0</v>
      </c>
      <c r="AX64" s="108">
        <f t="shared" si="20"/>
        <v>0</v>
      </c>
      <c r="AY64" s="58">
        <f t="shared" si="21"/>
        <v>0</v>
      </c>
      <c r="AZ64" s="109" t="str">
        <f t="shared" si="22"/>
        <v/>
      </c>
      <c r="BA64" s="254">
        <v>0</v>
      </c>
      <c r="BB64" s="255">
        <v>0</v>
      </c>
      <c r="BC64" s="119">
        <f t="shared" si="23"/>
        <v>0</v>
      </c>
      <c r="BD64" s="256">
        <v>0</v>
      </c>
      <c r="BE64" s="256">
        <v>0</v>
      </c>
      <c r="BF64" s="257">
        <v>0</v>
      </c>
      <c r="BG64" s="258">
        <f t="shared" si="24"/>
        <v>0</v>
      </c>
      <c r="BH64" s="386">
        <v>0</v>
      </c>
      <c r="BI64" s="386">
        <v>0</v>
      </c>
      <c r="BJ64" s="386">
        <v>0</v>
      </c>
      <c r="BK64" s="259">
        <f t="shared" si="25"/>
        <v>0</v>
      </c>
      <c r="BL64" s="120">
        <f t="shared" si="26"/>
        <v>0</v>
      </c>
      <c r="BM64" s="456">
        <f t="shared" si="27"/>
        <v>0</v>
      </c>
      <c r="BN64" s="121" t="str">
        <f t="shared" si="28"/>
        <v/>
      </c>
      <c r="BO64" s="423">
        <v>0</v>
      </c>
      <c r="BP64" s="424">
        <v>0</v>
      </c>
      <c r="BQ64" s="425">
        <f t="shared" si="29"/>
        <v>0</v>
      </c>
      <c r="BR64" s="426">
        <v>0</v>
      </c>
      <c r="BS64" s="426">
        <v>0</v>
      </c>
      <c r="BT64" s="427">
        <v>0</v>
      </c>
      <c r="BU64" s="428">
        <f t="shared" si="30"/>
        <v>0</v>
      </c>
      <c r="BV64" s="429">
        <v>0</v>
      </c>
      <c r="BW64" s="429">
        <v>0</v>
      </c>
      <c r="BX64" s="429">
        <v>0</v>
      </c>
      <c r="BY64" s="430">
        <f t="shared" si="31"/>
        <v>0</v>
      </c>
      <c r="BZ64" s="431">
        <f t="shared" si="32"/>
        <v>0</v>
      </c>
      <c r="CA64" s="457">
        <f t="shared" si="33"/>
        <v>0</v>
      </c>
      <c r="CB64" s="458" t="str">
        <f t="shared" si="34"/>
        <v/>
      </c>
      <c r="CC64" s="74"/>
      <c r="CD64" s="73"/>
      <c r="CE64" s="73"/>
      <c r="CF64" s="73"/>
      <c r="CG64" s="73"/>
      <c r="CH64" s="77">
        <f t="shared" si="63"/>
        <v>0</v>
      </c>
      <c r="CI64" s="459">
        <f t="shared" si="35"/>
        <v>0</v>
      </c>
      <c r="CJ64" s="57" t="str">
        <f t="shared" si="36"/>
        <v/>
      </c>
      <c r="CK64" s="110"/>
      <c r="CL64" s="107"/>
      <c r="CM64" s="107"/>
      <c r="CN64" s="107"/>
      <c r="CO64" s="107"/>
      <c r="CP64" s="123">
        <f t="shared" si="64"/>
        <v>0</v>
      </c>
      <c r="CQ64" s="58">
        <f t="shared" si="37"/>
        <v>0</v>
      </c>
      <c r="CR64" s="109" t="str">
        <f t="shared" si="38"/>
        <v/>
      </c>
      <c r="CS64" s="70"/>
      <c r="CT64" s="69"/>
      <c r="CU64" s="69"/>
      <c r="CV64" s="69"/>
      <c r="CW64" s="69"/>
      <c r="CX64" s="127">
        <f t="shared" si="65"/>
        <v>0</v>
      </c>
      <c r="CY64" s="460">
        <f t="shared" si="39"/>
        <v>0</v>
      </c>
      <c r="CZ64" s="56" t="str">
        <f t="shared" si="40"/>
        <v/>
      </c>
      <c r="DA64" s="10"/>
      <c r="DB64" s="10"/>
      <c r="DC64" s="62" t="str">
        <f t="shared" si="41"/>
        <v/>
      </c>
      <c r="DD64" s="53">
        <f t="shared" si="42"/>
        <v>1000</v>
      </c>
      <c r="DE64" s="53">
        <f t="shared" si="43"/>
        <v>0</v>
      </c>
      <c r="DF64" s="432">
        <f t="shared" si="44"/>
        <v>0</v>
      </c>
      <c r="DG64" s="59" t="str">
        <f t="shared" si="45"/>
        <v/>
      </c>
      <c r="DH64" s="54" t="str">
        <f t="shared" si="46"/>
        <v/>
      </c>
      <c r="DI64" s="54" t="str">
        <f t="shared" si="47"/>
        <v/>
      </c>
      <c r="DJ64" s="54" t="str">
        <f t="shared" si="48"/>
        <v/>
      </c>
      <c r="DK64" s="67">
        <f t="shared" si="49"/>
        <v>0</v>
      </c>
      <c r="DL64" s="676"/>
      <c r="DM64" s="677"/>
      <c r="DO64" s="260">
        <f t="shared" si="50"/>
        <v>0</v>
      </c>
      <c r="DP64" s="260" t="s">
        <v>142</v>
      </c>
      <c r="DQ64" s="260">
        <f t="shared" si="51"/>
        <v>100</v>
      </c>
      <c r="DR64" s="260" t="str">
        <f t="shared" si="52"/>
        <v>0/100</v>
      </c>
      <c r="DS64" s="260">
        <f t="shared" si="53"/>
        <v>0</v>
      </c>
      <c r="DT64" s="260" t="s">
        <v>142</v>
      </c>
      <c r="DU64" s="260">
        <f t="shared" si="54"/>
        <v>100</v>
      </c>
      <c r="DV64" s="260" t="str">
        <f t="shared" si="55"/>
        <v>0/100</v>
      </c>
      <c r="DW64" s="260">
        <f t="shared" si="56"/>
        <v>0</v>
      </c>
      <c r="DX64" s="260" t="s">
        <v>142</v>
      </c>
      <c r="DY64" s="260">
        <f t="shared" si="57"/>
        <v>100</v>
      </c>
      <c r="DZ64" s="260" t="str">
        <f t="shared" si="58"/>
        <v>0/100</v>
      </c>
    </row>
    <row r="65" spans="1:130" ht="15.75">
      <c r="A65" s="6">
        <f t="shared" si="3"/>
        <v>0</v>
      </c>
      <c r="B65" s="53">
        <v>57</v>
      </c>
      <c r="C65" s="54">
        <f t="shared" si="4"/>
        <v>0</v>
      </c>
      <c r="D65" s="8"/>
      <c r="E65" s="83"/>
      <c r="F65" s="7"/>
      <c r="G65" s="8"/>
      <c r="H65" s="8"/>
      <c r="I65" s="8"/>
      <c r="J65" s="83"/>
      <c r="K65" s="179">
        <v>0</v>
      </c>
      <c r="L65" s="180">
        <v>0</v>
      </c>
      <c r="M65" s="87">
        <f t="shared" si="59"/>
        <v>0</v>
      </c>
      <c r="N65" s="187">
        <v>0</v>
      </c>
      <c r="O65" s="187">
        <v>0</v>
      </c>
      <c r="P65" s="188">
        <v>0</v>
      </c>
      <c r="Q65" s="195">
        <f t="shared" si="60"/>
        <v>0</v>
      </c>
      <c r="R65" s="381">
        <v>0</v>
      </c>
      <c r="S65" s="381">
        <v>0</v>
      </c>
      <c r="T65" s="381">
        <v>0</v>
      </c>
      <c r="U65" s="194">
        <f t="shared" si="61"/>
        <v>0</v>
      </c>
      <c r="V65" s="68">
        <f t="shared" si="62"/>
        <v>0</v>
      </c>
      <c r="W65" s="454">
        <f t="shared" si="9"/>
        <v>0</v>
      </c>
      <c r="X65" s="55" t="str">
        <f t="shared" si="10"/>
        <v/>
      </c>
      <c r="Y65" s="212">
        <v>0</v>
      </c>
      <c r="Z65" s="213">
        <v>0</v>
      </c>
      <c r="AA65" s="95">
        <f t="shared" si="11"/>
        <v>0</v>
      </c>
      <c r="AB65" s="214">
        <v>0</v>
      </c>
      <c r="AC65" s="214">
        <v>0</v>
      </c>
      <c r="AD65" s="215">
        <v>0</v>
      </c>
      <c r="AE65" s="216">
        <f t="shared" si="12"/>
        <v>0</v>
      </c>
      <c r="AF65" s="382">
        <v>0</v>
      </c>
      <c r="AG65" s="382">
        <v>0</v>
      </c>
      <c r="AH65" s="382">
        <v>0</v>
      </c>
      <c r="AI65" s="217">
        <f t="shared" si="13"/>
        <v>0</v>
      </c>
      <c r="AJ65" s="96">
        <f t="shared" si="14"/>
        <v>0</v>
      </c>
      <c r="AK65" s="455">
        <f t="shared" si="15"/>
        <v>0</v>
      </c>
      <c r="AL65" s="97" t="str">
        <f t="shared" si="16"/>
        <v/>
      </c>
      <c r="AM65" s="233">
        <v>0</v>
      </c>
      <c r="AN65" s="234">
        <v>0</v>
      </c>
      <c r="AO65" s="106">
        <f t="shared" si="17"/>
        <v>0</v>
      </c>
      <c r="AP65" s="235">
        <v>0</v>
      </c>
      <c r="AQ65" s="235">
        <v>0</v>
      </c>
      <c r="AR65" s="236">
        <v>0</v>
      </c>
      <c r="AS65" s="237">
        <f t="shared" si="18"/>
        <v>0</v>
      </c>
      <c r="AT65" s="384">
        <v>0</v>
      </c>
      <c r="AU65" s="384">
        <v>0</v>
      </c>
      <c r="AV65" s="384">
        <v>0</v>
      </c>
      <c r="AW65" s="238">
        <f t="shared" si="19"/>
        <v>0</v>
      </c>
      <c r="AX65" s="108">
        <f t="shared" si="20"/>
        <v>0</v>
      </c>
      <c r="AY65" s="58">
        <f t="shared" si="21"/>
        <v>0</v>
      </c>
      <c r="AZ65" s="109" t="str">
        <f t="shared" si="22"/>
        <v/>
      </c>
      <c r="BA65" s="254">
        <v>0</v>
      </c>
      <c r="BB65" s="255">
        <v>0</v>
      </c>
      <c r="BC65" s="119">
        <f t="shared" si="23"/>
        <v>0</v>
      </c>
      <c r="BD65" s="256">
        <v>0</v>
      </c>
      <c r="BE65" s="256">
        <v>0</v>
      </c>
      <c r="BF65" s="257">
        <v>0</v>
      </c>
      <c r="BG65" s="258">
        <f t="shared" si="24"/>
        <v>0</v>
      </c>
      <c r="BH65" s="386">
        <v>0</v>
      </c>
      <c r="BI65" s="386">
        <v>0</v>
      </c>
      <c r="BJ65" s="386">
        <v>0</v>
      </c>
      <c r="BK65" s="259">
        <f t="shared" si="25"/>
        <v>0</v>
      </c>
      <c r="BL65" s="120">
        <f t="shared" si="26"/>
        <v>0</v>
      </c>
      <c r="BM65" s="456">
        <f t="shared" si="27"/>
        <v>0</v>
      </c>
      <c r="BN65" s="121" t="str">
        <f t="shared" si="28"/>
        <v/>
      </c>
      <c r="BO65" s="423">
        <v>0</v>
      </c>
      <c r="BP65" s="424">
        <v>0</v>
      </c>
      <c r="BQ65" s="425">
        <f t="shared" si="29"/>
        <v>0</v>
      </c>
      <c r="BR65" s="426">
        <v>0</v>
      </c>
      <c r="BS65" s="426">
        <v>0</v>
      </c>
      <c r="BT65" s="427">
        <v>0</v>
      </c>
      <c r="BU65" s="428">
        <f t="shared" si="30"/>
        <v>0</v>
      </c>
      <c r="BV65" s="429">
        <v>0</v>
      </c>
      <c r="BW65" s="429">
        <v>0</v>
      </c>
      <c r="BX65" s="429">
        <v>0</v>
      </c>
      <c r="BY65" s="430">
        <f t="shared" si="31"/>
        <v>0</v>
      </c>
      <c r="BZ65" s="431">
        <f t="shared" si="32"/>
        <v>0</v>
      </c>
      <c r="CA65" s="457">
        <f t="shared" si="33"/>
        <v>0</v>
      </c>
      <c r="CB65" s="458" t="str">
        <f t="shared" si="34"/>
        <v/>
      </c>
      <c r="CC65" s="74"/>
      <c r="CD65" s="73"/>
      <c r="CE65" s="73"/>
      <c r="CF65" s="73"/>
      <c r="CG65" s="73"/>
      <c r="CH65" s="77">
        <f t="shared" si="63"/>
        <v>0</v>
      </c>
      <c r="CI65" s="459">
        <f t="shared" si="35"/>
        <v>0</v>
      </c>
      <c r="CJ65" s="57" t="str">
        <f t="shared" si="36"/>
        <v/>
      </c>
      <c r="CK65" s="110"/>
      <c r="CL65" s="107"/>
      <c r="CM65" s="107"/>
      <c r="CN65" s="107"/>
      <c r="CO65" s="107"/>
      <c r="CP65" s="123">
        <f t="shared" si="64"/>
        <v>0</v>
      </c>
      <c r="CQ65" s="58">
        <f t="shared" si="37"/>
        <v>0</v>
      </c>
      <c r="CR65" s="109" t="str">
        <f t="shared" si="38"/>
        <v/>
      </c>
      <c r="CS65" s="70"/>
      <c r="CT65" s="69"/>
      <c r="CU65" s="69"/>
      <c r="CV65" s="69"/>
      <c r="CW65" s="69"/>
      <c r="CX65" s="127">
        <f t="shared" si="65"/>
        <v>0</v>
      </c>
      <c r="CY65" s="460">
        <f t="shared" si="39"/>
        <v>0</v>
      </c>
      <c r="CZ65" s="56" t="str">
        <f t="shared" si="40"/>
        <v/>
      </c>
      <c r="DA65" s="10"/>
      <c r="DB65" s="10"/>
      <c r="DC65" s="62" t="str">
        <f t="shared" si="41"/>
        <v/>
      </c>
      <c r="DD65" s="53">
        <f t="shared" si="42"/>
        <v>1000</v>
      </c>
      <c r="DE65" s="53">
        <f t="shared" si="43"/>
        <v>0</v>
      </c>
      <c r="DF65" s="432">
        <f t="shared" si="44"/>
        <v>0</v>
      </c>
      <c r="DG65" s="59" t="str">
        <f t="shared" si="45"/>
        <v/>
      </c>
      <c r="DH65" s="54" t="str">
        <f t="shared" si="46"/>
        <v/>
      </c>
      <c r="DI65" s="54" t="str">
        <f t="shared" si="47"/>
        <v/>
      </c>
      <c r="DJ65" s="54" t="str">
        <f t="shared" si="48"/>
        <v/>
      </c>
      <c r="DK65" s="67">
        <f t="shared" si="49"/>
        <v>0</v>
      </c>
      <c r="DL65" s="676"/>
      <c r="DM65" s="677"/>
      <c r="DO65" s="260">
        <f t="shared" si="50"/>
        <v>0</v>
      </c>
      <c r="DP65" s="260" t="s">
        <v>142</v>
      </c>
      <c r="DQ65" s="260">
        <f t="shared" si="51"/>
        <v>100</v>
      </c>
      <c r="DR65" s="260" t="str">
        <f t="shared" si="52"/>
        <v>0/100</v>
      </c>
      <c r="DS65" s="260">
        <f t="shared" si="53"/>
        <v>0</v>
      </c>
      <c r="DT65" s="260" t="s">
        <v>142</v>
      </c>
      <c r="DU65" s="260">
        <f t="shared" si="54"/>
        <v>100</v>
      </c>
      <c r="DV65" s="260" t="str">
        <f t="shared" si="55"/>
        <v>0/100</v>
      </c>
      <c r="DW65" s="260">
        <f t="shared" si="56"/>
        <v>0</v>
      </c>
      <c r="DX65" s="260" t="s">
        <v>142</v>
      </c>
      <c r="DY65" s="260">
        <f t="shared" si="57"/>
        <v>100</v>
      </c>
      <c r="DZ65" s="260" t="str">
        <f t="shared" si="58"/>
        <v>0/100</v>
      </c>
    </row>
    <row r="66" spans="1:130" ht="15.75">
      <c r="A66" s="6">
        <f t="shared" si="3"/>
        <v>0</v>
      </c>
      <c r="B66" s="61">
        <v>58</v>
      </c>
      <c r="C66" s="54">
        <f t="shared" si="4"/>
        <v>0</v>
      </c>
      <c r="D66" s="8"/>
      <c r="E66" s="83"/>
      <c r="F66" s="7"/>
      <c r="G66" s="8"/>
      <c r="H66" s="8"/>
      <c r="I66" s="8"/>
      <c r="J66" s="83"/>
      <c r="K66" s="179">
        <v>0</v>
      </c>
      <c r="L66" s="180">
        <v>0</v>
      </c>
      <c r="M66" s="87">
        <f t="shared" si="59"/>
        <v>0</v>
      </c>
      <c r="N66" s="187">
        <v>0</v>
      </c>
      <c r="O66" s="187">
        <v>0</v>
      </c>
      <c r="P66" s="188">
        <v>0</v>
      </c>
      <c r="Q66" s="195">
        <f t="shared" si="60"/>
        <v>0</v>
      </c>
      <c r="R66" s="381">
        <v>0</v>
      </c>
      <c r="S66" s="381">
        <v>0</v>
      </c>
      <c r="T66" s="381">
        <v>0</v>
      </c>
      <c r="U66" s="194">
        <f t="shared" si="61"/>
        <v>0</v>
      </c>
      <c r="V66" s="68">
        <f t="shared" si="62"/>
        <v>0</v>
      </c>
      <c r="W66" s="454">
        <f t="shared" si="9"/>
        <v>0</v>
      </c>
      <c r="X66" s="55" t="str">
        <f t="shared" si="10"/>
        <v/>
      </c>
      <c r="Y66" s="212">
        <v>0</v>
      </c>
      <c r="Z66" s="213">
        <v>0</v>
      </c>
      <c r="AA66" s="95">
        <f t="shared" si="11"/>
        <v>0</v>
      </c>
      <c r="AB66" s="214">
        <v>0</v>
      </c>
      <c r="AC66" s="214">
        <v>0</v>
      </c>
      <c r="AD66" s="215">
        <v>0</v>
      </c>
      <c r="AE66" s="216">
        <f t="shared" si="12"/>
        <v>0</v>
      </c>
      <c r="AF66" s="382">
        <v>0</v>
      </c>
      <c r="AG66" s="382">
        <v>0</v>
      </c>
      <c r="AH66" s="382">
        <v>0</v>
      </c>
      <c r="AI66" s="217">
        <f t="shared" si="13"/>
        <v>0</v>
      </c>
      <c r="AJ66" s="96">
        <f t="shared" si="14"/>
        <v>0</v>
      </c>
      <c r="AK66" s="455">
        <f t="shared" si="15"/>
        <v>0</v>
      </c>
      <c r="AL66" s="97" t="str">
        <f t="shared" si="16"/>
        <v/>
      </c>
      <c r="AM66" s="233">
        <v>0</v>
      </c>
      <c r="AN66" s="234">
        <v>0</v>
      </c>
      <c r="AO66" s="106">
        <f t="shared" si="17"/>
        <v>0</v>
      </c>
      <c r="AP66" s="235">
        <v>0</v>
      </c>
      <c r="AQ66" s="235">
        <v>0</v>
      </c>
      <c r="AR66" s="236">
        <v>0</v>
      </c>
      <c r="AS66" s="237">
        <f t="shared" si="18"/>
        <v>0</v>
      </c>
      <c r="AT66" s="384">
        <v>0</v>
      </c>
      <c r="AU66" s="384">
        <v>0</v>
      </c>
      <c r="AV66" s="384">
        <v>0</v>
      </c>
      <c r="AW66" s="238">
        <f t="shared" si="19"/>
        <v>0</v>
      </c>
      <c r="AX66" s="108">
        <f t="shared" si="20"/>
        <v>0</v>
      </c>
      <c r="AY66" s="58">
        <f t="shared" si="21"/>
        <v>0</v>
      </c>
      <c r="AZ66" s="109" t="str">
        <f t="shared" si="22"/>
        <v/>
      </c>
      <c r="BA66" s="254">
        <v>0</v>
      </c>
      <c r="BB66" s="255">
        <v>0</v>
      </c>
      <c r="BC66" s="119">
        <f t="shared" si="23"/>
        <v>0</v>
      </c>
      <c r="BD66" s="256">
        <v>0</v>
      </c>
      <c r="BE66" s="256">
        <v>0</v>
      </c>
      <c r="BF66" s="257">
        <v>0</v>
      </c>
      <c r="BG66" s="258">
        <f t="shared" si="24"/>
        <v>0</v>
      </c>
      <c r="BH66" s="386">
        <v>0</v>
      </c>
      <c r="BI66" s="386">
        <v>0</v>
      </c>
      <c r="BJ66" s="386">
        <v>0</v>
      </c>
      <c r="BK66" s="259">
        <f t="shared" si="25"/>
        <v>0</v>
      </c>
      <c r="BL66" s="120">
        <f t="shared" si="26"/>
        <v>0</v>
      </c>
      <c r="BM66" s="456">
        <f t="shared" si="27"/>
        <v>0</v>
      </c>
      <c r="BN66" s="121" t="str">
        <f t="shared" si="28"/>
        <v/>
      </c>
      <c r="BO66" s="423">
        <v>0</v>
      </c>
      <c r="BP66" s="424">
        <v>0</v>
      </c>
      <c r="BQ66" s="425">
        <f t="shared" si="29"/>
        <v>0</v>
      </c>
      <c r="BR66" s="426">
        <v>0</v>
      </c>
      <c r="BS66" s="426">
        <v>0</v>
      </c>
      <c r="BT66" s="427">
        <v>0</v>
      </c>
      <c r="BU66" s="428">
        <f t="shared" si="30"/>
        <v>0</v>
      </c>
      <c r="BV66" s="429">
        <v>0</v>
      </c>
      <c r="BW66" s="429">
        <v>0</v>
      </c>
      <c r="BX66" s="429">
        <v>0</v>
      </c>
      <c r="BY66" s="430">
        <f t="shared" si="31"/>
        <v>0</v>
      </c>
      <c r="BZ66" s="431">
        <f t="shared" si="32"/>
        <v>0</v>
      </c>
      <c r="CA66" s="457">
        <f t="shared" si="33"/>
        <v>0</v>
      </c>
      <c r="CB66" s="458" t="str">
        <f t="shared" si="34"/>
        <v/>
      </c>
      <c r="CC66" s="74"/>
      <c r="CD66" s="73"/>
      <c r="CE66" s="73"/>
      <c r="CF66" s="73"/>
      <c r="CG66" s="73"/>
      <c r="CH66" s="77">
        <f t="shared" si="63"/>
        <v>0</v>
      </c>
      <c r="CI66" s="459">
        <f t="shared" si="35"/>
        <v>0</v>
      </c>
      <c r="CJ66" s="57" t="str">
        <f t="shared" si="36"/>
        <v/>
      </c>
      <c r="CK66" s="110"/>
      <c r="CL66" s="107"/>
      <c r="CM66" s="107"/>
      <c r="CN66" s="107"/>
      <c r="CO66" s="107"/>
      <c r="CP66" s="123">
        <f t="shared" si="64"/>
        <v>0</v>
      </c>
      <c r="CQ66" s="58">
        <f t="shared" si="37"/>
        <v>0</v>
      </c>
      <c r="CR66" s="109" t="str">
        <f t="shared" si="38"/>
        <v/>
      </c>
      <c r="CS66" s="70"/>
      <c r="CT66" s="69"/>
      <c r="CU66" s="69"/>
      <c r="CV66" s="69"/>
      <c r="CW66" s="69"/>
      <c r="CX66" s="127">
        <f t="shared" si="65"/>
        <v>0</v>
      </c>
      <c r="CY66" s="460">
        <f t="shared" si="39"/>
        <v>0</v>
      </c>
      <c r="CZ66" s="56" t="str">
        <f t="shared" si="40"/>
        <v/>
      </c>
      <c r="DA66" s="10"/>
      <c r="DB66" s="10"/>
      <c r="DC66" s="62" t="str">
        <f t="shared" si="41"/>
        <v/>
      </c>
      <c r="DD66" s="53">
        <f t="shared" si="42"/>
        <v>1000</v>
      </c>
      <c r="DE66" s="53">
        <f t="shared" si="43"/>
        <v>0</v>
      </c>
      <c r="DF66" s="432">
        <f t="shared" si="44"/>
        <v>0</v>
      </c>
      <c r="DG66" s="59" t="str">
        <f t="shared" si="45"/>
        <v/>
      </c>
      <c r="DH66" s="54" t="str">
        <f t="shared" si="46"/>
        <v/>
      </c>
      <c r="DI66" s="54" t="str">
        <f t="shared" si="47"/>
        <v/>
      </c>
      <c r="DJ66" s="54" t="str">
        <f t="shared" si="48"/>
        <v/>
      </c>
      <c r="DK66" s="67">
        <f t="shared" si="49"/>
        <v>0</v>
      </c>
      <c r="DL66" s="676"/>
      <c r="DM66" s="677"/>
      <c r="DO66" s="260">
        <f t="shared" si="50"/>
        <v>0</v>
      </c>
      <c r="DP66" s="260" t="s">
        <v>142</v>
      </c>
      <c r="DQ66" s="260">
        <f t="shared" si="51"/>
        <v>100</v>
      </c>
      <c r="DR66" s="260" t="str">
        <f t="shared" si="52"/>
        <v>0/100</v>
      </c>
      <c r="DS66" s="260">
        <f t="shared" si="53"/>
        <v>0</v>
      </c>
      <c r="DT66" s="260" t="s">
        <v>142</v>
      </c>
      <c r="DU66" s="260">
        <f t="shared" si="54"/>
        <v>100</v>
      </c>
      <c r="DV66" s="260" t="str">
        <f t="shared" si="55"/>
        <v>0/100</v>
      </c>
      <c r="DW66" s="260">
        <f t="shared" si="56"/>
        <v>0</v>
      </c>
      <c r="DX66" s="260" t="s">
        <v>142</v>
      </c>
      <c r="DY66" s="260">
        <f t="shared" si="57"/>
        <v>100</v>
      </c>
      <c r="DZ66" s="260" t="str">
        <f t="shared" si="58"/>
        <v>0/100</v>
      </c>
    </row>
    <row r="67" spans="1:130" ht="15.75">
      <c r="A67" s="6">
        <f t="shared" si="3"/>
        <v>0</v>
      </c>
      <c r="B67" s="53">
        <v>59</v>
      </c>
      <c r="C67" s="54">
        <f t="shared" si="4"/>
        <v>0</v>
      </c>
      <c r="D67" s="8"/>
      <c r="E67" s="83"/>
      <c r="F67" s="7"/>
      <c r="G67" s="8"/>
      <c r="H67" s="8"/>
      <c r="I67" s="8"/>
      <c r="J67" s="83"/>
      <c r="K67" s="179">
        <v>0</v>
      </c>
      <c r="L67" s="180">
        <v>0</v>
      </c>
      <c r="M67" s="87">
        <f t="shared" si="59"/>
        <v>0</v>
      </c>
      <c r="N67" s="187">
        <v>0</v>
      </c>
      <c r="O67" s="187">
        <v>0</v>
      </c>
      <c r="P67" s="188">
        <v>0</v>
      </c>
      <c r="Q67" s="195">
        <f t="shared" si="60"/>
        <v>0</v>
      </c>
      <c r="R67" s="381">
        <v>0</v>
      </c>
      <c r="S67" s="381">
        <v>0</v>
      </c>
      <c r="T67" s="381">
        <v>0</v>
      </c>
      <c r="U67" s="194">
        <f t="shared" si="61"/>
        <v>0</v>
      </c>
      <c r="V67" s="68">
        <f t="shared" si="62"/>
        <v>0</v>
      </c>
      <c r="W67" s="454">
        <f t="shared" si="9"/>
        <v>0</v>
      </c>
      <c r="X67" s="55" t="str">
        <f t="shared" si="10"/>
        <v/>
      </c>
      <c r="Y67" s="212">
        <v>0</v>
      </c>
      <c r="Z67" s="213">
        <v>0</v>
      </c>
      <c r="AA67" s="95">
        <f t="shared" si="11"/>
        <v>0</v>
      </c>
      <c r="AB67" s="214">
        <v>0</v>
      </c>
      <c r="AC67" s="214">
        <v>0</v>
      </c>
      <c r="AD67" s="215">
        <v>0</v>
      </c>
      <c r="AE67" s="216">
        <f t="shared" si="12"/>
        <v>0</v>
      </c>
      <c r="AF67" s="382">
        <v>0</v>
      </c>
      <c r="AG67" s="382">
        <v>0</v>
      </c>
      <c r="AH67" s="382">
        <v>0</v>
      </c>
      <c r="AI67" s="217">
        <f t="shared" si="13"/>
        <v>0</v>
      </c>
      <c r="AJ67" s="96">
        <f t="shared" si="14"/>
        <v>0</v>
      </c>
      <c r="AK67" s="455">
        <f t="shared" si="15"/>
        <v>0</v>
      </c>
      <c r="AL67" s="97" t="str">
        <f t="shared" si="16"/>
        <v/>
      </c>
      <c r="AM67" s="233">
        <v>0</v>
      </c>
      <c r="AN67" s="234">
        <v>0</v>
      </c>
      <c r="AO67" s="106">
        <f t="shared" si="17"/>
        <v>0</v>
      </c>
      <c r="AP67" s="235">
        <v>0</v>
      </c>
      <c r="AQ67" s="235">
        <v>0</v>
      </c>
      <c r="AR67" s="236">
        <v>0</v>
      </c>
      <c r="AS67" s="237">
        <f t="shared" si="18"/>
        <v>0</v>
      </c>
      <c r="AT67" s="384">
        <v>0</v>
      </c>
      <c r="AU67" s="384">
        <v>0</v>
      </c>
      <c r="AV67" s="384">
        <v>0</v>
      </c>
      <c r="AW67" s="238">
        <f t="shared" si="19"/>
        <v>0</v>
      </c>
      <c r="AX67" s="108">
        <f t="shared" si="20"/>
        <v>0</v>
      </c>
      <c r="AY67" s="58">
        <f t="shared" si="21"/>
        <v>0</v>
      </c>
      <c r="AZ67" s="109" t="str">
        <f t="shared" si="22"/>
        <v/>
      </c>
      <c r="BA67" s="254">
        <v>0</v>
      </c>
      <c r="BB67" s="255">
        <v>0</v>
      </c>
      <c r="BC67" s="119">
        <f t="shared" si="23"/>
        <v>0</v>
      </c>
      <c r="BD67" s="256">
        <v>0</v>
      </c>
      <c r="BE67" s="256">
        <v>0</v>
      </c>
      <c r="BF67" s="257">
        <v>0</v>
      </c>
      <c r="BG67" s="258">
        <f t="shared" si="24"/>
        <v>0</v>
      </c>
      <c r="BH67" s="386">
        <v>0</v>
      </c>
      <c r="BI67" s="386">
        <v>0</v>
      </c>
      <c r="BJ67" s="386">
        <v>0</v>
      </c>
      <c r="BK67" s="259">
        <f t="shared" si="25"/>
        <v>0</v>
      </c>
      <c r="BL67" s="120">
        <f t="shared" si="26"/>
        <v>0</v>
      </c>
      <c r="BM67" s="456">
        <f t="shared" si="27"/>
        <v>0</v>
      </c>
      <c r="BN67" s="121" t="str">
        <f t="shared" si="28"/>
        <v/>
      </c>
      <c r="BO67" s="423">
        <v>0</v>
      </c>
      <c r="BP67" s="424">
        <v>0</v>
      </c>
      <c r="BQ67" s="425">
        <f t="shared" si="29"/>
        <v>0</v>
      </c>
      <c r="BR67" s="426">
        <v>0</v>
      </c>
      <c r="BS67" s="426">
        <v>0</v>
      </c>
      <c r="BT67" s="427">
        <v>0</v>
      </c>
      <c r="BU67" s="428">
        <f t="shared" si="30"/>
        <v>0</v>
      </c>
      <c r="BV67" s="429">
        <v>0</v>
      </c>
      <c r="BW67" s="429">
        <v>0</v>
      </c>
      <c r="BX67" s="429">
        <v>0</v>
      </c>
      <c r="BY67" s="430">
        <f t="shared" si="31"/>
        <v>0</v>
      </c>
      <c r="BZ67" s="431">
        <f t="shared" si="32"/>
        <v>0</v>
      </c>
      <c r="CA67" s="457">
        <f t="shared" si="33"/>
        <v>0</v>
      </c>
      <c r="CB67" s="458" t="str">
        <f t="shared" si="34"/>
        <v/>
      </c>
      <c r="CC67" s="74"/>
      <c r="CD67" s="73"/>
      <c r="CE67" s="73"/>
      <c r="CF67" s="73"/>
      <c r="CG67" s="73"/>
      <c r="CH67" s="77">
        <f t="shared" si="63"/>
        <v>0</v>
      </c>
      <c r="CI67" s="459">
        <f t="shared" si="35"/>
        <v>0</v>
      </c>
      <c r="CJ67" s="57" t="str">
        <f t="shared" si="36"/>
        <v/>
      </c>
      <c r="CK67" s="110"/>
      <c r="CL67" s="107"/>
      <c r="CM67" s="107"/>
      <c r="CN67" s="107"/>
      <c r="CO67" s="107"/>
      <c r="CP67" s="123">
        <f t="shared" si="64"/>
        <v>0</v>
      </c>
      <c r="CQ67" s="58">
        <f t="shared" si="37"/>
        <v>0</v>
      </c>
      <c r="CR67" s="109" t="str">
        <f t="shared" si="38"/>
        <v/>
      </c>
      <c r="CS67" s="70"/>
      <c r="CT67" s="69"/>
      <c r="CU67" s="69"/>
      <c r="CV67" s="69"/>
      <c r="CW67" s="69"/>
      <c r="CX67" s="127">
        <f t="shared" si="65"/>
        <v>0</v>
      </c>
      <c r="CY67" s="460">
        <f t="shared" si="39"/>
        <v>0</v>
      </c>
      <c r="CZ67" s="56" t="str">
        <f t="shared" si="40"/>
        <v/>
      </c>
      <c r="DA67" s="10"/>
      <c r="DB67" s="10"/>
      <c r="DC67" s="62" t="str">
        <f t="shared" si="41"/>
        <v/>
      </c>
      <c r="DD67" s="53">
        <f t="shared" si="42"/>
        <v>1000</v>
      </c>
      <c r="DE67" s="53">
        <f t="shared" si="43"/>
        <v>0</v>
      </c>
      <c r="DF67" s="432">
        <f t="shared" si="44"/>
        <v>0</v>
      </c>
      <c r="DG67" s="59" t="str">
        <f t="shared" si="45"/>
        <v/>
      </c>
      <c r="DH67" s="54" t="str">
        <f t="shared" si="46"/>
        <v/>
      </c>
      <c r="DI67" s="54" t="str">
        <f t="shared" si="47"/>
        <v/>
      </c>
      <c r="DJ67" s="54" t="str">
        <f t="shared" si="48"/>
        <v/>
      </c>
      <c r="DK67" s="67">
        <f t="shared" si="49"/>
        <v>0</v>
      </c>
      <c r="DL67" s="676"/>
      <c r="DM67" s="677"/>
      <c r="DO67" s="260">
        <f t="shared" si="50"/>
        <v>0</v>
      </c>
      <c r="DP67" s="260" t="s">
        <v>142</v>
      </c>
      <c r="DQ67" s="260">
        <f t="shared" si="51"/>
        <v>100</v>
      </c>
      <c r="DR67" s="260" t="str">
        <f t="shared" si="52"/>
        <v>0/100</v>
      </c>
      <c r="DS67" s="260">
        <f t="shared" si="53"/>
        <v>0</v>
      </c>
      <c r="DT67" s="260" t="s">
        <v>142</v>
      </c>
      <c r="DU67" s="260">
        <f t="shared" si="54"/>
        <v>100</v>
      </c>
      <c r="DV67" s="260" t="str">
        <f t="shared" si="55"/>
        <v>0/100</v>
      </c>
      <c r="DW67" s="260">
        <f t="shared" si="56"/>
        <v>0</v>
      </c>
      <c r="DX67" s="260" t="s">
        <v>142</v>
      </c>
      <c r="DY67" s="260">
        <f t="shared" si="57"/>
        <v>100</v>
      </c>
      <c r="DZ67" s="260" t="str">
        <f t="shared" si="58"/>
        <v>0/100</v>
      </c>
    </row>
    <row r="68" spans="1:130" ht="15.75">
      <c r="A68" s="6">
        <f t="shared" si="3"/>
        <v>0</v>
      </c>
      <c r="B68" s="61">
        <v>60</v>
      </c>
      <c r="C68" s="54">
        <f t="shared" si="4"/>
        <v>0</v>
      </c>
      <c r="D68" s="8"/>
      <c r="E68" s="83"/>
      <c r="F68" s="7"/>
      <c r="G68" s="8"/>
      <c r="H68" s="8"/>
      <c r="I68" s="8"/>
      <c r="J68" s="83"/>
      <c r="K68" s="179">
        <v>0</v>
      </c>
      <c r="L68" s="180">
        <v>0</v>
      </c>
      <c r="M68" s="87">
        <f t="shared" si="59"/>
        <v>0</v>
      </c>
      <c r="N68" s="187">
        <v>0</v>
      </c>
      <c r="O68" s="187">
        <v>0</v>
      </c>
      <c r="P68" s="188">
        <v>0</v>
      </c>
      <c r="Q68" s="195">
        <f t="shared" si="60"/>
        <v>0</v>
      </c>
      <c r="R68" s="381">
        <v>0</v>
      </c>
      <c r="S68" s="381">
        <v>0</v>
      </c>
      <c r="T68" s="381">
        <v>0</v>
      </c>
      <c r="U68" s="194">
        <f t="shared" si="61"/>
        <v>0</v>
      </c>
      <c r="V68" s="68">
        <f t="shared" si="62"/>
        <v>0</v>
      </c>
      <c r="W68" s="454">
        <f t="shared" si="9"/>
        <v>0</v>
      </c>
      <c r="X68" s="55" t="str">
        <f t="shared" si="10"/>
        <v/>
      </c>
      <c r="Y68" s="212">
        <v>0</v>
      </c>
      <c r="Z68" s="213">
        <v>0</v>
      </c>
      <c r="AA68" s="95">
        <f t="shared" si="11"/>
        <v>0</v>
      </c>
      <c r="AB68" s="214">
        <v>0</v>
      </c>
      <c r="AC68" s="214">
        <v>0</v>
      </c>
      <c r="AD68" s="215">
        <v>0</v>
      </c>
      <c r="AE68" s="216">
        <f t="shared" si="12"/>
        <v>0</v>
      </c>
      <c r="AF68" s="382">
        <v>0</v>
      </c>
      <c r="AG68" s="382">
        <v>0</v>
      </c>
      <c r="AH68" s="382">
        <v>0</v>
      </c>
      <c r="AI68" s="217">
        <f t="shared" si="13"/>
        <v>0</v>
      </c>
      <c r="AJ68" s="96">
        <f t="shared" si="14"/>
        <v>0</v>
      </c>
      <c r="AK68" s="455">
        <f t="shared" si="15"/>
        <v>0</v>
      </c>
      <c r="AL68" s="97" t="str">
        <f t="shared" si="16"/>
        <v/>
      </c>
      <c r="AM68" s="233">
        <v>0</v>
      </c>
      <c r="AN68" s="234">
        <v>0</v>
      </c>
      <c r="AO68" s="106">
        <f t="shared" si="17"/>
        <v>0</v>
      </c>
      <c r="AP68" s="235">
        <v>0</v>
      </c>
      <c r="AQ68" s="235">
        <v>0</v>
      </c>
      <c r="AR68" s="236">
        <v>0</v>
      </c>
      <c r="AS68" s="237">
        <f t="shared" si="18"/>
        <v>0</v>
      </c>
      <c r="AT68" s="384">
        <v>0</v>
      </c>
      <c r="AU68" s="384">
        <v>0</v>
      </c>
      <c r="AV68" s="384">
        <v>0</v>
      </c>
      <c r="AW68" s="238">
        <f t="shared" si="19"/>
        <v>0</v>
      </c>
      <c r="AX68" s="108">
        <f t="shared" si="20"/>
        <v>0</v>
      </c>
      <c r="AY68" s="58">
        <f t="shared" si="21"/>
        <v>0</v>
      </c>
      <c r="AZ68" s="109" t="str">
        <f t="shared" si="22"/>
        <v/>
      </c>
      <c r="BA68" s="254">
        <v>0</v>
      </c>
      <c r="BB68" s="255">
        <v>0</v>
      </c>
      <c r="BC68" s="119">
        <f t="shared" si="23"/>
        <v>0</v>
      </c>
      <c r="BD68" s="256">
        <v>0</v>
      </c>
      <c r="BE68" s="256">
        <v>0</v>
      </c>
      <c r="BF68" s="257">
        <v>0</v>
      </c>
      <c r="BG68" s="258">
        <f t="shared" si="24"/>
        <v>0</v>
      </c>
      <c r="BH68" s="386">
        <v>0</v>
      </c>
      <c r="BI68" s="386">
        <v>0</v>
      </c>
      <c r="BJ68" s="386">
        <v>0</v>
      </c>
      <c r="BK68" s="259">
        <f t="shared" si="25"/>
        <v>0</v>
      </c>
      <c r="BL68" s="120">
        <f t="shared" si="26"/>
        <v>0</v>
      </c>
      <c r="BM68" s="456">
        <f t="shared" si="27"/>
        <v>0</v>
      </c>
      <c r="BN68" s="121" t="str">
        <f t="shared" si="28"/>
        <v/>
      </c>
      <c r="BO68" s="423">
        <v>0</v>
      </c>
      <c r="BP68" s="424">
        <v>0</v>
      </c>
      <c r="BQ68" s="425">
        <f t="shared" si="29"/>
        <v>0</v>
      </c>
      <c r="BR68" s="426">
        <v>0</v>
      </c>
      <c r="BS68" s="426">
        <v>0</v>
      </c>
      <c r="BT68" s="427">
        <v>0</v>
      </c>
      <c r="BU68" s="428">
        <f t="shared" si="30"/>
        <v>0</v>
      </c>
      <c r="BV68" s="429">
        <v>0</v>
      </c>
      <c r="BW68" s="429">
        <v>0</v>
      </c>
      <c r="BX68" s="429">
        <v>0</v>
      </c>
      <c r="BY68" s="430">
        <f t="shared" si="31"/>
        <v>0</v>
      </c>
      <c r="BZ68" s="431">
        <f t="shared" si="32"/>
        <v>0</v>
      </c>
      <c r="CA68" s="457">
        <f t="shared" si="33"/>
        <v>0</v>
      </c>
      <c r="CB68" s="458" t="str">
        <f t="shared" si="34"/>
        <v/>
      </c>
      <c r="CC68" s="74"/>
      <c r="CD68" s="73"/>
      <c r="CE68" s="73"/>
      <c r="CF68" s="73"/>
      <c r="CG68" s="73"/>
      <c r="CH68" s="77">
        <f t="shared" si="63"/>
        <v>0</v>
      </c>
      <c r="CI68" s="459">
        <f t="shared" si="35"/>
        <v>0</v>
      </c>
      <c r="CJ68" s="57" t="str">
        <f t="shared" si="36"/>
        <v/>
      </c>
      <c r="CK68" s="110"/>
      <c r="CL68" s="107"/>
      <c r="CM68" s="107"/>
      <c r="CN68" s="107"/>
      <c r="CO68" s="107"/>
      <c r="CP68" s="123">
        <f t="shared" si="64"/>
        <v>0</v>
      </c>
      <c r="CQ68" s="58">
        <f t="shared" si="37"/>
        <v>0</v>
      </c>
      <c r="CR68" s="109" t="str">
        <f t="shared" si="38"/>
        <v/>
      </c>
      <c r="CS68" s="70"/>
      <c r="CT68" s="69"/>
      <c r="CU68" s="69"/>
      <c r="CV68" s="69"/>
      <c r="CW68" s="69"/>
      <c r="CX68" s="127">
        <f t="shared" si="65"/>
        <v>0</v>
      </c>
      <c r="CY68" s="460">
        <f t="shared" si="39"/>
        <v>0</v>
      </c>
      <c r="CZ68" s="56" t="str">
        <f t="shared" si="40"/>
        <v/>
      </c>
      <c r="DA68" s="10"/>
      <c r="DB68" s="10"/>
      <c r="DC68" s="62" t="str">
        <f t="shared" si="41"/>
        <v/>
      </c>
      <c r="DD68" s="53">
        <f t="shared" si="42"/>
        <v>1000</v>
      </c>
      <c r="DE68" s="53">
        <f t="shared" si="43"/>
        <v>0</v>
      </c>
      <c r="DF68" s="432">
        <f t="shared" si="44"/>
        <v>0</v>
      </c>
      <c r="DG68" s="59" t="str">
        <f t="shared" si="45"/>
        <v/>
      </c>
      <c r="DH68" s="54" t="str">
        <f t="shared" si="46"/>
        <v/>
      </c>
      <c r="DI68" s="54" t="str">
        <f t="shared" si="47"/>
        <v/>
      </c>
      <c r="DJ68" s="54" t="str">
        <f t="shared" si="48"/>
        <v/>
      </c>
      <c r="DK68" s="67">
        <f t="shared" si="49"/>
        <v>0</v>
      </c>
      <c r="DL68" s="676"/>
      <c r="DM68" s="677"/>
      <c r="DO68" s="260">
        <f t="shared" si="50"/>
        <v>0</v>
      </c>
      <c r="DP68" s="260" t="s">
        <v>142</v>
      </c>
      <c r="DQ68" s="260">
        <f t="shared" si="51"/>
        <v>100</v>
      </c>
      <c r="DR68" s="260" t="str">
        <f t="shared" si="52"/>
        <v>0/100</v>
      </c>
      <c r="DS68" s="260">
        <f t="shared" si="53"/>
        <v>0</v>
      </c>
      <c r="DT68" s="260" t="s">
        <v>142</v>
      </c>
      <c r="DU68" s="260">
        <f t="shared" si="54"/>
        <v>100</v>
      </c>
      <c r="DV68" s="260" t="str">
        <f t="shared" si="55"/>
        <v>0/100</v>
      </c>
      <c r="DW68" s="260">
        <f t="shared" si="56"/>
        <v>0</v>
      </c>
      <c r="DX68" s="260" t="s">
        <v>142</v>
      </c>
      <c r="DY68" s="260">
        <f t="shared" si="57"/>
        <v>100</v>
      </c>
      <c r="DZ68" s="260" t="str">
        <f t="shared" si="58"/>
        <v>0/100</v>
      </c>
    </row>
    <row r="69" spans="1:130" ht="15.75">
      <c r="A69" s="6">
        <f t="shared" si="3"/>
        <v>0</v>
      </c>
      <c r="B69" s="53">
        <v>61</v>
      </c>
      <c r="C69" s="54">
        <f t="shared" si="4"/>
        <v>0</v>
      </c>
      <c r="D69" s="8"/>
      <c r="E69" s="83"/>
      <c r="F69" s="7"/>
      <c r="G69" s="8"/>
      <c r="H69" s="8"/>
      <c r="I69" s="8"/>
      <c r="J69" s="83"/>
      <c r="K69" s="179">
        <v>0</v>
      </c>
      <c r="L69" s="180">
        <v>0</v>
      </c>
      <c r="M69" s="87">
        <f t="shared" si="59"/>
        <v>0</v>
      </c>
      <c r="N69" s="187">
        <v>0</v>
      </c>
      <c r="O69" s="187">
        <v>0</v>
      </c>
      <c r="P69" s="188">
        <v>0</v>
      </c>
      <c r="Q69" s="195">
        <f t="shared" si="60"/>
        <v>0</v>
      </c>
      <c r="R69" s="381">
        <v>0</v>
      </c>
      <c r="S69" s="381">
        <v>0</v>
      </c>
      <c r="T69" s="381">
        <v>0</v>
      </c>
      <c r="U69" s="194">
        <f t="shared" si="61"/>
        <v>0</v>
      </c>
      <c r="V69" s="68">
        <f t="shared" si="62"/>
        <v>0</v>
      </c>
      <c r="W69" s="454">
        <f t="shared" si="9"/>
        <v>0</v>
      </c>
      <c r="X69" s="55" t="str">
        <f t="shared" si="10"/>
        <v/>
      </c>
      <c r="Y69" s="212">
        <v>0</v>
      </c>
      <c r="Z69" s="213">
        <v>0</v>
      </c>
      <c r="AA69" s="95">
        <f t="shared" si="11"/>
        <v>0</v>
      </c>
      <c r="AB69" s="214">
        <v>0</v>
      </c>
      <c r="AC69" s="214">
        <v>0</v>
      </c>
      <c r="AD69" s="215">
        <v>0</v>
      </c>
      <c r="AE69" s="216">
        <f t="shared" si="12"/>
        <v>0</v>
      </c>
      <c r="AF69" s="382">
        <v>0</v>
      </c>
      <c r="AG69" s="382">
        <v>0</v>
      </c>
      <c r="AH69" s="382">
        <v>0</v>
      </c>
      <c r="AI69" s="217">
        <f t="shared" si="13"/>
        <v>0</v>
      </c>
      <c r="AJ69" s="96">
        <f t="shared" si="14"/>
        <v>0</v>
      </c>
      <c r="AK69" s="455">
        <f t="shared" si="15"/>
        <v>0</v>
      </c>
      <c r="AL69" s="97" t="str">
        <f t="shared" si="16"/>
        <v/>
      </c>
      <c r="AM69" s="233">
        <v>0</v>
      </c>
      <c r="AN69" s="234">
        <v>0</v>
      </c>
      <c r="AO69" s="106">
        <f t="shared" si="17"/>
        <v>0</v>
      </c>
      <c r="AP69" s="235">
        <v>0</v>
      </c>
      <c r="AQ69" s="235">
        <v>0</v>
      </c>
      <c r="AR69" s="236">
        <v>0</v>
      </c>
      <c r="AS69" s="237">
        <f t="shared" si="18"/>
        <v>0</v>
      </c>
      <c r="AT69" s="384">
        <v>0</v>
      </c>
      <c r="AU69" s="384">
        <v>0</v>
      </c>
      <c r="AV69" s="384">
        <v>0</v>
      </c>
      <c r="AW69" s="238">
        <f t="shared" si="19"/>
        <v>0</v>
      </c>
      <c r="AX69" s="108">
        <f t="shared" si="20"/>
        <v>0</v>
      </c>
      <c r="AY69" s="58">
        <f t="shared" si="21"/>
        <v>0</v>
      </c>
      <c r="AZ69" s="109" t="str">
        <f t="shared" si="22"/>
        <v/>
      </c>
      <c r="BA69" s="254">
        <v>0</v>
      </c>
      <c r="BB69" s="255">
        <v>0</v>
      </c>
      <c r="BC69" s="119">
        <f t="shared" si="23"/>
        <v>0</v>
      </c>
      <c r="BD69" s="256">
        <v>0</v>
      </c>
      <c r="BE69" s="256">
        <v>0</v>
      </c>
      <c r="BF69" s="257">
        <v>0</v>
      </c>
      <c r="BG69" s="258">
        <f t="shared" si="24"/>
        <v>0</v>
      </c>
      <c r="BH69" s="386">
        <v>0</v>
      </c>
      <c r="BI69" s="386">
        <v>0</v>
      </c>
      <c r="BJ69" s="386">
        <v>0</v>
      </c>
      <c r="BK69" s="259">
        <f t="shared" si="25"/>
        <v>0</v>
      </c>
      <c r="BL69" s="120">
        <f t="shared" si="26"/>
        <v>0</v>
      </c>
      <c r="BM69" s="456">
        <f t="shared" si="27"/>
        <v>0</v>
      </c>
      <c r="BN69" s="121" t="str">
        <f t="shared" si="28"/>
        <v/>
      </c>
      <c r="BO69" s="423">
        <v>0</v>
      </c>
      <c r="BP69" s="424">
        <v>0</v>
      </c>
      <c r="BQ69" s="425">
        <f t="shared" si="29"/>
        <v>0</v>
      </c>
      <c r="BR69" s="426">
        <v>0</v>
      </c>
      <c r="BS69" s="426">
        <v>0</v>
      </c>
      <c r="BT69" s="427">
        <v>0</v>
      </c>
      <c r="BU69" s="428">
        <f t="shared" si="30"/>
        <v>0</v>
      </c>
      <c r="BV69" s="429">
        <v>0</v>
      </c>
      <c r="BW69" s="429">
        <v>0</v>
      </c>
      <c r="BX69" s="429">
        <v>0</v>
      </c>
      <c r="BY69" s="430">
        <f t="shared" si="31"/>
        <v>0</v>
      </c>
      <c r="BZ69" s="431">
        <f t="shared" si="32"/>
        <v>0</v>
      </c>
      <c r="CA69" s="457">
        <f t="shared" si="33"/>
        <v>0</v>
      </c>
      <c r="CB69" s="458" t="str">
        <f t="shared" si="34"/>
        <v/>
      </c>
      <c r="CC69" s="74"/>
      <c r="CD69" s="73"/>
      <c r="CE69" s="73"/>
      <c r="CF69" s="73"/>
      <c r="CG69" s="73"/>
      <c r="CH69" s="77">
        <f t="shared" si="63"/>
        <v>0</v>
      </c>
      <c r="CI69" s="459">
        <f t="shared" si="35"/>
        <v>0</v>
      </c>
      <c r="CJ69" s="57" t="str">
        <f t="shared" si="36"/>
        <v/>
      </c>
      <c r="CK69" s="110"/>
      <c r="CL69" s="107"/>
      <c r="CM69" s="107"/>
      <c r="CN69" s="107"/>
      <c r="CO69" s="107"/>
      <c r="CP69" s="123">
        <f t="shared" si="64"/>
        <v>0</v>
      </c>
      <c r="CQ69" s="58">
        <f t="shared" si="37"/>
        <v>0</v>
      </c>
      <c r="CR69" s="109" t="str">
        <f t="shared" si="38"/>
        <v/>
      </c>
      <c r="CS69" s="70"/>
      <c r="CT69" s="69"/>
      <c r="CU69" s="69"/>
      <c r="CV69" s="69"/>
      <c r="CW69" s="69"/>
      <c r="CX69" s="127">
        <f t="shared" si="65"/>
        <v>0</v>
      </c>
      <c r="CY69" s="460">
        <f t="shared" si="39"/>
        <v>0</v>
      </c>
      <c r="CZ69" s="56" t="str">
        <f t="shared" si="40"/>
        <v/>
      </c>
      <c r="DA69" s="10"/>
      <c r="DB69" s="10"/>
      <c r="DC69" s="62" t="str">
        <f t="shared" si="41"/>
        <v/>
      </c>
      <c r="DD69" s="53">
        <f t="shared" si="42"/>
        <v>1000</v>
      </c>
      <c r="DE69" s="53">
        <f t="shared" si="43"/>
        <v>0</v>
      </c>
      <c r="DF69" s="432">
        <f t="shared" si="44"/>
        <v>0</v>
      </c>
      <c r="DG69" s="59" t="str">
        <f t="shared" si="45"/>
        <v/>
      </c>
      <c r="DH69" s="54" t="str">
        <f t="shared" si="46"/>
        <v/>
      </c>
      <c r="DI69" s="54" t="str">
        <f t="shared" si="47"/>
        <v/>
      </c>
      <c r="DJ69" s="54" t="str">
        <f t="shared" si="48"/>
        <v/>
      </c>
      <c r="DK69" s="67">
        <f t="shared" si="49"/>
        <v>0</v>
      </c>
      <c r="DL69" s="676"/>
      <c r="DM69" s="677"/>
      <c r="DO69" s="260">
        <f t="shared" si="50"/>
        <v>0</v>
      </c>
      <c r="DP69" s="260" t="s">
        <v>142</v>
      </c>
      <c r="DQ69" s="260">
        <f t="shared" si="51"/>
        <v>100</v>
      </c>
      <c r="DR69" s="260" t="str">
        <f t="shared" si="52"/>
        <v>0/100</v>
      </c>
      <c r="DS69" s="260">
        <f t="shared" si="53"/>
        <v>0</v>
      </c>
      <c r="DT69" s="260" t="s">
        <v>142</v>
      </c>
      <c r="DU69" s="260">
        <f t="shared" si="54"/>
        <v>100</v>
      </c>
      <c r="DV69" s="260" t="str">
        <f t="shared" si="55"/>
        <v>0/100</v>
      </c>
      <c r="DW69" s="260">
        <f t="shared" si="56"/>
        <v>0</v>
      </c>
      <c r="DX69" s="260" t="s">
        <v>142</v>
      </c>
      <c r="DY69" s="260">
        <f t="shared" si="57"/>
        <v>100</v>
      </c>
      <c r="DZ69" s="260" t="str">
        <f t="shared" si="58"/>
        <v>0/100</v>
      </c>
    </row>
    <row r="70" spans="1:130" ht="15.75">
      <c r="A70" s="6">
        <f t="shared" si="3"/>
        <v>0</v>
      </c>
      <c r="B70" s="61">
        <v>62</v>
      </c>
      <c r="C70" s="54">
        <f t="shared" si="4"/>
        <v>0</v>
      </c>
      <c r="D70" s="8"/>
      <c r="E70" s="83"/>
      <c r="F70" s="7"/>
      <c r="G70" s="8"/>
      <c r="H70" s="8"/>
      <c r="I70" s="8"/>
      <c r="J70" s="83"/>
      <c r="K70" s="179">
        <v>0</v>
      </c>
      <c r="L70" s="180">
        <v>0</v>
      </c>
      <c r="M70" s="87">
        <f t="shared" si="59"/>
        <v>0</v>
      </c>
      <c r="N70" s="187">
        <v>0</v>
      </c>
      <c r="O70" s="187">
        <v>0</v>
      </c>
      <c r="P70" s="188">
        <v>0</v>
      </c>
      <c r="Q70" s="195">
        <f t="shared" si="60"/>
        <v>0</v>
      </c>
      <c r="R70" s="381">
        <v>0</v>
      </c>
      <c r="S70" s="381">
        <v>0</v>
      </c>
      <c r="T70" s="381">
        <v>0</v>
      </c>
      <c r="U70" s="194">
        <f t="shared" si="61"/>
        <v>0</v>
      </c>
      <c r="V70" s="68">
        <f t="shared" si="62"/>
        <v>0</v>
      </c>
      <c r="W70" s="454">
        <f t="shared" si="9"/>
        <v>0</v>
      </c>
      <c r="X70" s="55" t="str">
        <f t="shared" si="10"/>
        <v/>
      </c>
      <c r="Y70" s="212">
        <v>0</v>
      </c>
      <c r="Z70" s="213">
        <v>0</v>
      </c>
      <c r="AA70" s="95">
        <f t="shared" si="11"/>
        <v>0</v>
      </c>
      <c r="AB70" s="214">
        <v>0</v>
      </c>
      <c r="AC70" s="214">
        <v>0</v>
      </c>
      <c r="AD70" s="215">
        <v>0</v>
      </c>
      <c r="AE70" s="216">
        <f t="shared" si="12"/>
        <v>0</v>
      </c>
      <c r="AF70" s="382">
        <v>0</v>
      </c>
      <c r="AG70" s="382">
        <v>0</v>
      </c>
      <c r="AH70" s="382">
        <v>0</v>
      </c>
      <c r="AI70" s="217">
        <f t="shared" si="13"/>
        <v>0</v>
      </c>
      <c r="AJ70" s="96">
        <f t="shared" si="14"/>
        <v>0</v>
      </c>
      <c r="AK70" s="455">
        <f t="shared" si="15"/>
        <v>0</v>
      </c>
      <c r="AL70" s="97" t="str">
        <f t="shared" si="16"/>
        <v/>
      </c>
      <c r="AM70" s="233">
        <v>0</v>
      </c>
      <c r="AN70" s="234">
        <v>0</v>
      </c>
      <c r="AO70" s="106">
        <f t="shared" si="17"/>
        <v>0</v>
      </c>
      <c r="AP70" s="235">
        <v>0</v>
      </c>
      <c r="AQ70" s="235">
        <v>0</v>
      </c>
      <c r="AR70" s="236">
        <v>0</v>
      </c>
      <c r="AS70" s="237">
        <f t="shared" si="18"/>
        <v>0</v>
      </c>
      <c r="AT70" s="384">
        <v>0</v>
      </c>
      <c r="AU70" s="384">
        <v>0</v>
      </c>
      <c r="AV70" s="384">
        <v>0</v>
      </c>
      <c r="AW70" s="238">
        <f t="shared" si="19"/>
        <v>0</v>
      </c>
      <c r="AX70" s="108">
        <f t="shared" si="20"/>
        <v>0</v>
      </c>
      <c r="AY70" s="58">
        <f t="shared" si="21"/>
        <v>0</v>
      </c>
      <c r="AZ70" s="109" t="str">
        <f t="shared" si="22"/>
        <v/>
      </c>
      <c r="BA70" s="254">
        <v>0</v>
      </c>
      <c r="BB70" s="255">
        <v>0</v>
      </c>
      <c r="BC70" s="119">
        <f t="shared" si="23"/>
        <v>0</v>
      </c>
      <c r="BD70" s="256">
        <v>0</v>
      </c>
      <c r="BE70" s="256">
        <v>0</v>
      </c>
      <c r="BF70" s="257">
        <v>0</v>
      </c>
      <c r="BG70" s="258">
        <f t="shared" si="24"/>
        <v>0</v>
      </c>
      <c r="BH70" s="386">
        <v>0</v>
      </c>
      <c r="BI70" s="386">
        <v>0</v>
      </c>
      <c r="BJ70" s="386">
        <v>0</v>
      </c>
      <c r="BK70" s="259">
        <f t="shared" si="25"/>
        <v>0</v>
      </c>
      <c r="BL70" s="120">
        <f t="shared" si="26"/>
        <v>0</v>
      </c>
      <c r="BM70" s="456">
        <f t="shared" si="27"/>
        <v>0</v>
      </c>
      <c r="BN70" s="121" t="str">
        <f t="shared" si="28"/>
        <v/>
      </c>
      <c r="BO70" s="423">
        <v>0</v>
      </c>
      <c r="BP70" s="424">
        <v>0</v>
      </c>
      <c r="BQ70" s="425">
        <f t="shared" si="29"/>
        <v>0</v>
      </c>
      <c r="BR70" s="426">
        <v>0</v>
      </c>
      <c r="BS70" s="426">
        <v>0</v>
      </c>
      <c r="BT70" s="427">
        <v>0</v>
      </c>
      <c r="BU70" s="428">
        <f t="shared" si="30"/>
        <v>0</v>
      </c>
      <c r="BV70" s="429">
        <v>0</v>
      </c>
      <c r="BW70" s="429">
        <v>0</v>
      </c>
      <c r="BX70" s="429">
        <v>0</v>
      </c>
      <c r="BY70" s="430">
        <f t="shared" si="31"/>
        <v>0</v>
      </c>
      <c r="BZ70" s="431">
        <f t="shared" si="32"/>
        <v>0</v>
      </c>
      <c r="CA70" s="457">
        <f t="shared" si="33"/>
        <v>0</v>
      </c>
      <c r="CB70" s="458" t="str">
        <f t="shared" si="34"/>
        <v/>
      </c>
      <c r="CC70" s="74"/>
      <c r="CD70" s="73"/>
      <c r="CE70" s="73"/>
      <c r="CF70" s="73"/>
      <c r="CG70" s="73"/>
      <c r="CH70" s="77">
        <f t="shared" si="63"/>
        <v>0</v>
      </c>
      <c r="CI70" s="459">
        <f t="shared" si="35"/>
        <v>0</v>
      </c>
      <c r="CJ70" s="57" t="str">
        <f t="shared" si="36"/>
        <v/>
      </c>
      <c r="CK70" s="110"/>
      <c r="CL70" s="107"/>
      <c r="CM70" s="107"/>
      <c r="CN70" s="107"/>
      <c r="CO70" s="107"/>
      <c r="CP70" s="123">
        <f t="shared" si="64"/>
        <v>0</v>
      </c>
      <c r="CQ70" s="58">
        <f t="shared" si="37"/>
        <v>0</v>
      </c>
      <c r="CR70" s="109" t="str">
        <f t="shared" si="38"/>
        <v/>
      </c>
      <c r="CS70" s="70"/>
      <c r="CT70" s="69"/>
      <c r="CU70" s="69"/>
      <c r="CV70" s="69"/>
      <c r="CW70" s="69"/>
      <c r="CX70" s="127">
        <f t="shared" si="65"/>
        <v>0</v>
      </c>
      <c r="CY70" s="460">
        <f t="shared" si="39"/>
        <v>0</v>
      </c>
      <c r="CZ70" s="56" t="str">
        <f t="shared" si="40"/>
        <v/>
      </c>
      <c r="DA70" s="10"/>
      <c r="DB70" s="10"/>
      <c r="DC70" s="62" t="str">
        <f t="shared" si="41"/>
        <v/>
      </c>
      <c r="DD70" s="53">
        <f t="shared" si="42"/>
        <v>1000</v>
      </c>
      <c r="DE70" s="53">
        <f t="shared" si="43"/>
        <v>0</v>
      </c>
      <c r="DF70" s="432">
        <f t="shared" si="44"/>
        <v>0</v>
      </c>
      <c r="DG70" s="59" t="str">
        <f t="shared" si="45"/>
        <v/>
      </c>
      <c r="DH70" s="54" t="str">
        <f t="shared" si="46"/>
        <v/>
      </c>
      <c r="DI70" s="54" t="str">
        <f t="shared" si="47"/>
        <v/>
      </c>
      <c r="DJ70" s="54" t="str">
        <f t="shared" si="48"/>
        <v/>
      </c>
      <c r="DK70" s="67">
        <f t="shared" si="49"/>
        <v>0</v>
      </c>
      <c r="DL70" s="676"/>
      <c r="DM70" s="677"/>
      <c r="DO70" s="260">
        <f t="shared" si="50"/>
        <v>0</v>
      </c>
      <c r="DP70" s="260" t="s">
        <v>142</v>
      </c>
      <c r="DQ70" s="260">
        <f t="shared" si="51"/>
        <v>100</v>
      </c>
      <c r="DR70" s="260" t="str">
        <f t="shared" si="52"/>
        <v>0/100</v>
      </c>
      <c r="DS70" s="260">
        <f t="shared" si="53"/>
        <v>0</v>
      </c>
      <c r="DT70" s="260" t="s">
        <v>142</v>
      </c>
      <c r="DU70" s="260">
        <f t="shared" si="54"/>
        <v>100</v>
      </c>
      <c r="DV70" s="260" t="str">
        <f t="shared" si="55"/>
        <v>0/100</v>
      </c>
      <c r="DW70" s="260">
        <f t="shared" si="56"/>
        <v>0</v>
      </c>
      <c r="DX70" s="260" t="s">
        <v>142</v>
      </c>
      <c r="DY70" s="260">
        <f t="shared" si="57"/>
        <v>100</v>
      </c>
      <c r="DZ70" s="260" t="str">
        <f t="shared" si="58"/>
        <v>0/100</v>
      </c>
    </row>
    <row r="71" spans="1:130" ht="15.75">
      <c r="A71" s="6">
        <f t="shared" si="3"/>
        <v>0</v>
      </c>
      <c r="B71" s="53">
        <v>63</v>
      </c>
      <c r="C71" s="54">
        <f t="shared" si="4"/>
        <v>0</v>
      </c>
      <c r="D71" s="8"/>
      <c r="E71" s="83"/>
      <c r="F71" s="7"/>
      <c r="G71" s="8"/>
      <c r="H71" s="8"/>
      <c r="I71" s="8"/>
      <c r="J71" s="83"/>
      <c r="K71" s="179">
        <v>0</v>
      </c>
      <c r="L71" s="180">
        <v>0</v>
      </c>
      <c r="M71" s="87">
        <f t="shared" si="59"/>
        <v>0</v>
      </c>
      <c r="N71" s="187">
        <v>0</v>
      </c>
      <c r="O71" s="187">
        <v>0</v>
      </c>
      <c r="P71" s="188">
        <v>0</v>
      </c>
      <c r="Q71" s="195">
        <f t="shared" si="60"/>
        <v>0</v>
      </c>
      <c r="R71" s="381">
        <v>0</v>
      </c>
      <c r="S71" s="381">
        <v>0</v>
      </c>
      <c r="T71" s="381">
        <v>0</v>
      </c>
      <c r="U71" s="194">
        <f t="shared" si="61"/>
        <v>0</v>
      </c>
      <c r="V71" s="68">
        <f t="shared" si="62"/>
        <v>0</v>
      </c>
      <c r="W71" s="454">
        <f t="shared" si="9"/>
        <v>0</v>
      </c>
      <c r="X71" s="55" t="str">
        <f t="shared" si="10"/>
        <v/>
      </c>
      <c r="Y71" s="212">
        <v>0</v>
      </c>
      <c r="Z71" s="213">
        <v>0</v>
      </c>
      <c r="AA71" s="95">
        <f t="shared" si="11"/>
        <v>0</v>
      </c>
      <c r="AB71" s="214">
        <v>0</v>
      </c>
      <c r="AC71" s="214">
        <v>0</v>
      </c>
      <c r="AD71" s="215">
        <v>0</v>
      </c>
      <c r="AE71" s="216">
        <f t="shared" si="12"/>
        <v>0</v>
      </c>
      <c r="AF71" s="382">
        <v>0</v>
      </c>
      <c r="AG71" s="382">
        <v>0</v>
      </c>
      <c r="AH71" s="382">
        <v>0</v>
      </c>
      <c r="AI71" s="217">
        <f t="shared" si="13"/>
        <v>0</v>
      </c>
      <c r="AJ71" s="96">
        <f t="shared" si="14"/>
        <v>0</v>
      </c>
      <c r="AK71" s="455">
        <f t="shared" si="15"/>
        <v>0</v>
      </c>
      <c r="AL71" s="97" t="str">
        <f t="shared" si="16"/>
        <v/>
      </c>
      <c r="AM71" s="233">
        <v>0</v>
      </c>
      <c r="AN71" s="234">
        <v>0</v>
      </c>
      <c r="AO71" s="106">
        <f t="shared" si="17"/>
        <v>0</v>
      </c>
      <c r="AP71" s="235">
        <v>0</v>
      </c>
      <c r="AQ71" s="235">
        <v>0</v>
      </c>
      <c r="AR71" s="236">
        <v>0</v>
      </c>
      <c r="AS71" s="237">
        <f t="shared" si="18"/>
        <v>0</v>
      </c>
      <c r="AT71" s="384">
        <v>0</v>
      </c>
      <c r="AU71" s="384">
        <v>0</v>
      </c>
      <c r="AV71" s="384">
        <v>0</v>
      </c>
      <c r="AW71" s="238">
        <f t="shared" si="19"/>
        <v>0</v>
      </c>
      <c r="AX71" s="108">
        <f t="shared" si="20"/>
        <v>0</v>
      </c>
      <c r="AY71" s="58">
        <f t="shared" si="21"/>
        <v>0</v>
      </c>
      <c r="AZ71" s="109" t="str">
        <f t="shared" si="22"/>
        <v/>
      </c>
      <c r="BA71" s="254">
        <v>0</v>
      </c>
      <c r="BB71" s="255">
        <v>0</v>
      </c>
      <c r="BC71" s="119">
        <f t="shared" si="23"/>
        <v>0</v>
      </c>
      <c r="BD71" s="256">
        <v>0</v>
      </c>
      <c r="BE71" s="256">
        <v>0</v>
      </c>
      <c r="BF71" s="257">
        <v>0</v>
      </c>
      <c r="BG71" s="258">
        <f t="shared" si="24"/>
        <v>0</v>
      </c>
      <c r="BH71" s="386">
        <v>0</v>
      </c>
      <c r="BI71" s="386">
        <v>0</v>
      </c>
      <c r="BJ71" s="386">
        <v>0</v>
      </c>
      <c r="BK71" s="259">
        <f t="shared" si="25"/>
        <v>0</v>
      </c>
      <c r="BL71" s="120">
        <f t="shared" si="26"/>
        <v>0</v>
      </c>
      <c r="BM71" s="456">
        <f t="shared" si="27"/>
        <v>0</v>
      </c>
      <c r="BN71" s="121" t="str">
        <f t="shared" si="28"/>
        <v/>
      </c>
      <c r="BO71" s="423">
        <v>0</v>
      </c>
      <c r="BP71" s="424">
        <v>0</v>
      </c>
      <c r="BQ71" s="425">
        <f t="shared" si="29"/>
        <v>0</v>
      </c>
      <c r="BR71" s="426">
        <v>0</v>
      </c>
      <c r="BS71" s="426">
        <v>0</v>
      </c>
      <c r="BT71" s="427">
        <v>0</v>
      </c>
      <c r="BU71" s="428">
        <f t="shared" si="30"/>
        <v>0</v>
      </c>
      <c r="BV71" s="429">
        <v>0</v>
      </c>
      <c r="BW71" s="429">
        <v>0</v>
      </c>
      <c r="BX71" s="429">
        <v>0</v>
      </c>
      <c r="BY71" s="430">
        <f t="shared" si="31"/>
        <v>0</v>
      </c>
      <c r="BZ71" s="431">
        <f t="shared" si="32"/>
        <v>0</v>
      </c>
      <c r="CA71" s="457">
        <f t="shared" si="33"/>
        <v>0</v>
      </c>
      <c r="CB71" s="458" t="str">
        <f t="shared" si="34"/>
        <v/>
      </c>
      <c r="CC71" s="74"/>
      <c r="CD71" s="73"/>
      <c r="CE71" s="73"/>
      <c r="CF71" s="73"/>
      <c r="CG71" s="73"/>
      <c r="CH71" s="77">
        <f t="shared" si="63"/>
        <v>0</v>
      </c>
      <c r="CI71" s="459">
        <f t="shared" si="35"/>
        <v>0</v>
      </c>
      <c r="CJ71" s="57" t="str">
        <f t="shared" si="36"/>
        <v/>
      </c>
      <c r="CK71" s="110"/>
      <c r="CL71" s="107"/>
      <c r="CM71" s="107"/>
      <c r="CN71" s="107"/>
      <c r="CO71" s="107"/>
      <c r="CP71" s="123">
        <f t="shared" si="64"/>
        <v>0</v>
      </c>
      <c r="CQ71" s="58">
        <f t="shared" si="37"/>
        <v>0</v>
      </c>
      <c r="CR71" s="109" t="str">
        <f t="shared" si="38"/>
        <v/>
      </c>
      <c r="CS71" s="70"/>
      <c r="CT71" s="69"/>
      <c r="CU71" s="69"/>
      <c r="CV71" s="69"/>
      <c r="CW71" s="69"/>
      <c r="CX71" s="127">
        <f t="shared" si="65"/>
        <v>0</v>
      </c>
      <c r="CY71" s="460">
        <f t="shared" si="39"/>
        <v>0</v>
      </c>
      <c r="CZ71" s="56" t="str">
        <f t="shared" si="40"/>
        <v/>
      </c>
      <c r="DA71" s="10"/>
      <c r="DB71" s="10"/>
      <c r="DC71" s="62" t="str">
        <f t="shared" si="41"/>
        <v/>
      </c>
      <c r="DD71" s="53">
        <f t="shared" si="42"/>
        <v>1000</v>
      </c>
      <c r="DE71" s="53">
        <f t="shared" si="43"/>
        <v>0</v>
      </c>
      <c r="DF71" s="432">
        <f t="shared" si="44"/>
        <v>0</v>
      </c>
      <c r="DG71" s="59" t="str">
        <f t="shared" si="45"/>
        <v/>
      </c>
      <c r="DH71" s="54" t="str">
        <f t="shared" si="46"/>
        <v/>
      </c>
      <c r="DI71" s="54" t="str">
        <f t="shared" si="47"/>
        <v/>
      </c>
      <c r="DJ71" s="54" t="str">
        <f t="shared" si="48"/>
        <v/>
      </c>
      <c r="DK71" s="67">
        <f t="shared" si="49"/>
        <v>0</v>
      </c>
      <c r="DL71" s="676"/>
      <c r="DM71" s="677"/>
      <c r="DO71" s="260">
        <f t="shared" si="50"/>
        <v>0</v>
      </c>
      <c r="DP71" s="260" t="s">
        <v>142</v>
      </c>
      <c r="DQ71" s="260">
        <f t="shared" si="51"/>
        <v>100</v>
      </c>
      <c r="DR71" s="260" t="str">
        <f t="shared" si="52"/>
        <v>0/100</v>
      </c>
      <c r="DS71" s="260">
        <f t="shared" si="53"/>
        <v>0</v>
      </c>
      <c r="DT71" s="260" t="s">
        <v>142</v>
      </c>
      <c r="DU71" s="260">
        <f t="shared" si="54"/>
        <v>100</v>
      </c>
      <c r="DV71" s="260" t="str">
        <f t="shared" si="55"/>
        <v>0/100</v>
      </c>
      <c r="DW71" s="260">
        <f t="shared" si="56"/>
        <v>0</v>
      </c>
      <c r="DX71" s="260" t="s">
        <v>142</v>
      </c>
      <c r="DY71" s="260">
        <f t="shared" si="57"/>
        <v>100</v>
      </c>
      <c r="DZ71" s="260" t="str">
        <f t="shared" si="58"/>
        <v>0/100</v>
      </c>
    </row>
    <row r="72" spans="1:130" ht="15.75">
      <c r="A72" s="6">
        <f t="shared" si="3"/>
        <v>0</v>
      </c>
      <c r="B72" s="61">
        <v>64</v>
      </c>
      <c r="C72" s="54">
        <f t="shared" si="4"/>
        <v>0</v>
      </c>
      <c r="D72" s="8"/>
      <c r="E72" s="83"/>
      <c r="F72" s="7"/>
      <c r="G72" s="8"/>
      <c r="H72" s="8"/>
      <c r="I72" s="8"/>
      <c r="J72" s="83"/>
      <c r="K72" s="179">
        <v>0</v>
      </c>
      <c r="L72" s="180">
        <v>0</v>
      </c>
      <c r="M72" s="87">
        <f t="shared" si="59"/>
        <v>0</v>
      </c>
      <c r="N72" s="187">
        <v>0</v>
      </c>
      <c r="O72" s="187">
        <v>0</v>
      </c>
      <c r="P72" s="188">
        <v>0</v>
      </c>
      <c r="Q72" s="195">
        <f t="shared" si="60"/>
        <v>0</v>
      </c>
      <c r="R72" s="381">
        <v>0</v>
      </c>
      <c r="S72" s="381">
        <v>0</v>
      </c>
      <c r="T72" s="381">
        <v>0</v>
      </c>
      <c r="U72" s="194">
        <f t="shared" si="61"/>
        <v>0</v>
      </c>
      <c r="V72" s="68">
        <f t="shared" si="62"/>
        <v>0</v>
      </c>
      <c r="W72" s="454">
        <f t="shared" si="9"/>
        <v>0</v>
      </c>
      <c r="X72" s="55" t="str">
        <f t="shared" si="10"/>
        <v/>
      </c>
      <c r="Y72" s="212">
        <v>0</v>
      </c>
      <c r="Z72" s="213">
        <v>0</v>
      </c>
      <c r="AA72" s="95">
        <f t="shared" si="11"/>
        <v>0</v>
      </c>
      <c r="AB72" s="214">
        <v>0</v>
      </c>
      <c r="AC72" s="214">
        <v>0</v>
      </c>
      <c r="AD72" s="215">
        <v>0</v>
      </c>
      <c r="AE72" s="216">
        <f t="shared" si="12"/>
        <v>0</v>
      </c>
      <c r="AF72" s="382">
        <v>0</v>
      </c>
      <c r="AG72" s="382">
        <v>0</v>
      </c>
      <c r="AH72" s="382">
        <v>0</v>
      </c>
      <c r="AI72" s="217">
        <f t="shared" si="13"/>
        <v>0</v>
      </c>
      <c r="AJ72" s="96">
        <f t="shared" si="14"/>
        <v>0</v>
      </c>
      <c r="AK72" s="455">
        <f t="shared" si="15"/>
        <v>0</v>
      </c>
      <c r="AL72" s="97" t="str">
        <f t="shared" si="16"/>
        <v/>
      </c>
      <c r="AM72" s="233">
        <v>0</v>
      </c>
      <c r="AN72" s="234">
        <v>0</v>
      </c>
      <c r="AO72" s="106">
        <f t="shared" si="17"/>
        <v>0</v>
      </c>
      <c r="AP72" s="235">
        <v>0</v>
      </c>
      <c r="AQ72" s="235">
        <v>0</v>
      </c>
      <c r="AR72" s="236">
        <v>0</v>
      </c>
      <c r="AS72" s="237">
        <f t="shared" si="18"/>
        <v>0</v>
      </c>
      <c r="AT72" s="384">
        <v>0</v>
      </c>
      <c r="AU72" s="384">
        <v>0</v>
      </c>
      <c r="AV72" s="384">
        <v>0</v>
      </c>
      <c r="AW72" s="238">
        <f t="shared" si="19"/>
        <v>0</v>
      </c>
      <c r="AX72" s="108">
        <f t="shared" si="20"/>
        <v>0</v>
      </c>
      <c r="AY72" s="58">
        <f t="shared" si="21"/>
        <v>0</v>
      </c>
      <c r="AZ72" s="109" t="str">
        <f t="shared" si="22"/>
        <v/>
      </c>
      <c r="BA72" s="254">
        <v>0</v>
      </c>
      <c r="BB72" s="255">
        <v>0</v>
      </c>
      <c r="BC72" s="119">
        <f t="shared" si="23"/>
        <v>0</v>
      </c>
      <c r="BD72" s="256">
        <v>0</v>
      </c>
      <c r="BE72" s="256">
        <v>0</v>
      </c>
      <c r="BF72" s="257">
        <v>0</v>
      </c>
      <c r="BG72" s="258">
        <f t="shared" si="24"/>
        <v>0</v>
      </c>
      <c r="BH72" s="386">
        <v>0</v>
      </c>
      <c r="BI72" s="386">
        <v>0</v>
      </c>
      <c r="BJ72" s="386">
        <v>0</v>
      </c>
      <c r="BK72" s="259">
        <f t="shared" si="25"/>
        <v>0</v>
      </c>
      <c r="BL72" s="120">
        <f t="shared" si="26"/>
        <v>0</v>
      </c>
      <c r="BM72" s="456">
        <f t="shared" si="27"/>
        <v>0</v>
      </c>
      <c r="BN72" s="121" t="str">
        <f t="shared" si="28"/>
        <v/>
      </c>
      <c r="BO72" s="423">
        <v>0</v>
      </c>
      <c r="BP72" s="424">
        <v>0</v>
      </c>
      <c r="BQ72" s="425">
        <f t="shared" si="29"/>
        <v>0</v>
      </c>
      <c r="BR72" s="426">
        <v>0</v>
      </c>
      <c r="BS72" s="426">
        <v>0</v>
      </c>
      <c r="BT72" s="427">
        <v>0</v>
      </c>
      <c r="BU72" s="428">
        <f t="shared" si="30"/>
        <v>0</v>
      </c>
      <c r="BV72" s="429">
        <v>0</v>
      </c>
      <c r="BW72" s="429">
        <v>0</v>
      </c>
      <c r="BX72" s="429">
        <v>0</v>
      </c>
      <c r="BY72" s="430">
        <f t="shared" si="31"/>
        <v>0</v>
      </c>
      <c r="BZ72" s="431">
        <f t="shared" si="32"/>
        <v>0</v>
      </c>
      <c r="CA72" s="457">
        <f t="shared" si="33"/>
        <v>0</v>
      </c>
      <c r="CB72" s="458" t="str">
        <f t="shared" si="34"/>
        <v/>
      </c>
      <c r="CC72" s="74"/>
      <c r="CD72" s="73"/>
      <c r="CE72" s="73"/>
      <c r="CF72" s="73"/>
      <c r="CG72" s="73"/>
      <c r="CH72" s="77">
        <f t="shared" si="63"/>
        <v>0</v>
      </c>
      <c r="CI72" s="459">
        <f t="shared" si="35"/>
        <v>0</v>
      </c>
      <c r="CJ72" s="57" t="str">
        <f t="shared" si="36"/>
        <v/>
      </c>
      <c r="CK72" s="110"/>
      <c r="CL72" s="107"/>
      <c r="CM72" s="107"/>
      <c r="CN72" s="107"/>
      <c r="CO72" s="107"/>
      <c r="CP72" s="123">
        <f t="shared" si="64"/>
        <v>0</v>
      </c>
      <c r="CQ72" s="58">
        <f t="shared" si="37"/>
        <v>0</v>
      </c>
      <c r="CR72" s="109" t="str">
        <f t="shared" si="38"/>
        <v/>
      </c>
      <c r="CS72" s="70"/>
      <c r="CT72" s="69"/>
      <c r="CU72" s="69"/>
      <c r="CV72" s="69"/>
      <c r="CW72" s="69"/>
      <c r="CX72" s="127">
        <f t="shared" si="65"/>
        <v>0</v>
      </c>
      <c r="CY72" s="460">
        <f t="shared" si="39"/>
        <v>0</v>
      </c>
      <c r="CZ72" s="56" t="str">
        <f t="shared" si="40"/>
        <v/>
      </c>
      <c r="DA72" s="10"/>
      <c r="DB72" s="10"/>
      <c r="DC72" s="62" t="str">
        <f t="shared" si="41"/>
        <v/>
      </c>
      <c r="DD72" s="53">
        <f t="shared" si="42"/>
        <v>1000</v>
      </c>
      <c r="DE72" s="53">
        <f t="shared" si="43"/>
        <v>0</v>
      </c>
      <c r="DF72" s="432">
        <f t="shared" si="44"/>
        <v>0</v>
      </c>
      <c r="DG72" s="59" t="str">
        <f t="shared" si="45"/>
        <v/>
      </c>
      <c r="DH72" s="54" t="str">
        <f t="shared" si="46"/>
        <v/>
      </c>
      <c r="DI72" s="54" t="str">
        <f t="shared" si="47"/>
        <v/>
      </c>
      <c r="DJ72" s="54" t="str">
        <f t="shared" si="48"/>
        <v/>
      </c>
      <c r="DK72" s="67">
        <f t="shared" si="49"/>
        <v>0</v>
      </c>
      <c r="DL72" s="676"/>
      <c r="DM72" s="677"/>
      <c r="DO72" s="260">
        <f t="shared" si="50"/>
        <v>0</v>
      </c>
      <c r="DP72" s="260" t="s">
        <v>142</v>
      </c>
      <c r="DQ72" s="260">
        <f t="shared" si="51"/>
        <v>100</v>
      </c>
      <c r="DR72" s="260" t="str">
        <f t="shared" si="52"/>
        <v>0/100</v>
      </c>
      <c r="DS72" s="260">
        <f t="shared" si="53"/>
        <v>0</v>
      </c>
      <c r="DT72" s="260" t="s">
        <v>142</v>
      </c>
      <c r="DU72" s="260">
        <f t="shared" si="54"/>
        <v>100</v>
      </c>
      <c r="DV72" s="260" t="str">
        <f t="shared" si="55"/>
        <v>0/100</v>
      </c>
      <c r="DW72" s="260">
        <f t="shared" si="56"/>
        <v>0</v>
      </c>
      <c r="DX72" s="260" t="s">
        <v>142</v>
      </c>
      <c r="DY72" s="260">
        <f t="shared" si="57"/>
        <v>100</v>
      </c>
      <c r="DZ72" s="260" t="str">
        <f t="shared" si="58"/>
        <v>0/100</v>
      </c>
    </row>
    <row r="73" spans="1:130" ht="15.75">
      <c r="A73" s="6">
        <f t="shared" si="3"/>
        <v>0</v>
      </c>
      <c r="B73" s="53">
        <v>65</v>
      </c>
      <c r="C73" s="54">
        <f t="shared" si="4"/>
        <v>0</v>
      </c>
      <c r="D73" s="8"/>
      <c r="E73" s="83"/>
      <c r="F73" s="7"/>
      <c r="G73" s="8"/>
      <c r="H73" s="8"/>
      <c r="I73" s="8"/>
      <c r="J73" s="83"/>
      <c r="K73" s="179">
        <v>0</v>
      </c>
      <c r="L73" s="180">
        <v>0</v>
      </c>
      <c r="M73" s="87">
        <f t="shared" si="59"/>
        <v>0</v>
      </c>
      <c r="N73" s="187">
        <v>0</v>
      </c>
      <c r="O73" s="187">
        <v>0</v>
      </c>
      <c r="P73" s="188">
        <v>0</v>
      </c>
      <c r="Q73" s="195">
        <f t="shared" si="60"/>
        <v>0</v>
      </c>
      <c r="R73" s="381">
        <v>0</v>
      </c>
      <c r="S73" s="381">
        <v>0</v>
      </c>
      <c r="T73" s="381">
        <v>0</v>
      </c>
      <c r="U73" s="194">
        <f t="shared" si="61"/>
        <v>0</v>
      </c>
      <c r="V73" s="68">
        <f t="shared" si="62"/>
        <v>0</v>
      </c>
      <c r="W73" s="454">
        <f t="shared" si="9"/>
        <v>0</v>
      </c>
      <c r="X73" s="55" t="str">
        <f t="shared" si="10"/>
        <v/>
      </c>
      <c r="Y73" s="212">
        <v>0</v>
      </c>
      <c r="Z73" s="213">
        <v>0</v>
      </c>
      <c r="AA73" s="95">
        <f t="shared" si="11"/>
        <v>0</v>
      </c>
      <c r="AB73" s="214">
        <v>0</v>
      </c>
      <c r="AC73" s="214">
        <v>0</v>
      </c>
      <c r="AD73" s="215">
        <v>0</v>
      </c>
      <c r="AE73" s="216">
        <f t="shared" si="12"/>
        <v>0</v>
      </c>
      <c r="AF73" s="382">
        <v>0</v>
      </c>
      <c r="AG73" s="382">
        <v>0</v>
      </c>
      <c r="AH73" s="382">
        <v>0</v>
      </c>
      <c r="AI73" s="217">
        <f t="shared" si="13"/>
        <v>0</v>
      </c>
      <c r="AJ73" s="96">
        <f t="shared" si="14"/>
        <v>0</v>
      </c>
      <c r="AK73" s="455">
        <f t="shared" si="15"/>
        <v>0</v>
      </c>
      <c r="AL73" s="97" t="str">
        <f t="shared" si="16"/>
        <v/>
      </c>
      <c r="AM73" s="233">
        <v>0</v>
      </c>
      <c r="AN73" s="234">
        <v>0</v>
      </c>
      <c r="AO73" s="106">
        <f t="shared" si="17"/>
        <v>0</v>
      </c>
      <c r="AP73" s="235">
        <v>0</v>
      </c>
      <c r="AQ73" s="235">
        <v>0</v>
      </c>
      <c r="AR73" s="236">
        <v>0</v>
      </c>
      <c r="AS73" s="237">
        <f t="shared" si="18"/>
        <v>0</v>
      </c>
      <c r="AT73" s="384">
        <v>0</v>
      </c>
      <c r="AU73" s="384">
        <v>0</v>
      </c>
      <c r="AV73" s="384">
        <v>0</v>
      </c>
      <c r="AW73" s="238">
        <f t="shared" si="19"/>
        <v>0</v>
      </c>
      <c r="AX73" s="108">
        <f t="shared" si="20"/>
        <v>0</v>
      </c>
      <c r="AY73" s="58">
        <f t="shared" si="21"/>
        <v>0</v>
      </c>
      <c r="AZ73" s="109" t="str">
        <f t="shared" si="22"/>
        <v/>
      </c>
      <c r="BA73" s="254">
        <v>0</v>
      </c>
      <c r="BB73" s="255">
        <v>0</v>
      </c>
      <c r="BC73" s="119">
        <f t="shared" si="23"/>
        <v>0</v>
      </c>
      <c r="BD73" s="256">
        <v>0</v>
      </c>
      <c r="BE73" s="256">
        <v>0</v>
      </c>
      <c r="BF73" s="257">
        <v>0</v>
      </c>
      <c r="BG73" s="258">
        <f t="shared" si="24"/>
        <v>0</v>
      </c>
      <c r="BH73" s="386">
        <v>0</v>
      </c>
      <c r="BI73" s="386">
        <v>0</v>
      </c>
      <c r="BJ73" s="386">
        <v>0</v>
      </c>
      <c r="BK73" s="259">
        <f t="shared" si="25"/>
        <v>0</v>
      </c>
      <c r="BL73" s="120">
        <f t="shared" si="26"/>
        <v>0</v>
      </c>
      <c r="BM73" s="456">
        <f t="shared" si="27"/>
        <v>0</v>
      </c>
      <c r="BN73" s="121" t="str">
        <f t="shared" si="28"/>
        <v/>
      </c>
      <c r="BO73" s="423">
        <v>0</v>
      </c>
      <c r="BP73" s="424">
        <v>0</v>
      </c>
      <c r="BQ73" s="425">
        <f t="shared" si="29"/>
        <v>0</v>
      </c>
      <c r="BR73" s="426">
        <v>0</v>
      </c>
      <c r="BS73" s="426">
        <v>0</v>
      </c>
      <c r="BT73" s="427">
        <v>0</v>
      </c>
      <c r="BU73" s="428">
        <f t="shared" si="30"/>
        <v>0</v>
      </c>
      <c r="BV73" s="429">
        <v>0</v>
      </c>
      <c r="BW73" s="429">
        <v>0</v>
      </c>
      <c r="BX73" s="429">
        <v>0</v>
      </c>
      <c r="BY73" s="430">
        <f t="shared" si="31"/>
        <v>0</v>
      </c>
      <c r="BZ73" s="431">
        <f t="shared" si="32"/>
        <v>0</v>
      </c>
      <c r="CA73" s="457">
        <f t="shared" si="33"/>
        <v>0</v>
      </c>
      <c r="CB73" s="458" t="str">
        <f t="shared" si="34"/>
        <v/>
      </c>
      <c r="CC73" s="74"/>
      <c r="CD73" s="73"/>
      <c r="CE73" s="73"/>
      <c r="CF73" s="73"/>
      <c r="CG73" s="73"/>
      <c r="CH73" s="77">
        <f t="shared" ref="CH73:CH104" si="66">SUM(CC73:CG73)</f>
        <v>0</v>
      </c>
      <c r="CI73" s="459">
        <f t="shared" si="35"/>
        <v>0</v>
      </c>
      <c r="CJ73" s="57" t="str">
        <f t="shared" si="36"/>
        <v/>
      </c>
      <c r="CK73" s="110"/>
      <c r="CL73" s="107"/>
      <c r="CM73" s="107"/>
      <c r="CN73" s="107"/>
      <c r="CO73" s="107"/>
      <c r="CP73" s="123">
        <f t="shared" ref="CP73:CP104" si="67">SUM(CK73:CO73)</f>
        <v>0</v>
      </c>
      <c r="CQ73" s="58">
        <f t="shared" si="37"/>
        <v>0</v>
      </c>
      <c r="CR73" s="109" t="str">
        <f t="shared" si="38"/>
        <v/>
      </c>
      <c r="CS73" s="70"/>
      <c r="CT73" s="69"/>
      <c r="CU73" s="69"/>
      <c r="CV73" s="69"/>
      <c r="CW73" s="69"/>
      <c r="CX73" s="127">
        <f t="shared" ref="CX73:CX104" si="68">SUM(CS73:CW73)</f>
        <v>0</v>
      </c>
      <c r="CY73" s="460">
        <f t="shared" si="39"/>
        <v>0</v>
      </c>
      <c r="CZ73" s="56" t="str">
        <f t="shared" si="40"/>
        <v/>
      </c>
      <c r="DA73" s="10"/>
      <c r="DB73" s="10"/>
      <c r="DC73" s="62" t="str">
        <f t="shared" si="41"/>
        <v/>
      </c>
      <c r="DD73" s="53">
        <f t="shared" si="42"/>
        <v>1000</v>
      </c>
      <c r="DE73" s="53">
        <f t="shared" si="43"/>
        <v>0</v>
      </c>
      <c r="DF73" s="432">
        <f t="shared" si="44"/>
        <v>0</v>
      </c>
      <c r="DG73" s="59" t="str">
        <f t="shared" si="45"/>
        <v/>
      </c>
      <c r="DH73" s="54" t="str">
        <f t="shared" si="46"/>
        <v/>
      </c>
      <c r="DI73" s="54" t="str">
        <f t="shared" si="47"/>
        <v/>
      </c>
      <c r="DJ73" s="54" t="str">
        <f t="shared" si="48"/>
        <v/>
      </c>
      <c r="DK73" s="67">
        <f t="shared" si="49"/>
        <v>0</v>
      </c>
      <c r="DL73" s="676"/>
      <c r="DM73" s="677"/>
      <c r="DO73" s="260">
        <f t="shared" si="50"/>
        <v>0</v>
      </c>
      <c r="DP73" s="260" t="s">
        <v>142</v>
      </c>
      <c r="DQ73" s="260">
        <f t="shared" si="51"/>
        <v>100</v>
      </c>
      <c r="DR73" s="260" t="str">
        <f t="shared" si="52"/>
        <v>0/100</v>
      </c>
      <c r="DS73" s="260">
        <f t="shared" si="53"/>
        <v>0</v>
      </c>
      <c r="DT73" s="260" t="s">
        <v>142</v>
      </c>
      <c r="DU73" s="260">
        <f t="shared" si="54"/>
        <v>100</v>
      </c>
      <c r="DV73" s="260" t="str">
        <f t="shared" si="55"/>
        <v>0/100</v>
      </c>
      <c r="DW73" s="260">
        <f t="shared" si="56"/>
        <v>0</v>
      </c>
      <c r="DX73" s="260" t="s">
        <v>142</v>
      </c>
      <c r="DY73" s="260">
        <f t="shared" si="57"/>
        <v>100</v>
      </c>
      <c r="DZ73" s="260" t="str">
        <f t="shared" si="58"/>
        <v>0/100</v>
      </c>
    </row>
    <row r="74" spans="1:130" ht="15.75">
      <c r="A74" s="6">
        <f t="shared" ref="A74:A108" si="69">F74</f>
        <v>0</v>
      </c>
      <c r="B74" s="61">
        <v>66</v>
      </c>
      <c r="C74" s="54">
        <f t="shared" ref="C74:C108" si="70">IF(D74&gt;0,$F$4,0)</f>
        <v>0</v>
      </c>
      <c r="D74" s="8"/>
      <c r="E74" s="83"/>
      <c r="F74" s="7"/>
      <c r="G74" s="8"/>
      <c r="H74" s="8"/>
      <c r="I74" s="8"/>
      <c r="J74" s="83"/>
      <c r="K74" s="179">
        <v>0</v>
      </c>
      <c r="L74" s="180">
        <v>0</v>
      </c>
      <c r="M74" s="87">
        <f t="shared" si="59"/>
        <v>0</v>
      </c>
      <c r="N74" s="187">
        <v>0</v>
      </c>
      <c r="O74" s="187">
        <v>0</v>
      </c>
      <c r="P74" s="188">
        <v>0</v>
      </c>
      <c r="Q74" s="195">
        <f t="shared" si="60"/>
        <v>0</v>
      </c>
      <c r="R74" s="381">
        <v>0</v>
      </c>
      <c r="S74" s="381">
        <v>0</v>
      </c>
      <c r="T74" s="381">
        <v>0</v>
      </c>
      <c r="U74" s="194">
        <f t="shared" si="61"/>
        <v>0</v>
      </c>
      <c r="V74" s="68">
        <f t="shared" si="62"/>
        <v>0</v>
      </c>
      <c r="W74" s="454">
        <f t="shared" ref="W74:W109" si="71">IF(OR(V74="",V$7=""),"",V74/V$7*100)</f>
        <v>0</v>
      </c>
      <c r="X74" s="55" t="str">
        <f t="shared" ref="X74:X109" si="72">IF(OR(W74="",$F74="",$F74="ab",$F74="ml"),"",IF(W74&gt;=86,"A",IF(W74&gt;=71,"B",IF(W74&gt;=51,"C",IF(W74&gt;=31,"D",IF(W74=0,0,"E"))))))</f>
        <v/>
      </c>
      <c r="Y74" s="212">
        <v>0</v>
      </c>
      <c r="Z74" s="213">
        <v>0</v>
      </c>
      <c r="AA74" s="95">
        <f t="shared" ref="AA74:AA108" si="73">SUM(Y74:Z74)</f>
        <v>0</v>
      </c>
      <c r="AB74" s="214">
        <v>0</v>
      </c>
      <c r="AC74" s="214">
        <v>0</v>
      </c>
      <c r="AD74" s="215">
        <v>0</v>
      </c>
      <c r="AE74" s="216">
        <f t="shared" ref="AE74:AE108" si="74">SUM(AB74:AD74)</f>
        <v>0</v>
      </c>
      <c r="AF74" s="382">
        <v>0</v>
      </c>
      <c r="AG74" s="382">
        <v>0</v>
      </c>
      <c r="AH74" s="382">
        <v>0</v>
      </c>
      <c r="AI74" s="217">
        <f t="shared" ref="AI74:AI108" si="75">SUM(AF74:AH74)</f>
        <v>0</v>
      </c>
      <c r="AJ74" s="96">
        <f t="shared" ref="AJ74:AJ108" si="76">AA74+AE74+AI74</f>
        <v>0</v>
      </c>
      <c r="AK74" s="455">
        <f t="shared" ref="AK74:AK109" si="77">IF(OR(AJ74="",AJ$7=""),"",AJ74/AJ$7*100)</f>
        <v>0</v>
      </c>
      <c r="AL74" s="97" t="str">
        <f t="shared" ref="AL74:AL109" si="78">IF(OR(AK74="",$F74="",$F74="ab",$F74="ml"),"",IF(AK74&gt;=86,"A",IF(AK74&gt;=71,"B",IF(AK74&gt;=51,"C",IF(AK74&gt;=31,"D",IF(AK74=0,0,"E"))))))</f>
        <v/>
      </c>
      <c r="AM74" s="233">
        <v>0</v>
      </c>
      <c r="AN74" s="234">
        <v>0</v>
      </c>
      <c r="AO74" s="106">
        <f t="shared" ref="AO74:AO108" si="79">SUM(AM74:AN74)</f>
        <v>0</v>
      </c>
      <c r="AP74" s="235">
        <v>0</v>
      </c>
      <c r="AQ74" s="235">
        <v>0</v>
      </c>
      <c r="AR74" s="236">
        <v>0</v>
      </c>
      <c r="AS74" s="237">
        <f t="shared" ref="AS74:AS108" si="80">SUM(AP74:AR74)</f>
        <v>0</v>
      </c>
      <c r="AT74" s="384">
        <v>0</v>
      </c>
      <c r="AU74" s="384">
        <v>0</v>
      </c>
      <c r="AV74" s="384">
        <v>0</v>
      </c>
      <c r="AW74" s="238">
        <f t="shared" ref="AW74:AW108" si="81">SUM(AT74:AV74)</f>
        <v>0</v>
      </c>
      <c r="AX74" s="108">
        <f t="shared" ref="AX74:AX108" si="82">AO74+AS74+AW74</f>
        <v>0</v>
      </c>
      <c r="AY74" s="58">
        <f t="shared" ref="AY74:AY109" si="83">IF(OR(AX74="",AX$7=""),"",AX74/AX$7*100)</f>
        <v>0</v>
      </c>
      <c r="AZ74" s="109" t="str">
        <f t="shared" ref="AZ74:AZ109" si="84">IF(OR(AY74="",$F74="",$F74="ab",$F74="ml"),"",IF(AY74&gt;=86,"A",IF(AY74&gt;=71,"B",IF(AY74&gt;=51,"C",IF(AY74&gt;=31,"D",IF(AY74=0,0,"E"))))))</f>
        <v/>
      </c>
      <c r="BA74" s="254">
        <v>0</v>
      </c>
      <c r="BB74" s="255">
        <v>0</v>
      </c>
      <c r="BC74" s="119">
        <f t="shared" ref="BC74:BC108" si="85">SUM(BA74:BB74)</f>
        <v>0</v>
      </c>
      <c r="BD74" s="256">
        <v>0</v>
      </c>
      <c r="BE74" s="256">
        <v>0</v>
      </c>
      <c r="BF74" s="257">
        <v>0</v>
      </c>
      <c r="BG74" s="258">
        <f t="shared" ref="BG74:BG108" si="86">SUM(BD74:BF74)</f>
        <v>0</v>
      </c>
      <c r="BH74" s="386">
        <v>0</v>
      </c>
      <c r="BI74" s="386">
        <v>0</v>
      </c>
      <c r="BJ74" s="386">
        <v>0</v>
      </c>
      <c r="BK74" s="259">
        <f t="shared" ref="BK74:BK108" si="87">SUM(BH74:BJ74)</f>
        <v>0</v>
      </c>
      <c r="BL74" s="120">
        <f t="shared" ref="BL74:BL108" si="88">BC74+BG74+BK74</f>
        <v>0</v>
      </c>
      <c r="BM74" s="456">
        <f t="shared" ref="BM74:BM109" si="89">IF(OR(BL74="",BL$7=""),"",BL74/BL$7*100)</f>
        <v>0</v>
      </c>
      <c r="BN74" s="121" t="str">
        <f t="shared" ref="BN74:BN109" si="90">IF(OR(BM74="",$F74="",$F74="ab",$F74="ml"),"",IF(BM74&gt;=86,"A",IF(BM74&gt;=71,"B",IF(BM74&gt;=51,"C",IF(BM74&gt;=31,"D",IF(BM74=0,0,"E"))))))</f>
        <v/>
      </c>
      <c r="BO74" s="423">
        <v>0</v>
      </c>
      <c r="BP74" s="424">
        <v>0</v>
      </c>
      <c r="BQ74" s="425">
        <f t="shared" ref="BQ74:BQ108" si="91">SUM(BO74:BP74)</f>
        <v>0</v>
      </c>
      <c r="BR74" s="426">
        <v>0</v>
      </c>
      <c r="BS74" s="426">
        <v>0</v>
      </c>
      <c r="BT74" s="427">
        <v>0</v>
      </c>
      <c r="BU74" s="428">
        <f t="shared" ref="BU74:BU108" si="92">SUM(BR74:BT74)</f>
        <v>0</v>
      </c>
      <c r="BV74" s="429">
        <v>0</v>
      </c>
      <c r="BW74" s="429">
        <v>0</v>
      </c>
      <c r="BX74" s="429">
        <v>0</v>
      </c>
      <c r="BY74" s="430">
        <f t="shared" ref="BY74:BY108" si="93">SUM(BV74:BX74)</f>
        <v>0</v>
      </c>
      <c r="BZ74" s="431">
        <f t="shared" ref="BZ74:BZ108" si="94">BQ74+BU74+BY74</f>
        <v>0</v>
      </c>
      <c r="CA74" s="457">
        <f t="shared" ref="CA74:CA109" si="95">IF(OR(BZ74="",BZ$7=""),"",BZ74/BZ$7*100)</f>
        <v>0</v>
      </c>
      <c r="CB74" s="458" t="str">
        <f t="shared" ref="CB74:CB109" si="96">IF(OR(CA74="",$F74="",$F74="ab",$F74="ml"),"",IF(CA74&gt;=86,"A",IF(CA74&gt;=71,"B",IF(CA74&gt;=51,"C",IF(CA74&gt;=31,"D",IF(CA74=0,0,"E"))))))</f>
        <v/>
      </c>
      <c r="CC74" s="74"/>
      <c r="CD74" s="73"/>
      <c r="CE74" s="73"/>
      <c r="CF74" s="73"/>
      <c r="CG74" s="73"/>
      <c r="CH74" s="77">
        <f t="shared" si="66"/>
        <v>0</v>
      </c>
      <c r="CI74" s="459">
        <f t="shared" ref="CI74:CI109" si="97">IF(OR(CH74="",CH$7=""),"",CH74/CH$7*100)</f>
        <v>0</v>
      </c>
      <c r="CJ74" s="57" t="str">
        <f t="shared" ref="CJ74:CJ109" si="98">IF(OR(CI74="",$F74="",$F74="ab",$F74="ml"),"",IF(CI74&gt;=91,"A+",IF(CI74&gt;=76,"A",IF(CI74&gt;=61,"B",IF(CI74&gt;=41,"C",IF(CI74=0,0,"D"))))))</f>
        <v/>
      </c>
      <c r="CK74" s="110"/>
      <c r="CL74" s="107"/>
      <c r="CM74" s="107"/>
      <c r="CN74" s="107"/>
      <c r="CO74" s="107"/>
      <c r="CP74" s="123">
        <f t="shared" si="67"/>
        <v>0</v>
      </c>
      <c r="CQ74" s="58">
        <f t="shared" ref="CQ74:CQ109" si="99">IF(OR(CP74="",CP$7=""),"",CP74/CP$7*100)</f>
        <v>0</v>
      </c>
      <c r="CR74" s="109" t="str">
        <f t="shared" ref="CR74:CR109" si="100">IF(OR(CQ74="",$F74="",$F74="ab",$F74="ml"),"",IF(CQ74&gt;=91,"A+",IF(CQ74&gt;=76,"A",IF(CQ74&gt;=61,"B",IF(CQ74&gt;=41,"C",IF(CQ74=0,0,"D"))))))</f>
        <v/>
      </c>
      <c r="CS74" s="70"/>
      <c r="CT74" s="69"/>
      <c r="CU74" s="69"/>
      <c r="CV74" s="69"/>
      <c r="CW74" s="69"/>
      <c r="CX74" s="127">
        <f t="shared" si="68"/>
        <v>0</v>
      </c>
      <c r="CY74" s="460">
        <f t="shared" ref="CY74:CY109" si="101">IF(OR(CX74="",CX$7=""),"",CX74/CX$7*100)</f>
        <v>0</v>
      </c>
      <c r="CZ74" s="56" t="str">
        <f t="shared" ref="CZ74:CZ109" si="102">IF(OR(CY74="",$F74="",$F74="ab",$F74="ml"),"",IF(CY74&gt;=91,"A+",IF(CY74&gt;=76,"A",IF(CY74&gt;=61,"B",IF(CY74&gt;=41,"C",IF(CY74=0,0,"D"))))))</f>
        <v/>
      </c>
      <c r="DA74" s="10"/>
      <c r="DB74" s="10"/>
      <c r="DC74" s="62" t="str">
        <f t="shared" ref="DC74:DC108" si="103">IF(OR(DA74="",DB74=""),"",DB74/DA74*100)</f>
        <v/>
      </c>
      <c r="DD74" s="53">
        <f t="shared" ref="DD74:DD108" si="104">IF(OR($V$7="",$AJ$7="",$AX$7="",$BL$7="",$BZ$7=""),"",SUM($V$7,$AJ$7,$AX$7,$BL$7+$BZ$7))</f>
        <v>1000</v>
      </c>
      <c r="DE74" s="53">
        <f t="shared" ref="DE74:DE108" si="105">IF(OR(V74="",AJ74="",AX74="",BL74="",BZ74=""),"",SUM(V74,AJ74,AX74,BL74,BZ74))</f>
        <v>0</v>
      </c>
      <c r="DF74" s="432">
        <f t="shared" ref="DF74:DF109" si="106">IF(DD74&gt;0,DE74/DD74*100)</f>
        <v>0</v>
      </c>
      <c r="DG74" s="59" t="str">
        <f t="shared" ref="DG74:DG109" si="107">IF(OR($F74="",$F74="ab",$F74="ml"),"",IF(DF74&gt;=91,"A+",IF(DF74&gt;=76,"A",IF(DF74&gt;=61,"B",IF(DF74&gt;=41,"C",IF(DF74=0,0,"D"))))))</f>
        <v/>
      </c>
      <c r="DH74" s="54" t="str">
        <f t="shared" ref="DH74:DH109" si="108">IF(F74="TC","Transfered",IF(OR(F74="",F74="DROP",X74="",AL74="",AZ74="",BN74=""),"",IF(DF74&lt;33,"Promoted","Passed")))</f>
        <v/>
      </c>
      <c r="DI74" s="54" t="str">
        <f t="shared" ref="DI74:DI108" si="109">IF(DH74="Passed",DF74,"")</f>
        <v/>
      </c>
      <c r="DJ74" s="54" t="str">
        <f t="shared" ref="DJ74:DJ108" si="110">IF(DI74="","",SUMPRODUCT((DI74&lt;DI$9:DI$108)/COUNTIF(DI$9:DI$108,DI$9:DI$108)))</f>
        <v/>
      </c>
      <c r="DK74" s="67">
        <f t="shared" ref="DK74:DK109" si="111">IF(DG74="A+","Excellent",IF(DG74="A","Excellent",IF(DG74="B","Very Good",IF(DG74="C","Good",IF(DG74="D","Avarage",IF(DG74="E","Needs Improvement",0))))))</f>
        <v>0</v>
      </c>
      <c r="DL74" s="676"/>
      <c r="DM74" s="677"/>
      <c r="DO74" s="260">
        <f t="shared" ref="DO74:DO108" si="112">CH74</f>
        <v>0</v>
      </c>
      <c r="DP74" s="260" t="s">
        <v>142</v>
      </c>
      <c r="DQ74" s="260">
        <f t="shared" ref="DQ74:DQ108" si="113">$CH$7</f>
        <v>100</v>
      </c>
      <c r="DR74" s="260" t="str">
        <f t="shared" ref="DR74:DR108" si="114">CONCATENATE(DO74,DP74,DQ74)</f>
        <v>0/100</v>
      </c>
      <c r="DS74" s="260">
        <f t="shared" ref="DS74:DS108" si="115">CP74</f>
        <v>0</v>
      </c>
      <c r="DT74" s="260" t="s">
        <v>142</v>
      </c>
      <c r="DU74" s="260">
        <f t="shared" ref="DU74:DU108" si="116">$CP$7</f>
        <v>100</v>
      </c>
      <c r="DV74" s="260" t="str">
        <f t="shared" ref="DV74:DV108" si="117">CONCATENATE(DS74,DT74,DU74)</f>
        <v>0/100</v>
      </c>
      <c r="DW74" s="260">
        <f t="shared" ref="DW74:DW108" si="118">CX74</f>
        <v>0</v>
      </c>
      <c r="DX74" s="260" t="s">
        <v>142</v>
      </c>
      <c r="DY74" s="260">
        <f t="shared" ref="DY74:DY108" si="119">$CX$7</f>
        <v>100</v>
      </c>
      <c r="DZ74" s="260" t="str">
        <f t="shared" ref="DZ74:DZ108" si="120">CONCATENATE(DW74,DX74,DY74)</f>
        <v>0/100</v>
      </c>
    </row>
    <row r="75" spans="1:130" ht="15.75">
      <c r="A75" s="6">
        <f t="shared" si="69"/>
        <v>0</v>
      </c>
      <c r="B75" s="53">
        <v>67</v>
      </c>
      <c r="C75" s="54">
        <f t="shared" si="70"/>
        <v>0</v>
      </c>
      <c r="D75" s="8"/>
      <c r="E75" s="83"/>
      <c r="F75" s="7"/>
      <c r="G75" s="8"/>
      <c r="H75" s="8"/>
      <c r="I75" s="8"/>
      <c r="J75" s="83"/>
      <c r="K75" s="179">
        <v>0</v>
      </c>
      <c r="L75" s="180">
        <v>0</v>
      </c>
      <c r="M75" s="87">
        <f t="shared" si="59"/>
        <v>0</v>
      </c>
      <c r="N75" s="187">
        <v>0</v>
      </c>
      <c r="O75" s="187">
        <v>0</v>
      </c>
      <c r="P75" s="188">
        <v>0</v>
      </c>
      <c r="Q75" s="195">
        <f t="shared" si="60"/>
        <v>0</v>
      </c>
      <c r="R75" s="381">
        <v>0</v>
      </c>
      <c r="S75" s="381">
        <v>0</v>
      </c>
      <c r="T75" s="381">
        <v>0</v>
      </c>
      <c r="U75" s="194">
        <f t="shared" si="61"/>
        <v>0</v>
      </c>
      <c r="V75" s="68">
        <f t="shared" si="62"/>
        <v>0</v>
      </c>
      <c r="W75" s="454">
        <f t="shared" si="71"/>
        <v>0</v>
      </c>
      <c r="X75" s="55" t="str">
        <f t="shared" si="72"/>
        <v/>
      </c>
      <c r="Y75" s="212">
        <v>0</v>
      </c>
      <c r="Z75" s="213">
        <v>0</v>
      </c>
      <c r="AA75" s="95">
        <f t="shared" si="73"/>
        <v>0</v>
      </c>
      <c r="AB75" s="214">
        <v>0</v>
      </c>
      <c r="AC75" s="214">
        <v>0</v>
      </c>
      <c r="AD75" s="215">
        <v>0</v>
      </c>
      <c r="AE75" s="216">
        <f t="shared" si="74"/>
        <v>0</v>
      </c>
      <c r="AF75" s="382">
        <v>0</v>
      </c>
      <c r="AG75" s="382">
        <v>0</v>
      </c>
      <c r="AH75" s="382">
        <v>0</v>
      </c>
      <c r="AI75" s="217">
        <f t="shared" si="75"/>
        <v>0</v>
      </c>
      <c r="AJ75" s="96">
        <f t="shared" si="76"/>
        <v>0</v>
      </c>
      <c r="AK75" s="455">
        <f t="shared" si="77"/>
        <v>0</v>
      </c>
      <c r="AL75" s="97" t="str">
        <f t="shared" si="78"/>
        <v/>
      </c>
      <c r="AM75" s="233">
        <v>0</v>
      </c>
      <c r="AN75" s="234">
        <v>0</v>
      </c>
      <c r="AO75" s="106">
        <f t="shared" si="79"/>
        <v>0</v>
      </c>
      <c r="AP75" s="235">
        <v>0</v>
      </c>
      <c r="AQ75" s="235">
        <v>0</v>
      </c>
      <c r="AR75" s="236">
        <v>0</v>
      </c>
      <c r="AS75" s="237">
        <f t="shared" si="80"/>
        <v>0</v>
      </c>
      <c r="AT75" s="384">
        <v>0</v>
      </c>
      <c r="AU75" s="384">
        <v>0</v>
      </c>
      <c r="AV75" s="384">
        <v>0</v>
      </c>
      <c r="AW75" s="238">
        <f t="shared" si="81"/>
        <v>0</v>
      </c>
      <c r="AX75" s="108">
        <f t="shared" si="82"/>
        <v>0</v>
      </c>
      <c r="AY75" s="58">
        <f t="shared" si="83"/>
        <v>0</v>
      </c>
      <c r="AZ75" s="109" t="str">
        <f t="shared" si="84"/>
        <v/>
      </c>
      <c r="BA75" s="254">
        <v>0</v>
      </c>
      <c r="BB75" s="255">
        <v>0</v>
      </c>
      <c r="BC75" s="119">
        <f t="shared" si="85"/>
        <v>0</v>
      </c>
      <c r="BD75" s="256">
        <v>0</v>
      </c>
      <c r="BE75" s="256">
        <v>0</v>
      </c>
      <c r="BF75" s="257">
        <v>0</v>
      </c>
      <c r="BG75" s="258">
        <f t="shared" si="86"/>
        <v>0</v>
      </c>
      <c r="BH75" s="386">
        <v>0</v>
      </c>
      <c r="BI75" s="386">
        <v>0</v>
      </c>
      <c r="BJ75" s="386">
        <v>0</v>
      </c>
      <c r="BK75" s="259">
        <f t="shared" si="87"/>
        <v>0</v>
      </c>
      <c r="BL75" s="120">
        <f t="shared" si="88"/>
        <v>0</v>
      </c>
      <c r="BM75" s="456">
        <f t="shared" si="89"/>
        <v>0</v>
      </c>
      <c r="BN75" s="121" t="str">
        <f t="shared" si="90"/>
        <v/>
      </c>
      <c r="BO75" s="423">
        <v>0</v>
      </c>
      <c r="BP75" s="424">
        <v>0</v>
      </c>
      <c r="BQ75" s="425">
        <f t="shared" si="91"/>
        <v>0</v>
      </c>
      <c r="BR75" s="426">
        <v>0</v>
      </c>
      <c r="BS75" s="426">
        <v>0</v>
      </c>
      <c r="BT75" s="427">
        <v>0</v>
      </c>
      <c r="BU75" s="428">
        <f t="shared" si="92"/>
        <v>0</v>
      </c>
      <c r="BV75" s="429">
        <v>0</v>
      </c>
      <c r="BW75" s="429">
        <v>0</v>
      </c>
      <c r="BX75" s="429">
        <v>0</v>
      </c>
      <c r="BY75" s="430">
        <f t="shared" si="93"/>
        <v>0</v>
      </c>
      <c r="BZ75" s="431">
        <f t="shared" si="94"/>
        <v>0</v>
      </c>
      <c r="CA75" s="457">
        <f t="shared" si="95"/>
        <v>0</v>
      </c>
      <c r="CB75" s="458" t="str">
        <f t="shared" si="96"/>
        <v/>
      </c>
      <c r="CC75" s="74"/>
      <c r="CD75" s="73"/>
      <c r="CE75" s="73"/>
      <c r="CF75" s="73"/>
      <c r="CG75" s="73"/>
      <c r="CH75" s="77">
        <f t="shared" si="66"/>
        <v>0</v>
      </c>
      <c r="CI75" s="459">
        <f t="shared" si="97"/>
        <v>0</v>
      </c>
      <c r="CJ75" s="57" t="str">
        <f t="shared" si="98"/>
        <v/>
      </c>
      <c r="CK75" s="110"/>
      <c r="CL75" s="107"/>
      <c r="CM75" s="107"/>
      <c r="CN75" s="107"/>
      <c r="CO75" s="107"/>
      <c r="CP75" s="123">
        <f t="shared" si="67"/>
        <v>0</v>
      </c>
      <c r="CQ75" s="58">
        <f t="shared" si="99"/>
        <v>0</v>
      </c>
      <c r="CR75" s="109" t="str">
        <f t="shared" si="100"/>
        <v/>
      </c>
      <c r="CS75" s="70"/>
      <c r="CT75" s="69"/>
      <c r="CU75" s="69"/>
      <c r="CV75" s="69"/>
      <c r="CW75" s="69"/>
      <c r="CX75" s="127">
        <f t="shared" si="68"/>
        <v>0</v>
      </c>
      <c r="CY75" s="460">
        <f t="shared" si="101"/>
        <v>0</v>
      </c>
      <c r="CZ75" s="56" t="str">
        <f t="shared" si="102"/>
        <v/>
      </c>
      <c r="DA75" s="10"/>
      <c r="DB75" s="10"/>
      <c r="DC75" s="62" t="str">
        <f t="shared" si="103"/>
        <v/>
      </c>
      <c r="DD75" s="53">
        <f t="shared" si="104"/>
        <v>1000</v>
      </c>
      <c r="DE75" s="53">
        <f t="shared" si="105"/>
        <v>0</v>
      </c>
      <c r="DF75" s="432">
        <f t="shared" si="106"/>
        <v>0</v>
      </c>
      <c r="DG75" s="59" t="str">
        <f t="shared" si="107"/>
        <v/>
      </c>
      <c r="DH75" s="54" t="str">
        <f t="shared" si="108"/>
        <v/>
      </c>
      <c r="DI75" s="54" t="str">
        <f t="shared" si="109"/>
        <v/>
      </c>
      <c r="DJ75" s="54" t="str">
        <f t="shared" si="110"/>
        <v/>
      </c>
      <c r="DK75" s="67">
        <f t="shared" si="111"/>
        <v>0</v>
      </c>
      <c r="DL75" s="676"/>
      <c r="DM75" s="677"/>
      <c r="DO75" s="260">
        <f t="shared" si="112"/>
        <v>0</v>
      </c>
      <c r="DP75" s="260" t="s">
        <v>142</v>
      </c>
      <c r="DQ75" s="260">
        <f t="shared" si="113"/>
        <v>100</v>
      </c>
      <c r="DR75" s="260" t="str">
        <f t="shared" si="114"/>
        <v>0/100</v>
      </c>
      <c r="DS75" s="260">
        <f t="shared" si="115"/>
        <v>0</v>
      </c>
      <c r="DT75" s="260" t="s">
        <v>142</v>
      </c>
      <c r="DU75" s="260">
        <f t="shared" si="116"/>
        <v>100</v>
      </c>
      <c r="DV75" s="260" t="str">
        <f t="shared" si="117"/>
        <v>0/100</v>
      </c>
      <c r="DW75" s="260">
        <f t="shared" si="118"/>
        <v>0</v>
      </c>
      <c r="DX75" s="260" t="s">
        <v>142</v>
      </c>
      <c r="DY75" s="260">
        <f t="shared" si="119"/>
        <v>100</v>
      </c>
      <c r="DZ75" s="260" t="str">
        <f t="shared" si="120"/>
        <v>0/100</v>
      </c>
    </row>
    <row r="76" spans="1:130" ht="15.75">
      <c r="A76" s="6">
        <f t="shared" si="69"/>
        <v>0</v>
      </c>
      <c r="B76" s="61">
        <v>68</v>
      </c>
      <c r="C76" s="54">
        <f t="shared" si="70"/>
        <v>0</v>
      </c>
      <c r="D76" s="8"/>
      <c r="E76" s="83"/>
      <c r="F76" s="7"/>
      <c r="G76" s="8"/>
      <c r="H76" s="8"/>
      <c r="I76" s="8"/>
      <c r="J76" s="83"/>
      <c r="K76" s="179">
        <v>0</v>
      </c>
      <c r="L76" s="180">
        <v>0</v>
      </c>
      <c r="M76" s="87">
        <f t="shared" si="59"/>
        <v>0</v>
      </c>
      <c r="N76" s="187">
        <v>0</v>
      </c>
      <c r="O76" s="187">
        <v>0</v>
      </c>
      <c r="P76" s="188">
        <v>0</v>
      </c>
      <c r="Q76" s="195">
        <f t="shared" si="60"/>
        <v>0</v>
      </c>
      <c r="R76" s="381">
        <v>0</v>
      </c>
      <c r="S76" s="381">
        <v>0</v>
      </c>
      <c r="T76" s="381">
        <v>0</v>
      </c>
      <c r="U76" s="194">
        <f t="shared" si="61"/>
        <v>0</v>
      </c>
      <c r="V76" s="68">
        <f t="shared" si="62"/>
        <v>0</v>
      </c>
      <c r="W76" s="454">
        <f t="shared" si="71"/>
        <v>0</v>
      </c>
      <c r="X76" s="55" t="str">
        <f t="shared" si="72"/>
        <v/>
      </c>
      <c r="Y76" s="212">
        <v>0</v>
      </c>
      <c r="Z76" s="213">
        <v>0</v>
      </c>
      <c r="AA76" s="95">
        <f t="shared" si="73"/>
        <v>0</v>
      </c>
      <c r="AB76" s="214">
        <v>0</v>
      </c>
      <c r="AC76" s="214">
        <v>0</v>
      </c>
      <c r="AD76" s="215">
        <v>0</v>
      </c>
      <c r="AE76" s="216">
        <f t="shared" si="74"/>
        <v>0</v>
      </c>
      <c r="AF76" s="382">
        <v>0</v>
      </c>
      <c r="AG76" s="382">
        <v>0</v>
      </c>
      <c r="AH76" s="382">
        <v>0</v>
      </c>
      <c r="AI76" s="217">
        <f t="shared" si="75"/>
        <v>0</v>
      </c>
      <c r="AJ76" s="96">
        <f t="shared" si="76"/>
        <v>0</v>
      </c>
      <c r="AK76" s="455">
        <f t="shared" si="77"/>
        <v>0</v>
      </c>
      <c r="AL76" s="97" t="str">
        <f t="shared" si="78"/>
        <v/>
      </c>
      <c r="AM76" s="233">
        <v>0</v>
      </c>
      <c r="AN76" s="234">
        <v>0</v>
      </c>
      <c r="AO76" s="106">
        <f t="shared" si="79"/>
        <v>0</v>
      </c>
      <c r="AP76" s="235">
        <v>0</v>
      </c>
      <c r="AQ76" s="235">
        <v>0</v>
      </c>
      <c r="AR76" s="236">
        <v>0</v>
      </c>
      <c r="AS76" s="237">
        <f t="shared" si="80"/>
        <v>0</v>
      </c>
      <c r="AT76" s="384">
        <v>0</v>
      </c>
      <c r="AU76" s="384">
        <v>0</v>
      </c>
      <c r="AV76" s="384">
        <v>0</v>
      </c>
      <c r="AW76" s="238">
        <f t="shared" si="81"/>
        <v>0</v>
      </c>
      <c r="AX76" s="108">
        <f t="shared" si="82"/>
        <v>0</v>
      </c>
      <c r="AY76" s="58">
        <f t="shared" si="83"/>
        <v>0</v>
      </c>
      <c r="AZ76" s="109" t="str">
        <f t="shared" si="84"/>
        <v/>
      </c>
      <c r="BA76" s="254">
        <v>0</v>
      </c>
      <c r="BB76" s="255">
        <v>0</v>
      </c>
      <c r="BC76" s="119">
        <f t="shared" si="85"/>
        <v>0</v>
      </c>
      <c r="BD76" s="256">
        <v>0</v>
      </c>
      <c r="BE76" s="256">
        <v>0</v>
      </c>
      <c r="BF76" s="257">
        <v>0</v>
      </c>
      <c r="BG76" s="258">
        <f t="shared" si="86"/>
        <v>0</v>
      </c>
      <c r="BH76" s="386">
        <v>0</v>
      </c>
      <c r="BI76" s="386">
        <v>0</v>
      </c>
      <c r="BJ76" s="386">
        <v>0</v>
      </c>
      <c r="BK76" s="259">
        <f t="shared" si="87"/>
        <v>0</v>
      </c>
      <c r="BL76" s="120">
        <f t="shared" si="88"/>
        <v>0</v>
      </c>
      <c r="BM76" s="456">
        <f t="shared" si="89"/>
        <v>0</v>
      </c>
      <c r="BN76" s="121" t="str">
        <f t="shared" si="90"/>
        <v/>
      </c>
      <c r="BO76" s="423">
        <v>0</v>
      </c>
      <c r="BP76" s="424">
        <v>0</v>
      </c>
      <c r="BQ76" s="425">
        <f t="shared" si="91"/>
        <v>0</v>
      </c>
      <c r="BR76" s="426">
        <v>0</v>
      </c>
      <c r="BS76" s="426">
        <v>0</v>
      </c>
      <c r="BT76" s="427">
        <v>0</v>
      </c>
      <c r="BU76" s="428">
        <f t="shared" si="92"/>
        <v>0</v>
      </c>
      <c r="BV76" s="429">
        <v>0</v>
      </c>
      <c r="BW76" s="429">
        <v>0</v>
      </c>
      <c r="BX76" s="429">
        <v>0</v>
      </c>
      <c r="BY76" s="430">
        <f t="shared" si="93"/>
        <v>0</v>
      </c>
      <c r="BZ76" s="431">
        <f t="shared" si="94"/>
        <v>0</v>
      </c>
      <c r="CA76" s="457">
        <f t="shared" si="95"/>
        <v>0</v>
      </c>
      <c r="CB76" s="458" t="str">
        <f t="shared" si="96"/>
        <v/>
      </c>
      <c r="CC76" s="74"/>
      <c r="CD76" s="73"/>
      <c r="CE76" s="73"/>
      <c r="CF76" s="73"/>
      <c r="CG76" s="73"/>
      <c r="CH76" s="77">
        <f t="shared" si="66"/>
        <v>0</v>
      </c>
      <c r="CI76" s="459">
        <f t="shared" si="97"/>
        <v>0</v>
      </c>
      <c r="CJ76" s="57" t="str">
        <f t="shared" si="98"/>
        <v/>
      </c>
      <c r="CK76" s="110"/>
      <c r="CL76" s="107"/>
      <c r="CM76" s="107"/>
      <c r="CN76" s="107"/>
      <c r="CO76" s="107"/>
      <c r="CP76" s="123">
        <f t="shared" si="67"/>
        <v>0</v>
      </c>
      <c r="CQ76" s="58">
        <f t="shared" si="99"/>
        <v>0</v>
      </c>
      <c r="CR76" s="109" t="str">
        <f t="shared" si="100"/>
        <v/>
      </c>
      <c r="CS76" s="70"/>
      <c r="CT76" s="69"/>
      <c r="CU76" s="69"/>
      <c r="CV76" s="69"/>
      <c r="CW76" s="69"/>
      <c r="CX76" s="127">
        <f t="shared" si="68"/>
        <v>0</v>
      </c>
      <c r="CY76" s="460">
        <f t="shared" si="101"/>
        <v>0</v>
      </c>
      <c r="CZ76" s="56" t="str">
        <f t="shared" si="102"/>
        <v/>
      </c>
      <c r="DA76" s="10"/>
      <c r="DB76" s="10"/>
      <c r="DC76" s="62" t="str">
        <f t="shared" si="103"/>
        <v/>
      </c>
      <c r="DD76" s="53">
        <f t="shared" si="104"/>
        <v>1000</v>
      </c>
      <c r="DE76" s="53">
        <f t="shared" si="105"/>
        <v>0</v>
      </c>
      <c r="DF76" s="432">
        <f t="shared" si="106"/>
        <v>0</v>
      </c>
      <c r="DG76" s="59" t="str">
        <f t="shared" si="107"/>
        <v/>
      </c>
      <c r="DH76" s="54" t="str">
        <f t="shared" si="108"/>
        <v/>
      </c>
      <c r="DI76" s="54" t="str">
        <f t="shared" si="109"/>
        <v/>
      </c>
      <c r="DJ76" s="54" t="str">
        <f t="shared" si="110"/>
        <v/>
      </c>
      <c r="DK76" s="67">
        <f t="shared" si="111"/>
        <v>0</v>
      </c>
      <c r="DL76" s="676"/>
      <c r="DM76" s="677"/>
      <c r="DO76" s="260">
        <f t="shared" si="112"/>
        <v>0</v>
      </c>
      <c r="DP76" s="260" t="s">
        <v>142</v>
      </c>
      <c r="DQ76" s="260">
        <f t="shared" si="113"/>
        <v>100</v>
      </c>
      <c r="DR76" s="260" t="str">
        <f t="shared" si="114"/>
        <v>0/100</v>
      </c>
      <c r="DS76" s="260">
        <f t="shared" si="115"/>
        <v>0</v>
      </c>
      <c r="DT76" s="260" t="s">
        <v>142</v>
      </c>
      <c r="DU76" s="260">
        <f t="shared" si="116"/>
        <v>100</v>
      </c>
      <c r="DV76" s="260" t="str">
        <f t="shared" si="117"/>
        <v>0/100</v>
      </c>
      <c r="DW76" s="260">
        <f t="shared" si="118"/>
        <v>0</v>
      </c>
      <c r="DX76" s="260" t="s">
        <v>142</v>
      </c>
      <c r="DY76" s="260">
        <f t="shared" si="119"/>
        <v>100</v>
      </c>
      <c r="DZ76" s="260" t="str">
        <f t="shared" si="120"/>
        <v>0/100</v>
      </c>
    </row>
    <row r="77" spans="1:130" ht="15.75">
      <c r="A77" s="6">
        <f t="shared" si="69"/>
        <v>0</v>
      </c>
      <c r="B77" s="53">
        <v>69</v>
      </c>
      <c r="C77" s="54">
        <f t="shared" si="70"/>
        <v>0</v>
      </c>
      <c r="D77" s="8"/>
      <c r="E77" s="83"/>
      <c r="F77" s="7"/>
      <c r="G77" s="8"/>
      <c r="H77" s="8"/>
      <c r="I77" s="8"/>
      <c r="J77" s="83"/>
      <c r="K77" s="179">
        <v>0</v>
      </c>
      <c r="L77" s="180">
        <v>0</v>
      </c>
      <c r="M77" s="87">
        <f t="shared" ref="M77:M108" si="121">SUM(K77:L77)</f>
        <v>0</v>
      </c>
      <c r="N77" s="187">
        <v>0</v>
      </c>
      <c r="O77" s="187">
        <v>0</v>
      </c>
      <c r="P77" s="188">
        <v>0</v>
      </c>
      <c r="Q77" s="195">
        <f t="shared" ref="Q77:Q108" si="122">SUM(N77:P77)</f>
        <v>0</v>
      </c>
      <c r="R77" s="381">
        <v>0</v>
      </c>
      <c r="S77" s="381">
        <v>0</v>
      </c>
      <c r="T77" s="381">
        <v>0</v>
      </c>
      <c r="U77" s="194">
        <f t="shared" ref="U77:U108" si="123">SUM(R77:T77)</f>
        <v>0</v>
      </c>
      <c r="V77" s="68">
        <f t="shared" ref="V77:V108" si="124">M77+Q77+U77</f>
        <v>0</v>
      </c>
      <c r="W77" s="454">
        <f t="shared" si="71"/>
        <v>0</v>
      </c>
      <c r="X77" s="55" t="str">
        <f t="shared" si="72"/>
        <v/>
      </c>
      <c r="Y77" s="212">
        <v>0</v>
      </c>
      <c r="Z77" s="213">
        <v>0</v>
      </c>
      <c r="AA77" s="95">
        <f t="shared" si="73"/>
        <v>0</v>
      </c>
      <c r="AB77" s="214">
        <v>0</v>
      </c>
      <c r="AC77" s="214">
        <v>0</v>
      </c>
      <c r="AD77" s="215">
        <v>0</v>
      </c>
      <c r="AE77" s="216">
        <f t="shared" si="74"/>
        <v>0</v>
      </c>
      <c r="AF77" s="382">
        <v>0</v>
      </c>
      <c r="AG77" s="382">
        <v>0</v>
      </c>
      <c r="AH77" s="382">
        <v>0</v>
      </c>
      <c r="AI77" s="217">
        <f t="shared" si="75"/>
        <v>0</v>
      </c>
      <c r="AJ77" s="96">
        <f t="shared" si="76"/>
        <v>0</v>
      </c>
      <c r="AK77" s="455">
        <f t="shared" si="77"/>
        <v>0</v>
      </c>
      <c r="AL77" s="97" t="str">
        <f t="shared" si="78"/>
        <v/>
      </c>
      <c r="AM77" s="233">
        <v>0</v>
      </c>
      <c r="AN77" s="234">
        <v>0</v>
      </c>
      <c r="AO77" s="106">
        <f t="shared" si="79"/>
        <v>0</v>
      </c>
      <c r="AP77" s="235">
        <v>0</v>
      </c>
      <c r="AQ77" s="235">
        <v>0</v>
      </c>
      <c r="AR77" s="236">
        <v>0</v>
      </c>
      <c r="AS77" s="237">
        <f t="shared" si="80"/>
        <v>0</v>
      </c>
      <c r="AT77" s="384">
        <v>0</v>
      </c>
      <c r="AU77" s="384">
        <v>0</v>
      </c>
      <c r="AV77" s="384">
        <v>0</v>
      </c>
      <c r="AW77" s="238">
        <f t="shared" si="81"/>
        <v>0</v>
      </c>
      <c r="AX77" s="108">
        <f t="shared" si="82"/>
        <v>0</v>
      </c>
      <c r="AY77" s="58">
        <f t="shared" si="83"/>
        <v>0</v>
      </c>
      <c r="AZ77" s="109" t="str">
        <f t="shared" si="84"/>
        <v/>
      </c>
      <c r="BA77" s="254">
        <v>0</v>
      </c>
      <c r="BB77" s="255">
        <v>0</v>
      </c>
      <c r="BC77" s="119">
        <f t="shared" si="85"/>
        <v>0</v>
      </c>
      <c r="BD77" s="256">
        <v>0</v>
      </c>
      <c r="BE77" s="256">
        <v>0</v>
      </c>
      <c r="BF77" s="257">
        <v>0</v>
      </c>
      <c r="BG77" s="258">
        <f t="shared" si="86"/>
        <v>0</v>
      </c>
      <c r="BH77" s="386">
        <v>0</v>
      </c>
      <c r="BI77" s="386">
        <v>0</v>
      </c>
      <c r="BJ77" s="386">
        <v>0</v>
      </c>
      <c r="BK77" s="259">
        <f t="shared" si="87"/>
        <v>0</v>
      </c>
      <c r="BL77" s="120">
        <f t="shared" si="88"/>
        <v>0</v>
      </c>
      <c r="BM77" s="456">
        <f t="shared" si="89"/>
        <v>0</v>
      </c>
      <c r="BN77" s="121" t="str">
        <f t="shared" si="90"/>
        <v/>
      </c>
      <c r="BO77" s="423">
        <v>0</v>
      </c>
      <c r="BP77" s="424">
        <v>0</v>
      </c>
      <c r="BQ77" s="425">
        <f t="shared" si="91"/>
        <v>0</v>
      </c>
      <c r="BR77" s="426">
        <v>0</v>
      </c>
      <c r="BS77" s="426">
        <v>0</v>
      </c>
      <c r="BT77" s="427">
        <v>0</v>
      </c>
      <c r="BU77" s="428">
        <f t="shared" si="92"/>
        <v>0</v>
      </c>
      <c r="BV77" s="429">
        <v>0</v>
      </c>
      <c r="BW77" s="429">
        <v>0</v>
      </c>
      <c r="BX77" s="429">
        <v>0</v>
      </c>
      <c r="BY77" s="430">
        <f t="shared" si="93"/>
        <v>0</v>
      </c>
      <c r="BZ77" s="431">
        <f t="shared" si="94"/>
        <v>0</v>
      </c>
      <c r="CA77" s="457">
        <f t="shared" si="95"/>
        <v>0</v>
      </c>
      <c r="CB77" s="458" t="str">
        <f t="shared" si="96"/>
        <v/>
      </c>
      <c r="CC77" s="74"/>
      <c r="CD77" s="73"/>
      <c r="CE77" s="73"/>
      <c r="CF77" s="73"/>
      <c r="CG77" s="73"/>
      <c r="CH77" s="77">
        <f t="shared" si="66"/>
        <v>0</v>
      </c>
      <c r="CI77" s="459">
        <f t="shared" si="97"/>
        <v>0</v>
      </c>
      <c r="CJ77" s="57" t="str">
        <f t="shared" si="98"/>
        <v/>
      </c>
      <c r="CK77" s="110"/>
      <c r="CL77" s="107"/>
      <c r="CM77" s="107"/>
      <c r="CN77" s="107"/>
      <c r="CO77" s="107"/>
      <c r="CP77" s="123">
        <f t="shared" si="67"/>
        <v>0</v>
      </c>
      <c r="CQ77" s="58">
        <f t="shared" si="99"/>
        <v>0</v>
      </c>
      <c r="CR77" s="109" t="str">
        <f t="shared" si="100"/>
        <v/>
      </c>
      <c r="CS77" s="70"/>
      <c r="CT77" s="69"/>
      <c r="CU77" s="69"/>
      <c r="CV77" s="69"/>
      <c r="CW77" s="69"/>
      <c r="CX77" s="127">
        <f t="shared" si="68"/>
        <v>0</v>
      </c>
      <c r="CY77" s="460">
        <f t="shared" si="101"/>
        <v>0</v>
      </c>
      <c r="CZ77" s="56" t="str">
        <f t="shared" si="102"/>
        <v/>
      </c>
      <c r="DA77" s="10"/>
      <c r="DB77" s="10"/>
      <c r="DC77" s="62" t="str">
        <f t="shared" si="103"/>
        <v/>
      </c>
      <c r="DD77" s="53">
        <f t="shared" si="104"/>
        <v>1000</v>
      </c>
      <c r="DE77" s="53">
        <f t="shared" si="105"/>
        <v>0</v>
      </c>
      <c r="DF77" s="432">
        <f t="shared" si="106"/>
        <v>0</v>
      </c>
      <c r="DG77" s="59" t="str">
        <f t="shared" si="107"/>
        <v/>
      </c>
      <c r="DH77" s="54" t="str">
        <f t="shared" si="108"/>
        <v/>
      </c>
      <c r="DI77" s="54" t="str">
        <f t="shared" si="109"/>
        <v/>
      </c>
      <c r="DJ77" s="54" t="str">
        <f t="shared" si="110"/>
        <v/>
      </c>
      <c r="DK77" s="67">
        <f t="shared" si="111"/>
        <v>0</v>
      </c>
      <c r="DL77" s="676"/>
      <c r="DM77" s="677"/>
      <c r="DO77" s="260">
        <f t="shared" si="112"/>
        <v>0</v>
      </c>
      <c r="DP77" s="260" t="s">
        <v>142</v>
      </c>
      <c r="DQ77" s="260">
        <f t="shared" si="113"/>
        <v>100</v>
      </c>
      <c r="DR77" s="260" t="str">
        <f t="shared" si="114"/>
        <v>0/100</v>
      </c>
      <c r="DS77" s="260">
        <f t="shared" si="115"/>
        <v>0</v>
      </c>
      <c r="DT77" s="260" t="s">
        <v>142</v>
      </c>
      <c r="DU77" s="260">
        <f t="shared" si="116"/>
        <v>100</v>
      </c>
      <c r="DV77" s="260" t="str">
        <f t="shared" si="117"/>
        <v>0/100</v>
      </c>
      <c r="DW77" s="260">
        <f t="shared" si="118"/>
        <v>0</v>
      </c>
      <c r="DX77" s="260" t="s">
        <v>142</v>
      </c>
      <c r="DY77" s="260">
        <f t="shared" si="119"/>
        <v>100</v>
      </c>
      <c r="DZ77" s="260" t="str">
        <f t="shared" si="120"/>
        <v>0/100</v>
      </c>
    </row>
    <row r="78" spans="1:130" ht="15.75">
      <c r="A78" s="6">
        <f t="shared" si="69"/>
        <v>0</v>
      </c>
      <c r="B78" s="61">
        <v>70</v>
      </c>
      <c r="C78" s="54">
        <f t="shared" si="70"/>
        <v>0</v>
      </c>
      <c r="D78" s="8"/>
      <c r="E78" s="83"/>
      <c r="F78" s="7"/>
      <c r="G78" s="8"/>
      <c r="H78" s="8"/>
      <c r="I78" s="8"/>
      <c r="J78" s="83"/>
      <c r="K78" s="179">
        <v>0</v>
      </c>
      <c r="L78" s="180">
        <v>0</v>
      </c>
      <c r="M78" s="87">
        <f t="shared" si="121"/>
        <v>0</v>
      </c>
      <c r="N78" s="187">
        <v>0</v>
      </c>
      <c r="O78" s="187">
        <v>0</v>
      </c>
      <c r="P78" s="188">
        <v>0</v>
      </c>
      <c r="Q78" s="195">
        <f t="shared" si="122"/>
        <v>0</v>
      </c>
      <c r="R78" s="381">
        <v>0</v>
      </c>
      <c r="S78" s="381">
        <v>0</v>
      </c>
      <c r="T78" s="381">
        <v>0</v>
      </c>
      <c r="U78" s="194">
        <f t="shared" si="123"/>
        <v>0</v>
      </c>
      <c r="V78" s="68">
        <f t="shared" si="124"/>
        <v>0</v>
      </c>
      <c r="W78" s="454">
        <f t="shared" si="71"/>
        <v>0</v>
      </c>
      <c r="X78" s="55" t="str">
        <f t="shared" si="72"/>
        <v/>
      </c>
      <c r="Y78" s="212">
        <v>0</v>
      </c>
      <c r="Z78" s="213">
        <v>0</v>
      </c>
      <c r="AA78" s="95">
        <f t="shared" si="73"/>
        <v>0</v>
      </c>
      <c r="AB78" s="214">
        <v>0</v>
      </c>
      <c r="AC78" s="214">
        <v>0</v>
      </c>
      <c r="AD78" s="215">
        <v>0</v>
      </c>
      <c r="AE78" s="216">
        <f t="shared" si="74"/>
        <v>0</v>
      </c>
      <c r="AF78" s="382">
        <v>0</v>
      </c>
      <c r="AG78" s="382">
        <v>0</v>
      </c>
      <c r="AH78" s="382">
        <v>0</v>
      </c>
      <c r="AI78" s="217">
        <f t="shared" si="75"/>
        <v>0</v>
      </c>
      <c r="AJ78" s="96">
        <f t="shared" si="76"/>
        <v>0</v>
      </c>
      <c r="AK78" s="455">
        <f t="shared" si="77"/>
        <v>0</v>
      </c>
      <c r="AL78" s="97" t="str">
        <f t="shared" si="78"/>
        <v/>
      </c>
      <c r="AM78" s="233">
        <v>0</v>
      </c>
      <c r="AN78" s="234">
        <v>0</v>
      </c>
      <c r="AO78" s="106">
        <f t="shared" si="79"/>
        <v>0</v>
      </c>
      <c r="AP78" s="235">
        <v>0</v>
      </c>
      <c r="AQ78" s="235">
        <v>0</v>
      </c>
      <c r="AR78" s="236">
        <v>0</v>
      </c>
      <c r="AS78" s="237">
        <f t="shared" si="80"/>
        <v>0</v>
      </c>
      <c r="AT78" s="384">
        <v>0</v>
      </c>
      <c r="AU78" s="384">
        <v>0</v>
      </c>
      <c r="AV78" s="384">
        <v>0</v>
      </c>
      <c r="AW78" s="238">
        <f t="shared" si="81"/>
        <v>0</v>
      </c>
      <c r="AX78" s="108">
        <f t="shared" si="82"/>
        <v>0</v>
      </c>
      <c r="AY78" s="58">
        <f t="shared" si="83"/>
        <v>0</v>
      </c>
      <c r="AZ78" s="109" t="str">
        <f t="shared" si="84"/>
        <v/>
      </c>
      <c r="BA78" s="254">
        <v>0</v>
      </c>
      <c r="BB78" s="255">
        <v>0</v>
      </c>
      <c r="BC78" s="119">
        <f t="shared" si="85"/>
        <v>0</v>
      </c>
      <c r="BD78" s="256">
        <v>0</v>
      </c>
      <c r="BE78" s="256">
        <v>0</v>
      </c>
      <c r="BF78" s="257">
        <v>0</v>
      </c>
      <c r="BG78" s="258">
        <f t="shared" si="86"/>
        <v>0</v>
      </c>
      <c r="BH78" s="386">
        <v>0</v>
      </c>
      <c r="BI78" s="386">
        <v>0</v>
      </c>
      <c r="BJ78" s="386">
        <v>0</v>
      </c>
      <c r="BK78" s="259">
        <f t="shared" si="87"/>
        <v>0</v>
      </c>
      <c r="BL78" s="120">
        <f t="shared" si="88"/>
        <v>0</v>
      </c>
      <c r="BM78" s="456">
        <f t="shared" si="89"/>
        <v>0</v>
      </c>
      <c r="BN78" s="121" t="str">
        <f t="shared" si="90"/>
        <v/>
      </c>
      <c r="BO78" s="423">
        <v>0</v>
      </c>
      <c r="BP78" s="424">
        <v>0</v>
      </c>
      <c r="BQ78" s="425">
        <f t="shared" si="91"/>
        <v>0</v>
      </c>
      <c r="BR78" s="426">
        <v>0</v>
      </c>
      <c r="BS78" s="426">
        <v>0</v>
      </c>
      <c r="BT78" s="427">
        <v>0</v>
      </c>
      <c r="BU78" s="428">
        <f t="shared" si="92"/>
        <v>0</v>
      </c>
      <c r="BV78" s="429">
        <v>0</v>
      </c>
      <c r="BW78" s="429">
        <v>0</v>
      </c>
      <c r="BX78" s="429">
        <v>0</v>
      </c>
      <c r="BY78" s="430">
        <f t="shared" si="93"/>
        <v>0</v>
      </c>
      <c r="BZ78" s="431">
        <f t="shared" si="94"/>
        <v>0</v>
      </c>
      <c r="CA78" s="457">
        <f t="shared" si="95"/>
        <v>0</v>
      </c>
      <c r="CB78" s="458" t="str">
        <f t="shared" si="96"/>
        <v/>
      </c>
      <c r="CC78" s="74"/>
      <c r="CD78" s="73"/>
      <c r="CE78" s="73"/>
      <c r="CF78" s="73"/>
      <c r="CG78" s="73"/>
      <c r="CH78" s="77">
        <f t="shared" si="66"/>
        <v>0</v>
      </c>
      <c r="CI78" s="459">
        <f t="shared" si="97"/>
        <v>0</v>
      </c>
      <c r="CJ78" s="57" t="str">
        <f t="shared" si="98"/>
        <v/>
      </c>
      <c r="CK78" s="110"/>
      <c r="CL78" s="107"/>
      <c r="CM78" s="107"/>
      <c r="CN78" s="107"/>
      <c r="CO78" s="107"/>
      <c r="CP78" s="123">
        <f t="shared" si="67"/>
        <v>0</v>
      </c>
      <c r="CQ78" s="58">
        <f t="shared" si="99"/>
        <v>0</v>
      </c>
      <c r="CR78" s="109" t="str">
        <f t="shared" si="100"/>
        <v/>
      </c>
      <c r="CS78" s="70"/>
      <c r="CT78" s="69"/>
      <c r="CU78" s="69"/>
      <c r="CV78" s="69"/>
      <c r="CW78" s="69"/>
      <c r="CX78" s="127">
        <f t="shared" si="68"/>
        <v>0</v>
      </c>
      <c r="CY78" s="460">
        <f t="shared" si="101"/>
        <v>0</v>
      </c>
      <c r="CZ78" s="56" t="str">
        <f t="shared" si="102"/>
        <v/>
      </c>
      <c r="DA78" s="10"/>
      <c r="DB78" s="10"/>
      <c r="DC78" s="62" t="str">
        <f t="shared" si="103"/>
        <v/>
      </c>
      <c r="DD78" s="53">
        <f t="shared" si="104"/>
        <v>1000</v>
      </c>
      <c r="DE78" s="53">
        <f t="shared" si="105"/>
        <v>0</v>
      </c>
      <c r="DF78" s="432">
        <f t="shared" si="106"/>
        <v>0</v>
      </c>
      <c r="DG78" s="59" t="str">
        <f t="shared" si="107"/>
        <v/>
      </c>
      <c r="DH78" s="54" t="str">
        <f t="shared" si="108"/>
        <v/>
      </c>
      <c r="DI78" s="54" t="str">
        <f t="shared" si="109"/>
        <v/>
      </c>
      <c r="DJ78" s="54" t="str">
        <f t="shared" si="110"/>
        <v/>
      </c>
      <c r="DK78" s="67">
        <f t="shared" si="111"/>
        <v>0</v>
      </c>
      <c r="DL78" s="676"/>
      <c r="DM78" s="677"/>
      <c r="DO78" s="260">
        <f t="shared" si="112"/>
        <v>0</v>
      </c>
      <c r="DP78" s="260" t="s">
        <v>142</v>
      </c>
      <c r="DQ78" s="260">
        <f t="shared" si="113"/>
        <v>100</v>
      </c>
      <c r="DR78" s="260" t="str">
        <f t="shared" si="114"/>
        <v>0/100</v>
      </c>
      <c r="DS78" s="260">
        <f t="shared" si="115"/>
        <v>0</v>
      </c>
      <c r="DT78" s="260" t="s">
        <v>142</v>
      </c>
      <c r="DU78" s="260">
        <f t="shared" si="116"/>
        <v>100</v>
      </c>
      <c r="DV78" s="260" t="str">
        <f t="shared" si="117"/>
        <v>0/100</v>
      </c>
      <c r="DW78" s="260">
        <f t="shared" si="118"/>
        <v>0</v>
      </c>
      <c r="DX78" s="260" t="s">
        <v>142</v>
      </c>
      <c r="DY78" s="260">
        <f t="shared" si="119"/>
        <v>100</v>
      </c>
      <c r="DZ78" s="260" t="str">
        <f t="shared" si="120"/>
        <v>0/100</v>
      </c>
    </row>
    <row r="79" spans="1:130" ht="15.75">
      <c r="A79" s="6">
        <f t="shared" si="69"/>
        <v>0</v>
      </c>
      <c r="B79" s="53">
        <v>71</v>
      </c>
      <c r="C79" s="54">
        <f t="shared" si="70"/>
        <v>0</v>
      </c>
      <c r="D79" s="8"/>
      <c r="E79" s="83"/>
      <c r="F79" s="7"/>
      <c r="G79" s="8"/>
      <c r="H79" s="8"/>
      <c r="I79" s="8"/>
      <c r="J79" s="83"/>
      <c r="K79" s="179">
        <v>0</v>
      </c>
      <c r="L79" s="180">
        <v>0</v>
      </c>
      <c r="M79" s="87">
        <f t="shared" si="121"/>
        <v>0</v>
      </c>
      <c r="N79" s="187">
        <v>0</v>
      </c>
      <c r="O79" s="187">
        <v>0</v>
      </c>
      <c r="P79" s="188">
        <v>0</v>
      </c>
      <c r="Q79" s="195">
        <f t="shared" si="122"/>
        <v>0</v>
      </c>
      <c r="R79" s="381">
        <v>0</v>
      </c>
      <c r="S79" s="381">
        <v>0</v>
      </c>
      <c r="T79" s="381">
        <v>0</v>
      </c>
      <c r="U79" s="194">
        <f t="shared" si="123"/>
        <v>0</v>
      </c>
      <c r="V79" s="68">
        <f t="shared" si="124"/>
        <v>0</v>
      </c>
      <c r="W79" s="454">
        <f t="shared" si="71"/>
        <v>0</v>
      </c>
      <c r="X79" s="55" t="str">
        <f t="shared" si="72"/>
        <v/>
      </c>
      <c r="Y79" s="212">
        <v>0</v>
      </c>
      <c r="Z79" s="213">
        <v>0</v>
      </c>
      <c r="AA79" s="95">
        <f t="shared" si="73"/>
        <v>0</v>
      </c>
      <c r="AB79" s="214">
        <v>0</v>
      </c>
      <c r="AC79" s="214">
        <v>0</v>
      </c>
      <c r="AD79" s="215">
        <v>0</v>
      </c>
      <c r="AE79" s="216">
        <f t="shared" si="74"/>
        <v>0</v>
      </c>
      <c r="AF79" s="382">
        <v>0</v>
      </c>
      <c r="AG79" s="382">
        <v>0</v>
      </c>
      <c r="AH79" s="382">
        <v>0</v>
      </c>
      <c r="AI79" s="217">
        <f t="shared" si="75"/>
        <v>0</v>
      </c>
      <c r="AJ79" s="96">
        <f t="shared" si="76"/>
        <v>0</v>
      </c>
      <c r="AK79" s="455">
        <f t="shared" si="77"/>
        <v>0</v>
      </c>
      <c r="AL79" s="97" t="str">
        <f t="shared" si="78"/>
        <v/>
      </c>
      <c r="AM79" s="233">
        <v>0</v>
      </c>
      <c r="AN79" s="234">
        <v>0</v>
      </c>
      <c r="AO79" s="106">
        <f t="shared" si="79"/>
        <v>0</v>
      </c>
      <c r="AP79" s="235">
        <v>0</v>
      </c>
      <c r="AQ79" s="235">
        <v>0</v>
      </c>
      <c r="AR79" s="236">
        <v>0</v>
      </c>
      <c r="AS79" s="237">
        <f t="shared" si="80"/>
        <v>0</v>
      </c>
      <c r="AT79" s="384">
        <v>0</v>
      </c>
      <c r="AU79" s="384">
        <v>0</v>
      </c>
      <c r="AV79" s="384">
        <v>0</v>
      </c>
      <c r="AW79" s="238">
        <f t="shared" si="81"/>
        <v>0</v>
      </c>
      <c r="AX79" s="108">
        <f t="shared" si="82"/>
        <v>0</v>
      </c>
      <c r="AY79" s="58">
        <f t="shared" si="83"/>
        <v>0</v>
      </c>
      <c r="AZ79" s="109" t="str">
        <f t="shared" si="84"/>
        <v/>
      </c>
      <c r="BA79" s="254">
        <v>0</v>
      </c>
      <c r="BB79" s="255">
        <v>0</v>
      </c>
      <c r="BC79" s="119">
        <f t="shared" si="85"/>
        <v>0</v>
      </c>
      <c r="BD79" s="256">
        <v>0</v>
      </c>
      <c r="BE79" s="256">
        <v>0</v>
      </c>
      <c r="BF79" s="257">
        <v>0</v>
      </c>
      <c r="BG79" s="258">
        <f t="shared" si="86"/>
        <v>0</v>
      </c>
      <c r="BH79" s="386">
        <v>0</v>
      </c>
      <c r="BI79" s="386">
        <v>0</v>
      </c>
      <c r="BJ79" s="386">
        <v>0</v>
      </c>
      <c r="BK79" s="259">
        <f t="shared" si="87"/>
        <v>0</v>
      </c>
      <c r="BL79" s="120">
        <f t="shared" si="88"/>
        <v>0</v>
      </c>
      <c r="BM79" s="456">
        <f t="shared" si="89"/>
        <v>0</v>
      </c>
      <c r="BN79" s="121" t="str">
        <f t="shared" si="90"/>
        <v/>
      </c>
      <c r="BO79" s="423">
        <v>0</v>
      </c>
      <c r="BP79" s="424">
        <v>0</v>
      </c>
      <c r="BQ79" s="425">
        <f t="shared" si="91"/>
        <v>0</v>
      </c>
      <c r="BR79" s="426">
        <v>0</v>
      </c>
      <c r="BS79" s="426">
        <v>0</v>
      </c>
      <c r="BT79" s="427">
        <v>0</v>
      </c>
      <c r="BU79" s="428">
        <f t="shared" si="92"/>
        <v>0</v>
      </c>
      <c r="BV79" s="429">
        <v>0</v>
      </c>
      <c r="BW79" s="429">
        <v>0</v>
      </c>
      <c r="BX79" s="429">
        <v>0</v>
      </c>
      <c r="BY79" s="430">
        <f t="shared" si="93"/>
        <v>0</v>
      </c>
      <c r="BZ79" s="431">
        <f t="shared" si="94"/>
        <v>0</v>
      </c>
      <c r="CA79" s="457">
        <f t="shared" si="95"/>
        <v>0</v>
      </c>
      <c r="CB79" s="458" t="str">
        <f t="shared" si="96"/>
        <v/>
      </c>
      <c r="CC79" s="74"/>
      <c r="CD79" s="73"/>
      <c r="CE79" s="73"/>
      <c r="CF79" s="73"/>
      <c r="CG79" s="73"/>
      <c r="CH79" s="77">
        <f t="shared" si="66"/>
        <v>0</v>
      </c>
      <c r="CI79" s="459">
        <f t="shared" si="97"/>
        <v>0</v>
      </c>
      <c r="CJ79" s="57" t="str">
        <f t="shared" si="98"/>
        <v/>
      </c>
      <c r="CK79" s="110"/>
      <c r="CL79" s="107"/>
      <c r="CM79" s="107"/>
      <c r="CN79" s="107"/>
      <c r="CO79" s="107"/>
      <c r="CP79" s="123">
        <f t="shared" si="67"/>
        <v>0</v>
      </c>
      <c r="CQ79" s="58">
        <f t="shared" si="99"/>
        <v>0</v>
      </c>
      <c r="CR79" s="109" t="str">
        <f t="shared" si="100"/>
        <v/>
      </c>
      <c r="CS79" s="70"/>
      <c r="CT79" s="69"/>
      <c r="CU79" s="69"/>
      <c r="CV79" s="69"/>
      <c r="CW79" s="69"/>
      <c r="CX79" s="127">
        <f t="shared" si="68"/>
        <v>0</v>
      </c>
      <c r="CY79" s="460">
        <f t="shared" si="101"/>
        <v>0</v>
      </c>
      <c r="CZ79" s="56" t="str">
        <f t="shared" si="102"/>
        <v/>
      </c>
      <c r="DA79" s="10"/>
      <c r="DB79" s="10"/>
      <c r="DC79" s="62" t="str">
        <f t="shared" si="103"/>
        <v/>
      </c>
      <c r="DD79" s="53">
        <f t="shared" si="104"/>
        <v>1000</v>
      </c>
      <c r="DE79" s="53">
        <f t="shared" si="105"/>
        <v>0</v>
      </c>
      <c r="DF79" s="432">
        <f t="shared" si="106"/>
        <v>0</v>
      </c>
      <c r="DG79" s="59" t="str">
        <f t="shared" si="107"/>
        <v/>
      </c>
      <c r="DH79" s="54" t="str">
        <f t="shared" si="108"/>
        <v/>
      </c>
      <c r="DI79" s="54" t="str">
        <f t="shared" si="109"/>
        <v/>
      </c>
      <c r="DJ79" s="54" t="str">
        <f t="shared" si="110"/>
        <v/>
      </c>
      <c r="DK79" s="67">
        <f t="shared" si="111"/>
        <v>0</v>
      </c>
      <c r="DL79" s="676"/>
      <c r="DM79" s="677"/>
      <c r="DO79" s="260">
        <f t="shared" si="112"/>
        <v>0</v>
      </c>
      <c r="DP79" s="260" t="s">
        <v>142</v>
      </c>
      <c r="DQ79" s="260">
        <f t="shared" si="113"/>
        <v>100</v>
      </c>
      <c r="DR79" s="260" t="str">
        <f t="shared" si="114"/>
        <v>0/100</v>
      </c>
      <c r="DS79" s="260">
        <f t="shared" si="115"/>
        <v>0</v>
      </c>
      <c r="DT79" s="260" t="s">
        <v>142</v>
      </c>
      <c r="DU79" s="260">
        <f t="shared" si="116"/>
        <v>100</v>
      </c>
      <c r="DV79" s="260" t="str">
        <f t="shared" si="117"/>
        <v>0/100</v>
      </c>
      <c r="DW79" s="260">
        <f t="shared" si="118"/>
        <v>0</v>
      </c>
      <c r="DX79" s="260" t="s">
        <v>142</v>
      </c>
      <c r="DY79" s="260">
        <f t="shared" si="119"/>
        <v>100</v>
      </c>
      <c r="DZ79" s="260" t="str">
        <f t="shared" si="120"/>
        <v>0/100</v>
      </c>
    </row>
    <row r="80" spans="1:130" ht="15.75">
      <c r="A80" s="6">
        <f t="shared" si="69"/>
        <v>0</v>
      </c>
      <c r="B80" s="61">
        <v>72</v>
      </c>
      <c r="C80" s="54">
        <f t="shared" si="70"/>
        <v>0</v>
      </c>
      <c r="D80" s="8"/>
      <c r="E80" s="83"/>
      <c r="F80" s="7"/>
      <c r="G80" s="8"/>
      <c r="H80" s="8"/>
      <c r="I80" s="8"/>
      <c r="J80" s="83"/>
      <c r="K80" s="179">
        <v>0</v>
      </c>
      <c r="L80" s="180">
        <v>0</v>
      </c>
      <c r="M80" s="87">
        <f t="shared" si="121"/>
        <v>0</v>
      </c>
      <c r="N80" s="187">
        <v>0</v>
      </c>
      <c r="O80" s="187">
        <v>0</v>
      </c>
      <c r="P80" s="188">
        <v>0</v>
      </c>
      <c r="Q80" s="195">
        <f t="shared" si="122"/>
        <v>0</v>
      </c>
      <c r="R80" s="381">
        <v>0</v>
      </c>
      <c r="S80" s="381">
        <v>0</v>
      </c>
      <c r="T80" s="381">
        <v>0</v>
      </c>
      <c r="U80" s="194">
        <f t="shared" si="123"/>
        <v>0</v>
      </c>
      <c r="V80" s="68">
        <f t="shared" si="124"/>
        <v>0</v>
      </c>
      <c r="W80" s="454">
        <f t="shared" si="71"/>
        <v>0</v>
      </c>
      <c r="X80" s="55" t="str">
        <f t="shared" si="72"/>
        <v/>
      </c>
      <c r="Y80" s="212">
        <v>0</v>
      </c>
      <c r="Z80" s="213">
        <v>0</v>
      </c>
      <c r="AA80" s="95">
        <f t="shared" si="73"/>
        <v>0</v>
      </c>
      <c r="AB80" s="214">
        <v>0</v>
      </c>
      <c r="AC80" s="214">
        <v>0</v>
      </c>
      <c r="AD80" s="215">
        <v>0</v>
      </c>
      <c r="AE80" s="216">
        <f t="shared" si="74"/>
        <v>0</v>
      </c>
      <c r="AF80" s="382">
        <v>0</v>
      </c>
      <c r="AG80" s="382">
        <v>0</v>
      </c>
      <c r="AH80" s="382">
        <v>0</v>
      </c>
      <c r="AI80" s="217">
        <f t="shared" si="75"/>
        <v>0</v>
      </c>
      <c r="AJ80" s="96">
        <f t="shared" si="76"/>
        <v>0</v>
      </c>
      <c r="AK80" s="455">
        <f t="shared" si="77"/>
        <v>0</v>
      </c>
      <c r="AL80" s="97" t="str">
        <f t="shared" si="78"/>
        <v/>
      </c>
      <c r="AM80" s="233">
        <v>0</v>
      </c>
      <c r="AN80" s="234">
        <v>0</v>
      </c>
      <c r="AO80" s="106">
        <f t="shared" si="79"/>
        <v>0</v>
      </c>
      <c r="AP80" s="235">
        <v>0</v>
      </c>
      <c r="AQ80" s="235">
        <v>0</v>
      </c>
      <c r="AR80" s="236">
        <v>0</v>
      </c>
      <c r="AS80" s="237">
        <f t="shared" si="80"/>
        <v>0</v>
      </c>
      <c r="AT80" s="384">
        <v>0</v>
      </c>
      <c r="AU80" s="384">
        <v>0</v>
      </c>
      <c r="AV80" s="384">
        <v>0</v>
      </c>
      <c r="AW80" s="238">
        <f t="shared" si="81"/>
        <v>0</v>
      </c>
      <c r="AX80" s="108">
        <f t="shared" si="82"/>
        <v>0</v>
      </c>
      <c r="AY80" s="58">
        <f t="shared" si="83"/>
        <v>0</v>
      </c>
      <c r="AZ80" s="109" t="str">
        <f t="shared" si="84"/>
        <v/>
      </c>
      <c r="BA80" s="254">
        <v>0</v>
      </c>
      <c r="BB80" s="255">
        <v>0</v>
      </c>
      <c r="BC80" s="119">
        <f t="shared" si="85"/>
        <v>0</v>
      </c>
      <c r="BD80" s="256">
        <v>0</v>
      </c>
      <c r="BE80" s="256">
        <v>0</v>
      </c>
      <c r="BF80" s="257">
        <v>0</v>
      </c>
      <c r="BG80" s="258">
        <f t="shared" si="86"/>
        <v>0</v>
      </c>
      <c r="BH80" s="386">
        <v>0</v>
      </c>
      <c r="BI80" s="386">
        <v>0</v>
      </c>
      <c r="BJ80" s="386">
        <v>0</v>
      </c>
      <c r="BK80" s="259">
        <f t="shared" si="87"/>
        <v>0</v>
      </c>
      <c r="BL80" s="120">
        <f t="shared" si="88"/>
        <v>0</v>
      </c>
      <c r="BM80" s="456">
        <f t="shared" si="89"/>
        <v>0</v>
      </c>
      <c r="BN80" s="121" t="str">
        <f t="shared" si="90"/>
        <v/>
      </c>
      <c r="BO80" s="423">
        <v>0</v>
      </c>
      <c r="BP80" s="424">
        <v>0</v>
      </c>
      <c r="BQ80" s="425">
        <f t="shared" si="91"/>
        <v>0</v>
      </c>
      <c r="BR80" s="426">
        <v>0</v>
      </c>
      <c r="BS80" s="426">
        <v>0</v>
      </c>
      <c r="BT80" s="427">
        <v>0</v>
      </c>
      <c r="BU80" s="428">
        <f t="shared" si="92"/>
        <v>0</v>
      </c>
      <c r="BV80" s="429">
        <v>0</v>
      </c>
      <c r="BW80" s="429">
        <v>0</v>
      </c>
      <c r="BX80" s="429">
        <v>0</v>
      </c>
      <c r="BY80" s="430">
        <f t="shared" si="93"/>
        <v>0</v>
      </c>
      <c r="BZ80" s="431">
        <f t="shared" si="94"/>
        <v>0</v>
      </c>
      <c r="CA80" s="457">
        <f t="shared" si="95"/>
        <v>0</v>
      </c>
      <c r="CB80" s="458" t="str">
        <f t="shared" si="96"/>
        <v/>
      </c>
      <c r="CC80" s="74"/>
      <c r="CD80" s="73"/>
      <c r="CE80" s="73"/>
      <c r="CF80" s="73"/>
      <c r="CG80" s="73"/>
      <c r="CH80" s="77">
        <f t="shared" si="66"/>
        <v>0</v>
      </c>
      <c r="CI80" s="459">
        <f t="shared" si="97"/>
        <v>0</v>
      </c>
      <c r="CJ80" s="57" t="str">
        <f t="shared" si="98"/>
        <v/>
      </c>
      <c r="CK80" s="110"/>
      <c r="CL80" s="107"/>
      <c r="CM80" s="107"/>
      <c r="CN80" s="107"/>
      <c r="CO80" s="107"/>
      <c r="CP80" s="123">
        <f t="shared" si="67"/>
        <v>0</v>
      </c>
      <c r="CQ80" s="58">
        <f t="shared" si="99"/>
        <v>0</v>
      </c>
      <c r="CR80" s="109" t="str">
        <f t="shared" si="100"/>
        <v/>
      </c>
      <c r="CS80" s="70"/>
      <c r="CT80" s="69"/>
      <c r="CU80" s="69"/>
      <c r="CV80" s="69"/>
      <c r="CW80" s="69"/>
      <c r="CX80" s="127">
        <f t="shared" si="68"/>
        <v>0</v>
      </c>
      <c r="CY80" s="460">
        <f t="shared" si="101"/>
        <v>0</v>
      </c>
      <c r="CZ80" s="56" t="str">
        <f t="shared" si="102"/>
        <v/>
      </c>
      <c r="DA80" s="10"/>
      <c r="DB80" s="10"/>
      <c r="DC80" s="62" t="str">
        <f t="shared" si="103"/>
        <v/>
      </c>
      <c r="DD80" s="53">
        <f t="shared" si="104"/>
        <v>1000</v>
      </c>
      <c r="DE80" s="53">
        <f t="shared" si="105"/>
        <v>0</v>
      </c>
      <c r="DF80" s="432">
        <f t="shared" si="106"/>
        <v>0</v>
      </c>
      <c r="DG80" s="59" t="str">
        <f t="shared" si="107"/>
        <v/>
      </c>
      <c r="DH80" s="54" t="str">
        <f t="shared" si="108"/>
        <v/>
      </c>
      <c r="DI80" s="54" t="str">
        <f t="shared" si="109"/>
        <v/>
      </c>
      <c r="DJ80" s="54" t="str">
        <f t="shared" si="110"/>
        <v/>
      </c>
      <c r="DK80" s="67">
        <f t="shared" si="111"/>
        <v>0</v>
      </c>
      <c r="DL80" s="676"/>
      <c r="DM80" s="677"/>
      <c r="DO80" s="260">
        <f t="shared" si="112"/>
        <v>0</v>
      </c>
      <c r="DP80" s="260" t="s">
        <v>142</v>
      </c>
      <c r="DQ80" s="260">
        <f t="shared" si="113"/>
        <v>100</v>
      </c>
      <c r="DR80" s="260" t="str">
        <f t="shared" si="114"/>
        <v>0/100</v>
      </c>
      <c r="DS80" s="260">
        <f t="shared" si="115"/>
        <v>0</v>
      </c>
      <c r="DT80" s="260" t="s">
        <v>142</v>
      </c>
      <c r="DU80" s="260">
        <f t="shared" si="116"/>
        <v>100</v>
      </c>
      <c r="DV80" s="260" t="str">
        <f t="shared" si="117"/>
        <v>0/100</v>
      </c>
      <c r="DW80" s="260">
        <f t="shared" si="118"/>
        <v>0</v>
      </c>
      <c r="DX80" s="260" t="s">
        <v>142</v>
      </c>
      <c r="DY80" s="260">
        <f t="shared" si="119"/>
        <v>100</v>
      </c>
      <c r="DZ80" s="260" t="str">
        <f t="shared" si="120"/>
        <v>0/100</v>
      </c>
    </row>
    <row r="81" spans="1:130" ht="15.75">
      <c r="A81" s="6">
        <f t="shared" si="69"/>
        <v>0</v>
      </c>
      <c r="B81" s="53">
        <v>73</v>
      </c>
      <c r="C81" s="54">
        <f t="shared" si="70"/>
        <v>0</v>
      </c>
      <c r="D81" s="8"/>
      <c r="E81" s="83"/>
      <c r="F81" s="7"/>
      <c r="G81" s="8"/>
      <c r="H81" s="8"/>
      <c r="I81" s="8"/>
      <c r="J81" s="83"/>
      <c r="K81" s="179">
        <v>0</v>
      </c>
      <c r="L81" s="180">
        <v>0</v>
      </c>
      <c r="M81" s="87">
        <f t="shared" si="121"/>
        <v>0</v>
      </c>
      <c r="N81" s="187">
        <v>0</v>
      </c>
      <c r="O81" s="187">
        <v>0</v>
      </c>
      <c r="P81" s="188">
        <v>0</v>
      </c>
      <c r="Q81" s="195">
        <f t="shared" si="122"/>
        <v>0</v>
      </c>
      <c r="R81" s="381">
        <v>0</v>
      </c>
      <c r="S81" s="381">
        <v>0</v>
      </c>
      <c r="T81" s="381">
        <v>0</v>
      </c>
      <c r="U81" s="194">
        <f t="shared" si="123"/>
        <v>0</v>
      </c>
      <c r="V81" s="68">
        <f t="shared" si="124"/>
        <v>0</v>
      </c>
      <c r="W81" s="454">
        <f t="shared" si="71"/>
        <v>0</v>
      </c>
      <c r="X81" s="55" t="str">
        <f t="shared" si="72"/>
        <v/>
      </c>
      <c r="Y81" s="212">
        <v>0</v>
      </c>
      <c r="Z81" s="213">
        <v>0</v>
      </c>
      <c r="AA81" s="95">
        <f t="shared" si="73"/>
        <v>0</v>
      </c>
      <c r="AB81" s="214">
        <v>0</v>
      </c>
      <c r="AC81" s="214">
        <v>0</v>
      </c>
      <c r="AD81" s="215">
        <v>0</v>
      </c>
      <c r="AE81" s="216">
        <f t="shared" si="74"/>
        <v>0</v>
      </c>
      <c r="AF81" s="382">
        <v>0</v>
      </c>
      <c r="AG81" s="382">
        <v>0</v>
      </c>
      <c r="AH81" s="382">
        <v>0</v>
      </c>
      <c r="AI81" s="217">
        <f t="shared" si="75"/>
        <v>0</v>
      </c>
      <c r="AJ81" s="96">
        <f t="shared" si="76"/>
        <v>0</v>
      </c>
      <c r="AK81" s="455">
        <f t="shared" si="77"/>
        <v>0</v>
      </c>
      <c r="AL81" s="97" t="str">
        <f t="shared" si="78"/>
        <v/>
      </c>
      <c r="AM81" s="233">
        <v>0</v>
      </c>
      <c r="AN81" s="234">
        <v>0</v>
      </c>
      <c r="AO81" s="106">
        <f t="shared" si="79"/>
        <v>0</v>
      </c>
      <c r="AP81" s="235">
        <v>0</v>
      </c>
      <c r="AQ81" s="235">
        <v>0</v>
      </c>
      <c r="AR81" s="236">
        <v>0</v>
      </c>
      <c r="AS81" s="237">
        <f t="shared" si="80"/>
        <v>0</v>
      </c>
      <c r="AT81" s="384">
        <v>0</v>
      </c>
      <c r="AU81" s="384">
        <v>0</v>
      </c>
      <c r="AV81" s="384">
        <v>0</v>
      </c>
      <c r="AW81" s="238">
        <f t="shared" si="81"/>
        <v>0</v>
      </c>
      <c r="AX81" s="108">
        <f t="shared" si="82"/>
        <v>0</v>
      </c>
      <c r="AY81" s="58">
        <f t="shared" si="83"/>
        <v>0</v>
      </c>
      <c r="AZ81" s="109" t="str">
        <f t="shared" si="84"/>
        <v/>
      </c>
      <c r="BA81" s="254">
        <v>0</v>
      </c>
      <c r="BB81" s="255">
        <v>0</v>
      </c>
      <c r="BC81" s="119">
        <f t="shared" si="85"/>
        <v>0</v>
      </c>
      <c r="BD81" s="256">
        <v>0</v>
      </c>
      <c r="BE81" s="256">
        <v>0</v>
      </c>
      <c r="BF81" s="257">
        <v>0</v>
      </c>
      <c r="BG81" s="258">
        <f t="shared" si="86"/>
        <v>0</v>
      </c>
      <c r="BH81" s="386">
        <v>0</v>
      </c>
      <c r="BI81" s="386">
        <v>0</v>
      </c>
      <c r="BJ81" s="386">
        <v>0</v>
      </c>
      <c r="BK81" s="259">
        <f t="shared" si="87"/>
        <v>0</v>
      </c>
      <c r="BL81" s="120">
        <f t="shared" si="88"/>
        <v>0</v>
      </c>
      <c r="BM81" s="456">
        <f t="shared" si="89"/>
        <v>0</v>
      </c>
      <c r="BN81" s="121" t="str">
        <f t="shared" si="90"/>
        <v/>
      </c>
      <c r="BO81" s="423">
        <v>0</v>
      </c>
      <c r="BP81" s="424">
        <v>0</v>
      </c>
      <c r="BQ81" s="425">
        <f t="shared" si="91"/>
        <v>0</v>
      </c>
      <c r="BR81" s="426">
        <v>0</v>
      </c>
      <c r="BS81" s="426">
        <v>0</v>
      </c>
      <c r="BT81" s="427">
        <v>0</v>
      </c>
      <c r="BU81" s="428">
        <f t="shared" si="92"/>
        <v>0</v>
      </c>
      <c r="BV81" s="429">
        <v>0</v>
      </c>
      <c r="BW81" s="429">
        <v>0</v>
      </c>
      <c r="BX81" s="429">
        <v>0</v>
      </c>
      <c r="BY81" s="430">
        <f t="shared" si="93"/>
        <v>0</v>
      </c>
      <c r="BZ81" s="431">
        <f t="shared" si="94"/>
        <v>0</v>
      </c>
      <c r="CA81" s="457">
        <f t="shared" si="95"/>
        <v>0</v>
      </c>
      <c r="CB81" s="458" t="str">
        <f t="shared" si="96"/>
        <v/>
      </c>
      <c r="CC81" s="74"/>
      <c r="CD81" s="73"/>
      <c r="CE81" s="73"/>
      <c r="CF81" s="73"/>
      <c r="CG81" s="73"/>
      <c r="CH81" s="77">
        <f t="shared" si="66"/>
        <v>0</v>
      </c>
      <c r="CI81" s="459">
        <f t="shared" si="97"/>
        <v>0</v>
      </c>
      <c r="CJ81" s="57" t="str">
        <f t="shared" si="98"/>
        <v/>
      </c>
      <c r="CK81" s="110"/>
      <c r="CL81" s="107"/>
      <c r="CM81" s="107"/>
      <c r="CN81" s="107"/>
      <c r="CO81" s="107"/>
      <c r="CP81" s="123">
        <f t="shared" si="67"/>
        <v>0</v>
      </c>
      <c r="CQ81" s="58">
        <f t="shared" si="99"/>
        <v>0</v>
      </c>
      <c r="CR81" s="109" t="str">
        <f t="shared" si="100"/>
        <v/>
      </c>
      <c r="CS81" s="70"/>
      <c r="CT81" s="69"/>
      <c r="CU81" s="69"/>
      <c r="CV81" s="69"/>
      <c r="CW81" s="69"/>
      <c r="CX81" s="127">
        <f t="shared" si="68"/>
        <v>0</v>
      </c>
      <c r="CY81" s="460">
        <f t="shared" si="101"/>
        <v>0</v>
      </c>
      <c r="CZ81" s="56" t="str">
        <f t="shared" si="102"/>
        <v/>
      </c>
      <c r="DA81" s="10"/>
      <c r="DB81" s="10"/>
      <c r="DC81" s="62" t="str">
        <f t="shared" si="103"/>
        <v/>
      </c>
      <c r="DD81" s="53">
        <f t="shared" si="104"/>
        <v>1000</v>
      </c>
      <c r="DE81" s="53">
        <f t="shared" si="105"/>
        <v>0</v>
      </c>
      <c r="DF81" s="432">
        <f t="shared" si="106"/>
        <v>0</v>
      </c>
      <c r="DG81" s="59" t="str">
        <f t="shared" si="107"/>
        <v/>
      </c>
      <c r="DH81" s="54" t="str">
        <f t="shared" si="108"/>
        <v/>
      </c>
      <c r="DI81" s="54" t="str">
        <f t="shared" si="109"/>
        <v/>
      </c>
      <c r="DJ81" s="54" t="str">
        <f t="shared" si="110"/>
        <v/>
      </c>
      <c r="DK81" s="67">
        <f t="shared" si="111"/>
        <v>0</v>
      </c>
      <c r="DL81" s="676"/>
      <c r="DM81" s="677"/>
      <c r="DO81" s="260">
        <f t="shared" si="112"/>
        <v>0</v>
      </c>
      <c r="DP81" s="260" t="s">
        <v>142</v>
      </c>
      <c r="DQ81" s="260">
        <f t="shared" si="113"/>
        <v>100</v>
      </c>
      <c r="DR81" s="260" t="str">
        <f t="shared" si="114"/>
        <v>0/100</v>
      </c>
      <c r="DS81" s="260">
        <f t="shared" si="115"/>
        <v>0</v>
      </c>
      <c r="DT81" s="260" t="s">
        <v>142</v>
      </c>
      <c r="DU81" s="260">
        <f t="shared" si="116"/>
        <v>100</v>
      </c>
      <c r="DV81" s="260" t="str">
        <f t="shared" si="117"/>
        <v>0/100</v>
      </c>
      <c r="DW81" s="260">
        <f t="shared" si="118"/>
        <v>0</v>
      </c>
      <c r="DX81" s="260" t="s">
        <v>142</v>
      </c>
      <c r="DY81" s="260">
        <f t="shared" si="119"/>
        <v>100</v>
      </c>
      <c r="DZ81" s="260" t="str">
        <f t="shared" si="120"/>
        <v>0/100</v>
      </c>
    </row>
    <row r="82" spans="1:130" ht="15.75">
      <c r="A82" s="6">
        <f t="shared" si="69"/>
        <v>0</v>
      </c>
      <c r="B82" s="61">
        <v>74</v>
      </c>
      <c r="C82" s="54">
        <f t="shared" si="70"/>
        <v>0</v>
      </c>
      <c r="D82" s="8"/>
      <c r="E82" s="83"/>
      <c r="F82" s="7"/>
      <c r="G82" s="8"/>
      <c r="H82" s="8"/>
      <c r="I82" s="8"/>
      <c r="J82" s="83"/>
      <c r="K82" s="179">
        <v>0</v>
      </c>
      <c r="L82" s="180">
        <v>0</v>
      </c>
      <c r="M82" s="87">
        <f t="shared" si="121"/>
        <v>0</v>
      </c>
      <c r="N82" s="187">
        <v>0</v>
      </c>
      <c r="O82" s="187">
        <v>0</v>
      </c>
      <c r="P82" s="188">
        <v>0</v>
      </c>
      <c r="Q82" s="195">
        <f t="shared" si="122"/>
        <v>0</v>
      </c>
      <c r="R82" s="381">
        <v>0</v>
      </c>
      <c r="S82" s="381">
        <v>0</v>
      </c>
      <c r="T82" s="381">
        <v>0</v>
      </c>
      <c r="U82" s="194">
        <f t="shared" si="123"/>
        <v>0</v>
      </c>
      <c r="V82" s="68">
        <f t="shared" si="124"/>
        <v>0</v>
      </c>
      <c r="W82" s="454">
        <f t="shared" si="71"/>
        <v>0</v>
      </c>
      <c r="X82" s="55" t="str">
        <f t="shared" si="72"/>
        <v/>
      </c>
      <c r="Y82" s="212">
        <v>0</v>
      </c>
      <c r="Z82" s="213">
        <v>0</v>
      </c>
      <c r="AA82" s="95">
        <f t="shared" si="73"/>
        <v>0</v>
      </c>
      <c r="AB82" s="214">
        <v>0</v>
      </c>
      <c r="AC82" s="214">
        <v>0</v>
      </c>
      <c r="AD82" s="215">
        <v>0</v>
      </c>
      <c r="AE82" s="216">
        <f t="shared" si="74"/>
        <v>0</v>
      </c>
      <c r="AF82" s="382">
        <v>0</v>
      </c>
      <c r="AG82" s="382">
        <v>0</v>
      </c>
      <c r="AH82" s="382">
        <v>0</v>
      </c>
      <c r="AI82" s="217">
        <f t="shared" si="75"/>
        <v>0</v>
      </c>
      <c r="AJ82" s="96">
        <f t="shared" si="76"/>
        <v>0</v>
      </c>
      <c r="AK82" s="455">
        <f t="shared" si="77"/>
        <v>0</v>
      </c>
      <c r="AL82" s="97" t="str">
        <f t="shared" si="78"/>
        <v/>
      </c>
      <c r="AM82" s="233">
        <v>0</v>
      </c>
      <c r="AN82" s="234">
        <v>0</v>
      </c>
      <c r="AO82" s="106">
        <f t="shared" si="79"/>
        <v>0</v>
      </c>
      <c r="AP82" s="235">
        <v>0</v>
      </c>
      <c r="AQ82" s="235">
        <v>0</v>
      </c>
      <c r="AR82" s="236">
        <v>0</v>
      </c>
      <c r="AS82" s="237">
        <f t="shared" si="80"/>
        <v>0</v>
      </c>
      <c r="AT82" s="384">
        <v>0</v>
      </c>
      <c r="AU82" s="384">
        <v>0</v>
      </c>
      <c r="AV82" s="384">
        <v>0</v>
      </c>
      <c r="AW82" s="238">
        <f t="shared" si="81"/>
        <v>0</v>
      </c>
      <c r="AX82" s="108">
        <f t="shared" si="82"/>
        <v>0</v>
      </c>
      <c r="AY82" s="58">
        <f t="shared" si="83"/>
        <v>0</v>
      </c>
      <c r="AZ82" s="109" t="str">
        <f t="shared" si="84"/>
        <v/>
      </c>
      <c r="BA82" s="254">
        <v>0</v>
      </c>
      <c r="BB82" s="255">
        <v>0</v>
      </c>
      <c r="BC82" s="119">
        <f t="shared" si="85"/>
        <v>0</v>
      </c>
      <c r="BD82" s="256">
        <v>0</v>
      </c>
      <c r="BE82" s="256">
        <v>0</v>
      </c>
      <c r="BF82" s="257">
        <v>0</v>
      </c>
      <c r="BG82" s="258">
        <f t="shared" si="86"/>
        <v>0</v>
      </c>
      <c r="BH82" s="386">
        <v>0</v>
      </c>
      <c r="BI82" s="386">
        <v>0</v>
      </c>
      <c r="BJ82" s="386">
        <v>0</v>
      </c>
      <c r="BK82" s="259">
        <f t="shared" si="87"/>
        <v>0</v>
      </c>
      <c r="BL82" s="120">
        <f t="shared" si="88"/>
        <v>0</v>
      </c>
      <c r="BM82" s="456">
        <f t="shared" si="89"/>
        <v>0</v>
      </c>
      <c r="BN82" s="121" t="str">
        <f t="shared" si="90"/>
        <v/>
      </c>
      <c r="BO82" s="423">
        <v>0</v>
      </c>
      <c r="BP82" s="424">
        <v>0</v>
      </c>
      <c r="BQ82" s="425">
        <f t="shared" si="91"/>
        <v>0</v>
      </c>
      <c r="BR82" s="426">
        <v>0</v>
      </c>
      <c r="BS82" s="426">
        <v>0</v>
      </c>
      <c r="BT82" s="427">
        <v>0</v>
      </c>
      <c r="BU82" s="428">
        <f t="shared" si="92"/>
        <v>0</v>
      </c>
      <c r="BV82" s="429">
        <v>0</v>
      </c>
      <c r="BW82" s="429">
        <v>0</v>
      </c>
      <c r="BX82" s="429">
        <v>0</v>
      </c>
      <c r="BY82" s="430">
        <f t="shared" si="93"/>
        <v>0</v>
      </c>
      <c r="BZ82" s="431">
        <f t="shared" si="94"/>
        <v>0</v>
      </c>
      <c r="CA82" s="457">
        <f t="shared" si="95"/>
        <v>0</v>
      </c>
      <c r="CB82" s="458" t="str">
        <f t="shared" si="96"/>
        <v/>
      </c>
      <c r="CC82" s="74"/>
      <c r="CD82" s="73"/>
      <c r="CE82" s="73"/>
      <c r="CF82" s="73"/>
      <c r="CG82" s="73"/>
      <c r="CH82" s="77">
        <f t="shared" si="66"/>
        <v>0</v>
      </c>
      <c r="CI82" s="459">
        <f t="shared" si="97"/>
        <v>0</v>
      </c>
      <c r="CJ82" s="57" t="str">
        <f t="shared" si="98"/>
        <v/>
      </c>
      <c r="CK82" s="110"/>
      <c r="CL82" s="107"/>
      <c r="CM82" s="107"/>
      <c r="CN82" s="107"/>
      <c r="CO82" s="107"/>
      <c r="CP82" s="123">
        <f t="shared" si="67"/>
        <v>0</v>
      </c>
      <c r="CQ82" s="58">
        <f t="shared" si="99"/>
        <v>0</v>
      </c>
      <c r="CR82" s="109" t="str">
        <f t="shared" si="100"/>
        <v/>
      </c>
      <c r="CS82" s="70"/>
      <c r="CT82" s="69"/>
      <c r="CU82" s="69"/>
      <c r="CV82" s="69"/>
      <c r="CW82" s="69"/>
      <c r="CX82" s="127">
        <f t="shared" si="68"/>
        <v>0</v>
      </c>
      <c r="CY82" s="460">
        <f t="shared" si="101"/>
        <v>0</v>
      </c>
      <c r="CZ82" s="56" t="str">
        <f t="shared" si="102"/>
        <v/>
      </c>
      <c r="DA82" s="10"/>
      <c r="DB82" s="10"/>
      <c r="DC82" s="62" t="str">
        <f t="shared" si="103"/>
        <v/>
      </c>
      <c r="DD82" s="53">
        <f t="shared" si="104"/>
        <v>1000</v>
      </c>
      <c r="DE82" s="53">
        <f t="shared" si="105"/>
        <v>0</v>
      </c>
      <c r="DF82" s="432">
        <f t="shared" si="106"/>
        <v>0</v>
      </c>
      <c r="DG82" s="59" t="str">
        <f t="shared" si="107"/>
        <v/>
      </c>
      <c r="DH82" s="54" t="str">
        <f t="shared" si="108"/>
        <v/>
      </c>
      <c r="DI82" s="54" t="str">
        <f t="shared" si="109"/>
        <v/>
      </c>
      <c r="DJ82" s="54" t="str">
        <f t="shared" si="110"/>
        <v/>
      </c>
      <c r="DK82" s="67">
        <f t="shared" si="111"/>
        <v>0</v>
      </c>
      <c r="DL82" s="676"/>
      <c r="DM82" s="677"/>
      <c r="DO82" s="260">
        <f t="shared" si="112"/>
        <v>0</v>
      </c>
      <c r="DP82" s="260" t="s">
        <v>142</v>
      </c>
      <c r="DQ82" s="260">
        <f t="shared" si="113"/>
        <v>100</v>
      </c>
      <c r="DR82" s="260" t="str">
        <f t="shared" si="114"/>
        <v>0/100</v>
      </c>
      <c r="DS82" s="260">
        <f t="shared" si="115"/>
        <v>0</v>
      </c>
      <c r="DT82" s="260" t="s">
        <v>142</v>
      </c>
      <c r="DU82" s="260">
        <f t="shared" si="116"/>
        <v>100</v>
      </c>
      <c r="DV82" s="260" t="str">
        <f t="shared" si="117"/>
        <v>0/100</v>
      </c>
      <c r="DW82" s="260">
        <f t="shared" si="118"/>
        <v>0</v>
      </c>
      <c r="DX82" s="260" t="s">
        <v>142</v>
      </c>
      <c r="DY82" s="260">
        <f t="shared" si="119"/>
        <v>100</v>
      </c>
      <c r="DZ82" s="260" t="str">
        <f t="shared" si="120"/>
        <v>0/100</v>
      </c>
    </row>
    <row r="83" spans="1:130" ht="15.75">
      <c r="A83" s="6">
        <f t="shared" si="69"/>
        <v>0</v>
      </c>
      <c r="B83" s="53">
        <v>75</v>
      </c>
      <c r="C83" s="54">
        <f t="shared" si="70"/>
        <v>0</v>
      </c>
      <c r="D83" s="8"/>
      <c r="E83" s="83"/>
      <c r="F83" s="7"/>
      <c r="G83" s="8"/>
      <c r="H83" s="8"/>
      <c r="I83" s="8"/>
      <c r="J83" s="83"/>
      <c r="K83" s="179">
        <v>0</v>
      </c>
      <c r="L83" s="180">
        <v>0</v>
      </c>
      <c r="M83" s="87">
        <f t="shared" si="121"/>
        <v>0</v>
      </c>
      <c r="N83" s="187">
        <v>0</v>
      </c>
      <c r="O83" s="187">
        <v>0</v>
      </c>
      <c r="P83" s="188">
        <v>0</v>
      </c>
      <c r="Q83" s="195">
        <f t="shared" si="122"/>
        <v>0</v>
      </c>
      <c r="R83" s="381">
        <v>0</v>
      </c>
      <c r="S83" s="381">
        <v>0</v>
      </c>
      <c r="T83" s="381">
        <v>0</v>
      </c>
      <c r="U83" s="194">
        <f t="shared" si="123"/>
        <v>0</v>
      </c>
      <c r="V83" s="68">
        <f t="shared" si="124"/>
        <v>0</v>
      </c>
      <c r="W83" s="454">
        <f t="shared" si="71"/>
        <v>0</v>
      </c>
      <c r="X83" s="55" t="str">
        <f t="shared" si="72"/>
        <v/>
      </c>
      <c r="Y83" s="212">
        <v>0</v>
      </c>
      <c r="Z83" s="213">
        <v>0</v>
      </c>
      <c r="AA83" s="95">
        <f t="shared" si="73"/>
        <v>0</v>
      </c>
      <c r="AB83" s="214">
        <v>0</v>
      </c>
      <c r="AC83" s="214">
        <v>0</v>
      </c>
      <c r="AD83" s="215">
        <v>0</v>
      </c>
      <c r="AE83" s="216">
        <f t="shared" si="74"/>
        <v>0</v>
      </c>
      <c r="AF83" s="382">
        <v>0</v>
      </c>
      <c r="AG83" s="382">
        <v>0</v>
      </c>
      <c r="AH83" s="382">
        <v>0</v>
      </c>
      <c r="AI83" s="217">
        <f t="shared" si="75"/>
        <v>0</v>
      </c>
      <c r="AJ83" s="96">
        <f t="shared" si="76"/>
        <v>0</v>
      </c>
      <c r="AK83" s="455">
        <f t="shared" si="77"/>
        <v>0</v>
      </c>
      <c r="AL83" s="97" t="str">
        <f t="shared" si="78"/>
        <v/>
      </c>
      <c r="AM83" s="233">
        <v>0</v>
      </c>
      <c r="AN83" s="234">
        <v>0</v>
      </c>
      <c r="AO83" s="106">
        <f t="shared" si="79"/>
        <v>0</v>
      </c>
      <c r="AP83" s="235">
        <v>0</v>
      </c>
      <c r="AQ83" s="235">
        <v>0</v>
      </c>
      <c r="AR83" s="236">
        <v>0</v>
      </c>
      <c r="AS83" s="237">
        <f t="shared" si="80"/>
        <v>0</v>
      </c>
      <c r="AT83" s="384">
        <v>0</v>
      </c>
      <c r="AU83" s="384">
        <v>0</v>
      </c>
      <c r="AV83" s="384">
        <v>0</v>
      </c>
      <c r="AW83" s="238">
        <f t="shared" si="81"/>
        <v>0</v>
      </c>
      <c r="AX83" s="108">
        <f t="shared" si="82"/>
        <v>0</v>
      </c>
      <c r="AY83" s="58">
        <f t="shared" si="83"/>
        <v>0</v>
      </c>
      <c r="AZ83" s="109" t="str">
        <f t="shared" si="84"/>
        <v/>
      </c>
      <c r="BA83" s="254">
        <v>0</v>
      </c>
      <c r="BB83" s="255">
        <v>0</v>
      </c>
      <c r="BC83" s="119">
        <f t="shared" si="85"/>
        <v>0</v>
      </c>
      <c r="BD83" s="256">
        <v>0</v>
      </c>
      <c r="BE83" s="256">
        <v>0</v>
      </c>
      <c r="BF83" s="257">
        <v>0</v>
      </c>
      <c r="BG83" s="258">
        <f t="shared" si="86"/>
        <v>0</v>
      </c>
      <c r="BH83" s="386">
        <v>0</v>
      </c>
      <c r="BI83" s="386">
        <v>0</v>
      </c>
      <c r="BJ83" s="386">
        <v>0</v>
      </c>
      <c r="BK83" s="259">
        <f t="shared" si="87"/>
        <v>0</v>
      </c>
      <c r="BL83" s="120">
        <f t="shared" si="88"/>
        <v>0</v>
      </c>
      <c r="BM83" s="456">
        <f t="shared" si="89"/>
        <v>0</v>
      </c>
      <c r="BN83" s="121" t="str">
        <f t="shared" si="90"/>
        <v/>
      </c>
      <c r="BO83" s="423">
        <v>0</v>
      </c>
      <c r="BP83" s="424">
        <v>0</v>
      </c>
      <c r="BQ83" s="425">
        <f t="shared" si="91"/>
        <v>0</v>
      </c>
      <c r="BR83" s="426">
        <v>0</v>
      </c>
      <c r="BS83" s="426">
        <v>0</v>
      </c>
      <c r="BT83" s="427">
        <v>0</v>
      </c>
      <c r="BU83" s="428">
        <f t="shared" si="92"/>
        <v>0</v>
      </c>
      <c r="BV83" s="429">
        <v>0</v>
      </c>
      <c r="BW83" s="429">
        <v>0</v>
      </c>
      <c r="BX83" s="429">
        <v>0</v>
      </c>
      <c r="BY83" s="430">
        <f t="shared" si="93"/>
        <v>0</v>
      </c>
      <c r="BZ83" s="431">
        <f t="shared" si="94"/>
        <v>0</v>
      </c>
      <c r="CA83" s="457">
        <f t="shared" si="95"/>
        <v>0</v>
      </c>
      <c r="CB83" s="458" t="str">
        <f t="shared" si="96"/>
        <v/>
      </c>
      <c r="CC83" s="74"/>
      <c r="CD83" s="73"/>
      <c r="CE83" s="73"/>
      <c r="CF83" s="73"/>
      <c r="CG83" s="73"/>
      <c r="CH83" s="77">
        <f t="shared" si="66"/>
        <v>0</v>
      </c>
      <c r="CI83" s="459">
        <f t="shared" si="97"/>
        <v>0</v>
      </c>
      <c r="CJ83" s="57" t="str">
        <f t="shared" si="98"/>
        <v/>
      </c>
      <c r="CK83" s="110"/>
      <c r="CL83" s="107"/>
      <c r="CM83" s="107"/>
      <c r="CN83" s="107"/>
      <c r="CO83" s="107"/>
      <c r="CP83" s="123">
        <f t="shared" si="67"/>
        <v>0</v>
      </c>
      <c r="CQ83" s="58">
        <f t="shared" si="99"/>
        <v>0</v>
      </c>
      <c r="CR83" s="109" t="str">
        <f t="shared" si="100"/>
        <v/>
      </c>
      <c r="CS83" s="70"/>
      <c r="CT83" s="69"/>
      <c r="CU83" s="69"/>
      <c r="CV83" s="69"/>
      <c r="CW83" s="69"/>
      <c r="CX83" s="127">
        <f t="shared" si="68"/>
        <v>0</v>
      </c>
      <c r="CY83" s="460">
        <f t="shared" si="101"/>
        <v>0</v>
      </c>
      <c r="CZ83" s="56" t="str">
        <f t="shared" si="102"/>
        <v/>
      </c>
      <c r="DA83" s="10"/>
      <c r="DB83" s="10"/>
      <c r="DC83" s="62" t="str">
        <f t="shared" si="103"/>
        <v/>
      </c>
      <c r="DD83" s="53">
        <f t="shared" si="104"/>
        <v>1000</v>
      </c>
      <c r="DE83" s="53">
        <f t="shared" si="105"/>
        <v>0</v>
      </c>
      <c r="DF83" s="432">
        <f t="shared" si="106"/>
        <v>0</v>
      </c>
      <c r="DG83" s="59" t="str">
        <f t="shared" si="107"/>
        <v/>
      </c>
      <c r="DH83" s="54" t="str">
        <f t="shared" si="108"/>
        <v/>
      </c>
      <c r="DI83" s="54" t="str">
        <f t="shared" si="109"/>
        <v/>
      </c>
      <c r="DJ83" s="54" t="str">
        <f t="shared" si="110"/>
        <v/>
      </c>
      <c r="DK83" s="67">
        <f t="shared" si="111"/>
        <v>0</v>
      </c>
      <c r="DL83" s="676"/>
      <c r="DM83" s="677"/>
      <c r="DO83" s="260">
        <f t="shared" si="112"/>
        <v>0</v>
      </c>
      <c r="DP83" s="260" t="s">
        <v>142</v>
      </c>
      <c r="DQ83" s="260">
        <f t="shared" si="113"/>
        <v>100</v>
      </c>
      <c r="DR83" s="260" t="str">
        <f t="shared" si="114"/>
        <v>0/100</v>
      </c>
      <c r="DS83" s="260">
        <f t="shared" si="115"/>
        <v>0</v>
      </c>
      <c r="DT83" s="260" t="s">
        <v>142</v>
      </c>
      <c r="DU83" s="260">
        <f t="shared" si="116"/>
        <v>100</v>
      </c>
      <c r="DV83" s="260" t="str">
        <f t="shared" si="117"/>
        <v>0/100</v>
      </c>
      <c r="DW83" s="260">
        <f t="shared" si="118"/>
        <v>0</v>
      </c>
      <c r="DX83" s="260" t="s">
        <v>142</v>
      </c>
      <c r="DY83" s="260">
        <f t="shared" si="119"/>
        <v>100</v>
      </c>
      <c r="DZ83" s="260" t="str">
        <f t="shared" si="120"/>
        <v>0/100</v>
      </c>
    </row>
    <row r="84" spans="1:130" ht="15.75">
      <c r="A84" s="6">
        <f t="shared" si="69"/>
        <v>0</v>
      </c>
      <c r="B84" s="61">
        <v>76</v>
      </c>
      <c r="C84" s="54">
        <f t="shared" si="70"/>
        <v>0</v>
      </c>
      <c r="D84" s="8"/>
      <c r="E84" s="83"/>
      <c r="F84" s="7"/>
      <c r="G84" s="8"/>
      <c r="H84" s="8"/>
      <c r="I84" s="8"/>
      <c r="J84" s="83"/>
      <c r="K84" s="179">
        <v>0</v>
      </c>
      <c r="L84" s="180">
        <v>0</v>
      </c>
      <c r="M84" s="87">
        <f t="shared" si="121"/>
        <v>0</v>
      </c>
      <c r="N84" s="187">
        <v>0</v>
      </c>
      <c r="O84" s="187">
        <v>0</v>
      </c>
      <c r="P84" s="188">
        <v>0</v>
      </c>
      <c r="Q84" s="195">
        <f t="shared" si="122"/>
        <v>0</v>
      </c>
      <c r="R84" s="381">
        <v>0</v>
      </c>
      <c r="S84" s="381">
        <v>0</v>
      </c>
      <c r="T84" s="381">
        <v>0</v>
      </c>
      <c r="U84" s="194">
        <f t="shared" si="123"/>
        <v>0</v>
      </c>
      <c r="V84" s="68">
        <f t="shared" si="124"/>
        <v>0</v>
      </c>
      <c r="W84" s="454">
        <f t="shared" si="71"/>
        <v>0</v>
      </c>
      <c r="X84" s="55" t="str">
        <f t="shared" si="72"/>
        <v/>
      </c>
      <c r="Y84" s="212">
        <v>0</v>
      </c>
      <c r="Z84" s="213">
        <v>0</v>
      </c>
      <c r="AA84" s="95">
        <f t="shared" si="73"/>
        <v>0</v>
      </c>
      <c r="AB84" s="214">
        <v>0</v>
      </c>
      <c r="AC84" s="214">
        <v>0</v>
      </c>
      <c r="AD84" s="215">
        <v>0</v>
      </c>
      <c r="AE84" s="216">
        <f t="shared" si="74"/>
        <v>0</v>
      </c>
      <c r="AF84" s="382">
        <v>0</v>
      </c>
      <c r="AG84" s="382">
        <v>0</v>
      </c>
      <c r="AH84" s="382">
        <v>0</v>
      </c>
      <c r="AI84" s="217">
        <f t="shared" si="75"/>
        <v>0</v>
      </c>
      <c r="AJ84" s="96">
        <f t="shared" si="76"/>
        <v>0</v>
      </c>
      <c r="AK84" s="455">
        <f t="shared" si="77"/>
        <v>0</v>
      </c>
      <c r="AL84" s="97" t="str">
        <f t="shared" si="78"/>
        <v/>
      </c>
      <c r="AM84" s="233">
        <v>0</v>
      </c>
      <c r="AN84" s="234">
        <v>0</v>
      </c>
      <c r="AO84" s="106">
        <f t="shared" si="79"/>
        <v>0</v>
      </c>
      <c r="AP84" s="235">
        <v>0</v>
      </c>
      <c r="AQ84" s="235">
        <v>0</v>
      </c>
      <c r="AR84" s="236">
        <v>0</v>
      </c>
      <c r="AS84" s="237">
        <f t="shared" si="80"/>
        <v>0</v>
      </c>
      <c r="AT84" s="384">
        <v>0</v>
      </c>
      <c r="AU84" s="384">
        <v>0</v>
      </c>
      <c r="AV84" s="384">
        <v>0</v>
      </c>
      <c r="AW84" s="238">
        <f t="shared" si="81"/>
        <v>0</v>
      </c>
      <c r="AX84" s="108">
        <f t="shared" si="82"/>
        <v>0</v>
      </c>
      <c r="AY84" s="58">
        <f t="shared" si="83"/>
        <v>0</v>
      </c>
      <c r="AZ84" s="109" t="str">
        <f t="shared" si="84"/>
        <v/>
      </c>
      <c r="BA84" s="254">
        <v>0</v>
      </c>
      <c r="BB84" s="255">
        <v>0</v>
      </c>
      <c r="BC84" s="119">
        <f t="shared" si="85"/>
        <v>0</v>
      </c>
      <c r="BD84" s="256">
        <v>0</v>
      </c>
      <c r="BE84" s="256">
        <v>0</v>
      </c>
      <c r="BF84" s="257">
        <v>0</v>
      </c>
      <c r="BG84" s="258">
        <f t="shared" si="86"/>
        <v>0</v>
      </c>
      <c r="BH84" s="386">
        <v>0</v>
      </c>
      <c r="BI84" s="386">
        <v>0</v>
      </c>
      <c r="BJ84" s="386">
        <v>0</v>
      </c>
      <c r="BK84" s="259">
        <f t="shared" si="87"/>
        <v>0</v>
      </c>
      <c r="BL84" s="120">
        <f t="shared" si="88"/>
        <v>0</v>
      </c>
      <c r="BM84" s="456">
        <f t="shared" si="89"/>
        <v>0</v>
      </c>
      <c r="BN84" s="121" t="str">
        <f t="shared" si="90"/>
        <v/>
      </c>
      <c r="BO84" s="423">
        <v>0</v>
      </c>
      <c r="BP84" s="424">
        <v>0</v>
      </c>
      <c r="BQ84" s="425">
        <f t="shared" si="91"/>
        <v>0</v>
      </c>
      <c r="BR84" s="426">
        <v>0</v>
      </c>
      <c r="BS84" s="426">
        <v>0</v>
      </c>
      <c r="BT84" s="427">
        <v>0</v>
      </c>
      <c r="BU84" s="428">
        <f t="shared" si="92"/>
        <v>0</v>
      </c>
      <c r="BV84" s="429">
        <v>0</v>
      </c>
      <c r="BW84" s="429">
        <v>0</v>
      </c>
      <c r="BX84" s="429">
        <v>0</v>
      </c>
      <c r="BY84" s="430">
        <f t="shared" si="93"/>
        <v>0</v>
      </c>
      <c r="BZ84" s="431">
        <f t="shared" si="94"/>
        <v>0</v>
      </c>
      <c r="CA84" s="457">
        <f t="shared" si="95"/>
        <v>0</v>
      </c>
      <c r="CB84" s="458" t="str">
        <f t="shared" si="96"/>
        <v/>
      </c>
      <c r="CC84" s="74"/>
      <c r="CD84" s="73"/>
      <c r="CE84" s="73"/>
      <c r="CF84" s="73"/>
      <c r="CG84" s="73"/>
      <c r="CH84" s="77">
        <f t="shared" si="66"/>
        <v>0</v>
      </c>
      <c r="CI84" s="459">
        <f t="shared" si="97"/>
        <v>0</v>
      </c>
      <c r="CJ84" s="57" t="str">
        <f t="shared" si="98"/>
        <v/>
      </c>
      <c r="CK84" s="110"/>
      <c r="CL84" s="107"/>
      <c r="CM84" s="107"/>
      <c r="CN84" s="107"/>
      <c r="CO84" s="107"/>
      <c r="CP84" s="123">
        <f t="shared" si="67"/>
        <v>0</v>
      </c>
      <c r="CQ84" s="58">
        <f t="shared" si="99"/>
        <v>0</v>
      </c>
      <c r="CR84" s="109" t="str">
        <f t="shared" si="100"/>
        <v/>
      </c>
      <c r="CS84" s="70"/>
      <c r="CT84" s="69"/>
      <c r="CU84" s="69"/>
      <c r="CV84" s="69"/>
      <c r="CW84" s="69"/>
      <c r="CX84" s="127">
        <f t="shared" si="68"/>
        <v>0</v>
      </c>
      <c r="CY84" s="460">
        <f t="shared" si="101"/>
        <v>0</v>
      </c>
      <c r="CZ84" s="56" t="str">
        <f t="shared" si="102"/>
        <v/>
      </c>
      <c r="DA84" s="10"/>
      <c r="DB84" s="10"/>
      <c r="DC84" s="62" t="str">
        <f t="shared" si="103"/>
        <v/>
      </c>
      <c r="DD84" s="53">
        <f t="shared" si="104"/>
        <v>1000</v>
      </c>
      <c r="DE84" s="53">
        <f t="shared" si="105"/>
        <v>0</v>
      </c>
      <c r="DF84" s="432">
        <f t="shared" si="106"/>
        <v>0</v>
      </c>
      <c r="DG84" s="59" t="str">
        <f t="shared" si="107"/>
        <v/>
      </c>
      <c r="DH84" s="54" t="str">
        <f t="shared" si="108"/>
        <v/>
      </c>
      <c r="DI84" s="54" t="str">
        <f t="shared" si="109"/>
        <v/>
      </c>
      <c r="DJ84" s="54" t="str">
        <f t="shared" si="110"/>
        <v/>
      </c>
      <c r="DK84" s="67">
        <f t="shared" si="111"/>
        <v>0</v>
      </c>
      <c r="DL84" s="676"/>
      <c r="DM84" s="677"/>
      <c r="DO84" s="260">
        <f t="shared" si="112"/>
        <v>0</v>
      </c>
      <c r="DP84" s="260" t="s">
        <v>142</v>
      </c>
      <c r="DQ84" s="260">
        <f t="shared" si="113"/>
        <v>100</v>
      </c>
      <c r="DR84" s="260" t="str">
        <f t="shared" si="114"/>
        <v>0/100</v>
      </c>
      <c r="DS84" s="260">
        <f t="shared" si="115"/>
        <v>0</v>
      </c>
      <c r="DT84" s="260" t="s">
        <v>142</v>
      </c>
      <c r="DU84" s="260">
        <f t="shared" si="116"/>
        <v>100</v>
      </c>
      <c r="DV84" s="260" t="str">
        <f t="shared" si="117"/>
        <v>0/100</v>
      </c>
      <c r="DW84" s="260">
        <f t="shared" si="118"/>
        <v>0</v>
      </c>
      <c r="DX84" s="260" t="s">
        <v>142</v>
      </c>
      <c r="DY84" s="260">
        <f t="shared" si="119"/>
        <v>100</v>
      </c>
      <c r="DZ84" s="260" t="str">
        <f t="shared" si="120"/>
        <v>0/100</v>
      </c>
    </row>
    <row r="85" spans="1:130" ht="15.75">
      <c r="A85" s="6">
        <f t="shared" si="69"/>
        <v>0</v>
      </c>
      <c r="B85" s="53">
        <v>77</v>
      </c>
      <c r="C85" s="54">
        <f t="shared" si="70"/>
        <v>0</v>
      </c>
      <c r="D85" s="8"/>
      <c r="E85" s="83"/>
      <c r="F85" s="7"/>
      <c r="G85" s="8"/>
      <c r="H85" s="8"/>
      <c r="I85" s="8"/>
      <c r="J85" s="83"/>
      <c r="K85" s="179">
        <v>0</v>
      </c>
      <c r="L85" s="180">
        <v>0</v>
      </c>
      <c r="M85" s="87">
        <f t="shared" si="121"/>
        <v>0</v>
      </c>
      <c r="N85" s="187">
        <v>0</v>
      </c>
      <c r="O85" s="187">
        <v>0</v>
      </c>
      <c r="P85" s="188">
        <v>0</v>
      </c>
      <c r="Q85" s="195">
        <f t="shared" si="122"/>
        <v>0</v>
      </c>
      <c r="R85" s="381">
        <v>0</v>
      </c>
      <c r="S85" s="381">
        <v>0</v>
      </c>
      <c r="T85" s="381">
        <v>0</v>
      </c>
      <c r="U85" s="194">
        <f t="shared" si="123"/>
        <v>0</v>
      </c>
      <c r="V85" s="68">
        <f t="shared" si="124"/>
        <v>0</v>
      </c>
      <c r="W85" s="454">
        <f t="shared" si="71"/>
        <v>0</v>
      </c>
      <c r="X85" s="55" t="str">
        <f t="shared" si="72"/>
        <v/>
      </c>
      <c r="Y85" s="212">
        <v>0</v>
      </c>
      <c r="Z85" s="213">
        <v>0</v>
      </c>
      <c r="AA85" s="95">
        <f t="shared" si="73"/>
        <v>0</v>
      </c>
      <c r="AB85" s="214">
        <v>0</v>
      </c>
      <c r="AC85" s="214">
        <v>0</v>
      </c>
      <c r="AD85" s="215">
        <v>0</v>
      </c>
      <c r="AE85" s="216">
        <f t="shared" si="74"/>
        <v>0</v>
      </c>
      <c r="AF85" s="382">
        <v>0</v>
      </c>
      <c r="AG85" s="382">
        <v>0</v>
      </c>
      <c r="AH85" s="382">
        <v>0</v>
      </c>
      <c r="AI85" s="217">
        <f t="shared" si="75"/>
        <v>0</v>
      </c>
      <c r="AJ85" s="96">
        <f t="shared" si="76"/>
        <v>0</v>
      </c>
      <c r="AK85" s="455">
        <f t="shared" si="77"/>
        <v>0</v>
      </c>
      <c r="AL85" s="97" t="str">
        <f t="shared" si="78"/>
        <v/>
      </c>
      <c r="AM85" s="233">
        <v>0</v>
      </c>
      <c r="AN85" s="234">
        <v>0</v>
      </c>
      <c r="AO85" s="106">
        <f t="shared" si="79"/>
        <v>0</v>
      </c>
      <c r="AP85" s="235">
        <v>0</v>
      </c>
      <c r="AQ85" s="235">
        <v>0</v>
      </c>
      <c r="AR85" s="236">
        <v>0</v>
      </c>
      <c r="AS85" s="237">
        <f t="shared" si="80"/>
        <v>0</v>
      </c>
      <c r="AT85" s="384">
        <v>0</v>
      </c>
      <c r="AU85" s="384">
        <v>0</v>
      </c>
      <c r="AV85" s="384">
        <v>0</v>
      </c>
      <c r="AW85" s="238">
        <f t="shared" si="81"/>
        <v>0</v>
      </c>
      <c r="AX85" s="108">
        <f t="shared" si="82"/>
        <v>0</v>
      </c>
      <c r="AY85" s="58">
        <f t="shared" si="83"/>
        <v>0</v>
      </c>
      <c r="AZ85" s="109" t="str">
        <f t="shared" si="84"/>
        <v/>
      </c>
      <c r="BA85" s="254">
        <v>0</v>
      </c>
      <c r="BB85" s="255">
        <v>0</v>
      </c>
      <c r="BC85" s="119">
        <f t="shared" si="85"/>
        <v>0</v>
      </c>
      <c r="BD85" s="256">
        <v>0</v>
      </c>
      <c r="BE85" s="256">
        <v>0</v>
      </c>
      <c r="BF85" s="257">
        <v>0</v>
      </c>
      <c r="BG85" s="258">
        <f t="shared" si="86"/>
        <v>0</v>
      </c>
      <c r="BH85" s="386">
        <v>0</v>
      </c>
      <c r="BI85" s="386">
        <v>0</v>
      </c>
      <c r="BJ85" s="386">
        <v>0</v>
      </c>
      <c r="BK85" s="259">
        <f t="shared" si="87"/>
        <v>0</v>
      </c>
      <c r="BL85" s="120">
        <f t="shared" si="88"/>
        <v>0</v>
      </c>
      <c r="BM85" s="456">
        <f t="shared" si="89"/>
        <v>0</v>
      </c>
      <c r="BN85" s="121" t="str">
        <f t="shared" si="90"/>
        <v/>
      </c>
      <c r="BO85" s="423">
        <v>0</v>
      </c>
      <c r="BP85" s="424">
        <v>0</v>
      </c>
      <c r="BQ85" s="425">
        <f t="shared" si="91"/>
        <v>0</v>
      </c>
      <c r="BR85" s="426">
        <v>0</v>
      </c>
      <c r="BS85" s="426">
        <v>0</v>
      </c>
      <c r="BT85" s="427">
        <v>0</v>
      </c>
      <c r="BU85" s="428">
        <f t="shared" si="92"/>
        <v>0</v>
      </c>
      <c r="BV85" s="429">
        <v>0</v>
      </c>
      <c r="BW85" s="429">
        <v>0</v>
      </c>
      <c r="BX85" s="429">
        <v>0</v>
      </c>
      <c r="BY85" s="430">
        <f t="shared" si="93"/>
        <v>0</v>
      </c>
      <c r="BZ85" s="431">
        <f t="shared" si="94"/>
        <v>0</v>
      </c>
      <c r="CA85" s="457">
        <f t="shared" si="95"/>
        <v>0</v>
      </c>
      <c r="CB85" s="458" t="str">
        <f t="shared" si="96"/>
        <v/>
      </c>
      <c r="CC85" s="74"/>
      <c r="CD85" s="73"/>
      <c r="CE85" s="73"/>
      <c r="CF85" s="73"/>
      <c r="CG85" s="73"/>
      <c r="CH85" s="77">
        <f t="shared" si="66"/>
        <v>0</v>
      </c>
      <c r="CI85" s="459">
        <f t="shared" si="97"/>
        <v>0</v>
      </c>
      <c r="CJ85" s="57" t="str">
        <f t="shared" si="98"/>
        <v/>
      </c>
      <c r="CK85" s="110"/>
      <c r="CL85" s="107"/>
      <c r="CM85" s="107"/>
      <c r="CN85" s="107"/>
      <c r="CO85" s="107"/>
      <c r="CP85" s="123">
        <f t="shared" si="67"/>
        <v>0</v>
      </c>
      <c r="CQ85" s="58">
        <f t="shared" si="99"/>
        <v>0</v>
      </c>
      <c r="CR85" s="109" t="str">
        <f t="shared" si="100"/>
        <v/>
      </c>
      <c r="CS85" s="70"/>
      <c r="CT85" s="69"/>
      <c r="CU85" s="69"/>
      <c r="CV85" s="69"/>
      <c r="CW85" s="69"/>
      <c r="CX85" s="127">
        <f t="shared" si="68"/>
        <v>0</v>
      </c>
      <c r="CY85" s="460">
        <f t="shared" si="101"/>
        <v>0</v>
      </c>
      <c r="CZ85" s="56" t="str">
        <f t="shared" si="102"/>
        <v/>
      </c>
      <c r="DA85" s="10"/>
      <c r="DB85" s="10"/>
      <c r="DC85" s="62" t="str">
        <f t="shared" si="103"/>
        <v/>
      </c>
      <c r="DD85" s="53">
        <f t="shared" si="104"/>
        <v>1000</v>
      </c>
      <c r="DE85" s="53">
        <f t="shared" si="105"/>
        <v>0</v>
      </c>
      <c r="DF85" s="432">
        <f t="shared" si="106"/>
        <v>0</v>
      </c>
      <c r="DG85" s="59" t="str">
        <f t="shared" si="107"/>
        <v/>
      </c>
      <c r="DH85" s="54" t="str">
        <f t="shared" si="108"/>
        <v/>
      </c>
      <c r="DI85" s="54" t="str">
        <f t="shared" si="109"/>
        <v/>
      </c>
      <c r="DJ85" s="54" t="str">
        <f t="shared" si="110"/>
        <v/>
      </c>
      <c r="DK85" s="67">
        <f t="shared" si="111"/>
        <v>0</v>
      </c>
      <c r="DL85" s="676"/>
      <c r="DM85" s="677"/>
      <c r="DO85" s="260">
        <f t="shared" si="112"/>
        <v>0</v>
      </c>
      <c r="DP85" s="260" t="s">
        <v>142</v>
      </c>
      <c r="DQ85" s="260">
        <f t="shared" si="113"/>
        <v>100</v>
      </c>
      <c r="DR85" s="260" t="str">
        <f t="shared" si="114"/>
        <v>0/100</v>
      </c>
      <c r="DS85" s="260">
        <f t="shared" si="115"/>
        <v>0</v>
      </c>
      <c r="DT85" s="260" t="s">
        <v>142</v>
      </c>
      <c r="DU85" s="260">
        <f t="shared" si="116"/>
        <v>100</v>
      </c>
      <c r="DV85" s="260" t="str">
        <f t="shared" si="117"/>
        <v>0/100</v>
      </c>
      <c r="DW85" s="260">
        <f t="shared" si="118"/>
        <v>0</v>
      </c>
      <c r="DX85" s="260" t="s">
        <v>142</v>
      </c>
      <c r="DY85" s="260">
        <f t="shared" si="119"/>
        <v>100</v>
      </c>
      <c r="DZ85" s="260" t="str">
        <f t="shared" si="120"/>
        <v>0/100</v>
      </c>
    </row>
    <row r="86" spans="1:130" ht="15.75">
      <c r="A86" s="6">
        <f t="shared" si="69"/>
        <v>0</v>
      </c>
      <c r="B86" s="61">
        <v>78</v>
      </c>
      <c r="C86" s="54">
        <f t="shared" si="70"/>
        <v>0</v>
      </c>
      <c r="D86" s="8"/>
      <c r="E86" s="83"/>
      <c r="F86" s="7"/>
      <c r="G86" s="8"/>
      <c r="H86" s="8"/>
      <c r="I86" s="8"/>
      <c r="J86" s="83"/>
      <c r="K86" s="179">
        <v>0</v>
      </c>
      <c r="L86" s="180">
        <v>0</v>
      </c>
      <c r="M86" s="87">
        <f t="shared" si="121"/>
        <v>0</v>
      </c>
      <c r="N86" s="187">
        <v>0</v>
      </c>
      <c r="O86" s="187">
        <v>0</v>
      </c>
      <c r="P86" s="188">
        <v>0</v>
      </c>
      <c r="Q86" s="195">
        <f t="shared" si="122"/>
        <v>0</v>
      </c>
      <c r="R86" s="381">
        <v>0</v>
      </c>
      <c r="S86" s="381">
        <v>0</v>
      </c>
      <c r="T86" s="381">
        <v>0</v>
      </c>
      <c r="U86" s="194">
        <f t="shared" si="123"/>
        <v>0</v>
      </c>
      <c r="V86" s="68">
        <f t="shared" si="124"/>
        <v>0</v>
      </c>
      <c r="W86" s="454">
        <f t="shared" si="71"/>
        <v>0</v>
      </c>
      <c r="X86" s="55" t="str">
        <f t="shared" si="72"/>
        <v/>
      </c>
      <c r="Y86" s="212">
        <v>0</v>
      </c>
      <c r="Z86" s="213">
        <v>0</v>
      </c>
      <c r="AA86" s="95">
        <f t="shared" si="73"/>
        <v>0</v>
      </c>
      <c r="AB86" s="214">
        <v>0</v>
      </c>
      <c r="AC86" s="214">
        <v>0</v>
      </c>
      <c r="AD86" s="215">
        <v>0</v>
      </c>
      <c r="AE86" s="216">
        <f t="shared" si="74"/>
        <v>0</v>
      </c>
      <c r="AF86" s="382">
        <v>0</v>
      </c>
      <c r="AG86" s="382">
        <v>0</v>
      </c>
      <c r="AH86" s="382">
        <v>0</v>
      </c>
      <c r="AI86" s="217">
        <f t="shared" si="75"/>
        <v>0</v>
      </c>
      <c r="AJ86" s="96">
        <f t="shared" si="76"/>
        <v>0</v>
      </c>
      <c r="AK86" s="455">
        <f t="shared" si="77"/>
        <v>0</v>
      </c>
      <c r="AL86" s="97" t="str">
        <f t="shared" si="78"/>
        <v/>
      </c>
      <c r="AM86" s="233">
        <v>0</v>
      </c>
      <c r="AN86" s="234">
        <v>0</v>
      </c>
      <c r="AO86" s="106">
        <f t="shared" si="79"/>
        <v>0</v>
      </c>
      <c r="AP86" s="235">
        <v>0</v>
      </c>
      <c r="AQ86" s="235">
        <v>0</v>
      </c>
      <c r="AR86" s="236">
        <v>0</v>
      </c>
      <c r="AS86" s="237">
        <f t="shared" si="80"/>
        <v>0</v>
      </c>
      <c r="AT86" s="384">
        <v>0</v>
      </c>
      <c r="AU86" s="384">
        <v>0</v>
      </c>
      <c r="AV86" s="384">
        <v>0</v>
      </c>
      <c r="AW86" s="238">
        <f t="shared" si="81"/>
        <v>0</v>
      </c>
      <c r="AX86" s="108">
        <f t="shared" si="82"/>
        <v>0</v>
      </c>
      <c r="AY86" s="58">
        <f t="shared" si="83"/>
        <v>0</v>
      </c>
      <c r="AZ86" s="109" t="str">
        <f t="shared" si="84"/>
        <v/>
      </c>
      <c r="BA86" s="254">
        <v>0</v>
      </c>
      <c r="BB86" s="255">
        <v>0</v>
      </c>
      <c r="BC86" s="119">
        <f t="shared" si="85"/>
        <v>0</v>
      </c>
      <c r="BD86" s="256">
        <v>0</v>
      </c>
      <c r="BE86" s="256">
        <v>0</v>
      </c>
      <c r="BF86" s="257">
        <v>0</v>
      </c>
      <c r="BG86" s="258">
        <f t="shared" si="86"/>
        <v>0</v>
      </c>
      <c r="BH86" s="386">
        <v>0</v>
      </c>
      <c r="BI86" s="386">
        <v>0</v>
      </c>
      <c r="BJ86" s="386">
        <v>0</v>
      </c>
      <c r="BK86" s="259">
        <f t="shared" si="87"/>
        <v>0</v>
      </c>
      <c r="BL86" s="120">
        <f t="shared" si="88"/>
        <v>0</v>
      </c>
      <c r="BM86" s="456">
        <f t="shared" si="89"/>
        <v>0</v>
      </c>
      <c r="BN86" s="121" t="str">
        <f t="shared" si="90"/>
        <v/>
      </c>
      <c r="BO86" s="423">
        <v>0</v>
      </c>
      <c r="BP86" s="424">
        <v>0</v>
      </c>
      <c r="BQ86" s="425">
        <f t="shared" si="91"/>
        <v>0</v>
      </c>
      <c r="BR86" s="426">
        <v>0</v>
      </c>
      <c r="BS86" s="426">
        <v>0</v>
      </c>
      <c r="BT86" s="427">
        <v>0</v>
      </c>
      <c r="BU86" s="428">
        <f t="shared" si="92"/>
        <v>0</v>
      </c>
      <c r="BV86" s="429">
        <v>0</v>
      </c>
      <c r="BW86" s="429">
        <v>0</v>
      </c>
      <c r="BX86" s="429">
        <v>0</v>
      </c>
      <c r="BY86" s="430">
        <f t="shared" si="93"/>
        <v>0</v>
      </c>
      <c r="BZ86" s="431">
        <f t="shared" si="94"/>
        <v>0</v>
      </c>
      <c r="CA86" s="457">
        <f t="shared" si="95"/>
        <v>0</v>
      </c>
      <c r="CB86" s="458" t="str">
        <f t="shared" si="96"/>
        <v/>
      </c>
      <c r="CC86" s="74"/>
      <c r="CD86" s="73"/>
      <c r="CE86" s="73"/>
      <c r="CF86" s="73"/>
      <c r="CG86" s="73"/>
      <c r="CH86" s="77">
        <f t="shared" si="66"/>
        <v>0</v>
      </c>
      <c r="CI86" s="459">
        <f t="shared" si="97"/>
        <v>0</v>
      </c>
      <c r="CJ86" s="57" t="str">
        <f t="shared" si="98"/>
        <v/>
      </c>
      <c r="CK86" s="110"/>
      <c r="CL86" s="107"/>
      <c r="CM86" s="107"/>
      <c r="CN86" s="107"/>
      <c r="CO86" s="107"/>
      <c r="CP86" s="123">
        <f t="shared" si="67"/>
        <v>0</v>
      </c>
      <c r="CQ86" s="58">
        <f t="shared" si="99"/>
        <v>0</v>
      </c>
      <c r="CR86" s="109" t="str">
        <f t="shared" si="100"/>
        <v/>
      </c>
      <c r="CS86" s="70"/>
      <c r="CT86" s="69"/>
      <c r="CU86" s="69"/>
      <c r="CV86" s="69"/>
      <c r="CW86" s="69"/>
      <c r="CX86" s="127">
        <f t="shared" si="68"/>
        <v>0</v>
      </c>
      <c r="CY86" s="460">
        <f t="shared" si="101"/>
        <v>0</v>
      </c>
      <c r="CZ86" s="56" t="str">
        <f t="shared" si="102"/>
        <v/>
      </c>
      <c r="DA86" s="10"/>
      <c r="DB86" s="10"/>
      <c r="DC86" s="62" t="str">
        <f t="shared" si="103"/>
        <v/>
      </c>
      <c r="DD86" s="53">
        <f t="shared" si="104"/>
        <v>1000</v>
      </c>
      <c r="DE86" s="53">
        <f t="shared" si="105"/>
        <v>0</v>
      </c>
      <c r="DF86" s="432">
        <f t="shared" si="106"/>
        <v>0</v>
      </c>
      <c r="DG86" s="59" t="str">
        <f t="shared" si="107"/>
        <v/>
      </c>
      <c r="DH86" s="54" t="str">
        <f t="shared" si="108"/>
        <v/>
      </c>
      <c r="DI86" s="54" t="str">
        <f t="shared" si="109"/>
        <v/>
      </c>
      <c r="DJ86" s="54" t="str">
        <f t="shared" si="110"/>
        <v/>
      </c>
      <c r="DK86" s="67">
        <f t="shared" si="111"/>
        <v>0</v>
      </c>
      <c r="DL86" s="676"/>
      <c r="DM86" s="677"/>
      <c r="DO86" s="260">
        <f t="shared" si="112"/>
        <v>0</v>
      </c>
      <c r="DP86" s="260" t="s">
        <v>142</v>
      </c>
      <c r="DQ86" s="260">
        <f t="shared" si="113"/>
        <v>100</v>
      </c>
      <c r="DR86" s="260" t="str">
        <f t="shared" si="114"/>
        <v>0/100</v>
      </c>
      <c r="DS86" s="260">
        <f t="shared" si="115"/>
        <v>0</v>
      </c>
      <c r="DT86" s="260" t="s">
        <v>142</v>
      </c>
      <c r="DU86" s="260">
        <f t="shared" si="116"/>
        <v>100</v>
      </c>
      <c r="DV86" s="260" t="str">
        <f t="shared" si="117"/>
        <v>0/100</v>
      </c>
      <c r="DW86" s="260">
        <f t="shared" si="118"/>
        <v>0</v>
      </c>
      <c r="DX86" s="260" t="s">
        <v>142</v>
      </c>
      <c r="DY86" s="260">
        <f t="shared" si="119"/>
        <v>100</v>
      </c>
      <c r="DZ86" s="260" t="str">
        <f t="shared" si="120"/>
        <v>0/100</v>
      </c>
    </row>
    <row r="87" spans="1:130" ht="15.75">
      <c r="A87" s="6">
        <f t="shared" si="69"/>
        <v>0</v>
      </c>
      <c r="B87" s="53">
        <v>79</v>
      </c>
      <c r="C87" s="54">
        <f t="shared" si="70"/>
        <v>0</v>
      </c>
      <c r="D87" s="8"/>
      <c r="E87" s="83"/>
      <c r="F87" s="7"/>
      <c r="G87" s="8"/>
      <c r="H87" s="8"/>
      <c r="I87" s="8"/>
      <c r="J87" s="83"/>
      <c r="K87" s="179">
        <v>0</v>
      </c>
      <c r="L87" s="180">
        <v>0</v>
      </c>
      <c r="M87" s="87">
        <f t="shared" si="121"/>
        <v>0</v>
      </c>
      <c r="N87" s="187">
        <v>0</v>
      </c>
      <c r="O87" s="187">
        <v>0</v>
      </c>
      <c r="P87" s="188">
        <v>0</v>
      </c>
      <c r="Q87" s="195">
        <f t="shared" si="122"/>
        <v>0</v>
      </c>
      <c r="R87" s="381">
        <v>0</v>
      </c>
      <c r="S87" s="381">
        <v>0</v>
      </c>
      <c r="T87" s="381">
        <v>0</v>
      </c>
      <c r="U87" s="194">
        <f t="shared" si="123"/>
        <v>0</v>
      </c>
      <c r="V87" s="68">
        <f t="shared" si="124"/>
        <v>0</v>
      </c>
      <c r="W87" s="454">
        <f t="shared" si="71"/>
        <v>0</v>
      </c>
      <c r="X87" s="55" t="str">
        <f t="shared" si="72"/>
        <v/>
      </c>
      <c r="Y87" s="212">
        <v>0</v>
      </c>
      <c r="Z87" s="213">
        <v>0</v>
      </c>
      <c r="AA87" s="95">
        <f t="shared" si="73"/>
        <v>0</v>
      </c>
      <c r="AB87" s="214">
        <v>0</v>
      </c>
      <c r="AC87" s="214">
        <v>0</v>
      </c>
      <c r="AD87" s="215">
        <v>0</v>
      </c>
      <c r="AE87" s="216">
        <f t="shared" si="74"/>
        <v>0</v>
      </c>
      <c r="AF87" s="382">
        <v>0</v>
      </c>
      <c r="AG87" s="382">
        <v>0</v>
      </c>
      <c r="AH87" s="382">
        <v>0</v>
      </c>
      <c r="AI87" s="217">
        <f t="shared" si="75"/>
        <v>0</v>
      </c>
      <c r="AJ87" s="96">
        <f t="shared" si="76"/>
        <v>0</v>
      </c>
      <c r="AK87" s="455">
        <f t="shared" si="77"/>
        <v>0</v>
      </c>
      <c r="AL87" s="97" t="str">
        <f t="shared" si="78"/>
        <v/>
      </c>
      <c r="AM87" s="233">
        <v>0</v>
      </c>
      <c r="AN87" s="234">
        <v>0</v>
      </c>
      <c r="AO87" s="106">
        <f t="shared" si="79"/>
        <v>0</v>
      </c>
      <c r="AP87" s="235">
        <v>0</v>
      </c>
      <c r="AQ87" s="235">
        <v>0</v>
      </c>
      <c r="AR87" s="236">
        <v>0</v>
      </c>
      <c r="AS87" s="237">
        <f t="shared" si="80"/>
        <v>0</v>
      </c>
      <c r="AT87" s="384">
        <v>0</v>
      </c>
      <c r="AU87" s="384">
        <v>0</v>
      </c>
      <c r="AV87" s="384">
        <v>0</v>
      </c>
      <c r="AW87" s="238">
        <f t="shared" si="81"/>
        <v>0</v>
      </c>
      <c r="AX87" s="108">
        <f t="shared" si="82"/>
        <v>0</v>
      </c>
      <c r="AY87" s="58">
        <f t="shared" si="83"/>
        <v>0</v>
      </c>
      <c r="AZ87" s="109" t="str">
        <f t="shared" si="84"/>
        <v/>
      </c>
      <c r="BA87" s="254">
        <v>0</v>
      </c>
      <c r="BB87" s="255">
        <v>0</v>
      </c>
      <c r="BC87" s="119">
        <f t="shared" si="85"/>
        <v>0</v>
      </c>
      <c r="BD87" s="256">
        <v>0</v>
      </c>
      <c r="BE87" s="256">
        <v>0</v>
      </c>
      <c r="BF87" s="257">
        <v>0</v>
      </c>
      <c r="BG87" s="258">
        <f t="shared" si="86"/>
        <v>0</v>
      </c>
      <c r="BH87" s="386">
        <v>0</v>
      </c>
      <c r="BI87" s="386">
        <v>0</v>
      </c>
      <c r="BJ87" s="386">
        <v>0</v>
      </c>
      <c r="BK87" s="259">
        <f t="shared" si="87"/>
        <v>0</v>
      </c>
      <c r="BL87" s="120">
        <f t="shared" si="88"/>
        <v>0</v>
      </c>
      <c r="BM87" s="456">
        <f t="shared" si="89"/>
        <v>0</v>
      </c>
      <c r="BN87" s="121" t="str">
        <f t="shared" si="90"/>
        <v/>
      </c>
      <c r="BO87" s="423">
        <v>0</v>
      </c>
      <c r="BP87" s="424">
        <v>0</v>
      </c>
      <c r="BQ87" s="425">
        <f t="shared" si="91"/>
        <v>0</v>
      </c>
      <c r="BR87" s="426">
        <v>0</v>
      </c>
      <c r="BS87" s="426">
        <v>0</v>
      </c>
      <c r="BT87" s="427">
        <v>0</v>
      </c>
      <c r="BU87" s="428">
        <f t="shared" si="92"/>
        <v>0</v>
      </c>
      <c r="BV87" s="429">
        <v>0</v>
      </c>
      <c r="BW87" s="429">
        <v>0</v>
      </c>
      <c r="BX87" s="429">
        <v>0</v>
      </c>
      <c r="BY87" s="430">
        <f t="shared" si="93"/>
        <v>0</v>
      </c>
      <c r="BZ87" s="431">
        <f t="shared" si="94"/>
        <v>0</v>
      </c>
      <c r="CA87" s="457">
        <f t="shared" si="95"/>
        <v>0</v>
      </c>
      <c r="CB87" s="458" t="str">
        <f t="shared" si="96"/>
        <v/>
      </c>
      <c r="CC87" s="74"/>
      <c r="CD87" s="73"/>
      <c r="CE87" s="73"/>
      <c r="CF87" s="73"/>
      <c r="CG87" s="73"/>
      <c r="CH87" s="77">
        <f t="shared" si="66"/>
        <v>0</v>
      </c>
      <c r="CI87" s="459">
        <f t="shared" si="97"/>
        <v>0</v>
      </c>
      <c r="CJ87" s="57" t="str">
        <f t="shared" si="98"/>
        <v/>
      </c>
      <c r="CK87" s="110"/>
      <c r="CL87" s="107"/>
      <c r="CM87" s="107"/>
      <c r="CN87" s="107"/>
      <c r="CO87" s="107"/>
      <c r="CP87" s="123">
        <f t="shared" si="67"/>
        <v>0</v>
      </c>
      <c r="CQ87" s="58">
        <f t="shared" si="99"/>
        <v>0</v>
      </c>
      <c r="CR87" s="109" t="str">
        <f t="shared" si="100"/>
        <v/>
      </c>
      <c r="CS87" s="70"/>
      <c r="CT87" s="69"/>
      <c r="CU87" s="69"/>
      <c r="CV87" s="69"/>
      <c r="CW87" s="69"/>
      <c r="CX87" s="127">
        <f t="shared" si="68"/>
        <v>0</v>
      </c>
      <c r="CY87" s="460">
        <f t="shared" si="101"/>
        <v>0</v>
      </c>
      <c r="CZ87" s="56" t="str">
        <f t="shared" si="102"/>
        <v/>
      </c>
      <c r="DA87" s="10"/>
      <c r="DB87" s="10"/>
      <c r="DC87" s="62" t="str">
        <f t="shared" si="103"/>
        <v/>
      </c>
      <c r="DD87" s="53">
        <f t="shared" si="104"/>
        <v>1000</v>
      </c>
      <c r="DE87" s="53">
        <f t="shared" si="105"/>
        <v>0</v>
      </c>
      <c r="DF87" s="432">
        <f t="shared" si="106"/>
        <v>0</v>
      </c>
      <c r="DG87" s="59" t="str">
        <f t="shared" si="107"/>
        <v/>
      </c>
      <c r="DH87" s="54" t="str">
        <f t="shared" si="108"/>
        <v/>
      </c>
      <c r="DI87" s="54" t="str">
        <f t="shared" si="109"/>
        <v/>
      </c>
      <c r="DJ87" s="54" t="str">
        <f t="shared" si="110"/>
        <v/>
      </c>
      <c r="DK87" s="67">
        <f t="shared" si="111"/>
        <v>0</v>
      </c>
      <c r="DL87" s="676"/>
      <c r="DM87" s="677"/>
      <c r="DO87" s="260">
        <f t="shared" si="112"/>
        <v>0</v>
      </c>
      <c r="DP87" s="260" t="s">
        <v>142</v>
      </c>
      <c r="DQ87" s="260">
        <f t="shared" si="113"/>
        <v>100</v>
      </c>
      <c r="DR87" s="260" t="str">
        <f t="shared" si="114"/>
        <v>0/100</v>
      </c>
      <c r="DS87" s="260">
        <f t="shared" si="115"/>
        <v>0</v>
      </c>
      <c r="DT87" s="260" t="s">
        <v>142</v>
      </c>
      <c r="DU87" s="260">
        <f t="shared" si="116"/>
        <v>100</v>
      </c>
      <c r="DV87" s="260" t="str">
        <f t="shared" si="117"/>
        <v>0/100</v>
      </c>
      <c r="DW87" s="260">
        <f t="shared" si="118"/>
        <v>0</v>
      </c>
      <c r="DX87" s="260" t="s">
        <v>142</v>
      </c>
      <c r="DY87" s="260">
        <f t="shared" si="119"/>
        <v>100</v>
      </c>
      <c r="DZ87" s="260" t="str">
        <f t="shared" si="120"/>
        <v>0/100</v>
      </c>
    </row>
    <row r="88" spans="1:130" ht="15.75">
      <c r="A88" s="6">
        <f t="shared" si="69"/>
        <v>0</v>
      </c>
      <c r="B88" s="61">
        <v>80</v>
      </c>
      <c r="C88" s="54">
        <f t="shared" si="70"/>
        <v>0</v>
      </c>
      <c r="D88" s="8"/>
      <c r="E88" s="83"/>
      <c r="F88" s="7"/>
      <c r="G88" s="8"/>
      <c r="H88" s="8"/>
      <c r="I88" s="8"/>
      <c r="J88" s="83"/>
      <c r="K88" s="179">
        <v>0</v>
      </c>
      <c r="L88" s="180">
        <v>0</v>
      </c>
      <c r="M88" s="87">
        <f t="shared" si="121"/>
        <v>0</v>
      </c>
      <c r="N88" s="187">
        <v>0</v>
      </c>
      <c r="O88" s="187">
        <v>0</v>
      </c>
      <c r="P88" s="188">
        <v>0</v>
      </c>
      <c r="Q88" s="195">
        <f t="shared" si="122"/>
        <v>0</v>
      </c>
      <c r="R88" s="381">
        <v>0</v>
      </c>
      <c r="S88" s="381">
        <v>0</v>
      </c>
      <c r="T88" s="381">
        <v>0</v>
      </c>
      <c r="U88" s="194">
        <f t="shared" si="123"/>
        <v>0</v>
      </c>
      <c r="V88" s="68">
        <f t="shared" si="124"/>
        <v>0</v>
      </c>
      <c r="W88" s="454">
        <f t="shared" si="71"/>
        <v>0</v>
      </c>
      <c r="X88" s="55" t="str">
        <f t="shared" si="72"/>
        <v/>
      </c>
      <c r="Y88" s="212">
        <v>0</v>
      </c>
      <c r="Z88" s="213">
        <v>0</v>
      </c>
      <c r="AA88" s="95">
        <f t="shared" si="73"/>
        <v>0</v>
      </c>
      <c r="AB88" s="214">
        <v>0</v>
      </c>
      <c r="AC88" s="214">
        <v>0</v>
      </c>
      <c r="AD88" s="215">
        <v>0</v>
      </c>
      <c r="AE88" s="216">
        <f t="shared" si="74"/>
        <v>0</v>
      </c>
      <c r="AF88" s="382">
        <v>0</v>
      </c>
      <c r="AG88" s="382">
        <v>0</v>
      </c>
      <c r="AH88" s="382">
        <v>0</v>
      </c>
      <c r="AI88" s="217">
        <f t="shared" si="75"/>
        <v>0</v>
      </c>
      <c r="AJ88" s="96">
        <f t="shared" si="76"/>
        <v>0</v>
      </c>
      <c r="AK88" s="455">
        <f t="shared" si="77"/>
        <v>0</v>
      </c>
      <c r="AL88" s="97" t="str">
        <f t="shared" si="78"/>
        <v/>
      </c>
      <c r="AM88" s="233">
        <v>0</v>
      </c>
      <c r="AN88" s="234">
        <v>0</v>
      </c>
      <c r="AO88" s="106">
        <f t="shared" si="79"/>
        <v>0</v>
      </c>
      <c r="AP88" s="235">
        <v>0</v>
      </c>
      <c r="AQ88" s="235">
        <v>0</v>
      </c>
      <c r="AR88" s="236">
        <v>0</v>
      </c>
      <c r="AS88" s="237">
        <f t="shared" si="80"/>
        <v>0</v>
      </c>
      <c r="AT88" s="384">
        <v>0</v>
      </c>
      <c r="AU88" s="384">
        <v>0</v>
      </c>
      <c r="AV88" s="384">
        <v>0</v>
      </c>
      <c r="AW88" s="238">
        <f t="shared" si="81"/>
        <v>0</v>
      </c>
      <c r="AX88" s="108">
        <f t="shared" si="82"/>
        <v>0</v>
      </c>
      <c r="AY88" s="58">
        <f t="shared" si="83"/>
        <v>0</v>
      </c>
      <c r="AZ88" s="109" t="str">
        <f t="shared" si="84"/>
        <v/>
      </c>
      <c r="BA88" s="254">
        <v>0</v>
      </c>
      <c r="BB88" s="255">
        <v>0</v>
      </c>
      <c r="BC88" s="119">
        <f t="shared" si="85"/>
        <v>0</v>
      </c>
      <c r="BD88" s="256">
        <v>0</v>
      </c>
      <c r="BE88" s="256">
        <v>0</v>
      </c>
      <c r="BF88" s="257">
        <v>0</v>
      </c>
      <c r="BG88" s="258">
        <f t="shared" si="86"/>
        <v>0</v>
      </c>
      <c r="BH88" s="386">
        <v>0</v>
      </c>
      <c r="BI88" s="386">
        <v>0</v>
      </c>
      <c r="BJ88" s="386">
        <v>0</v>
      </c>
      <c r="BK88" s="259">
        <f t="shared" si="87"/>
        <v>0</v>
      </c>
      <c r="BL88" s="120">
        <f t="shared" si="88"/>
        <v>0</v>
      </c>
      <c r="BM88" s="456">
        <f t="shared" si="89"/>
        <v>0</v>
      </c>
      <c r="BN88" s="121" t="str">
        <f t="shared" si="90"/>
        <v/>
      </c>
      <c r="BO88" s="423">
        <v>0</v>
      </c>
      <c r="BP88" s="424">
        <v>0</v>
      </c>
      <c r="BQ88" s="425">
        <f t="shared" si="91"/>
        <v>0</v>
      </c>
      <c r="BR88" s="426">
        <v>0</v>
      </c>
      <c r="BS88" s="426">
        <v>0</v>
      </c>
      <c r="BT88" s="427">
        <v>0</v>
      </c>
      <c r="BU88" s="428">
        <f t="shared" si="92"/>
        <v>0</v>
      </c>
      <c r="BV88" s="429">
        <v>0</v>
      </c>
      <c r="BW88" s="429">
        <v>0</v>
      </c>
      <c r="BX88" s="429">
        <v>0</v>
      </c>
      <c r="BY88" s="430">
        <f t="shared" si="93"/>
        <v>0</v>
      </c>
      <c r="BZ88" s="431">
        <f t="shared" si="94"/>
        <v>0</v>
      </c>
      <c r="CA88" s="457">
        <f t="shared" si="95"/>
        <v>0</v>
      </c>
      <c r="CB88" s="458" t="str">
        <f t="shared" si="96"/>
        <v/>
      </c>
      <c r="CC88" s="74"/>
      <c r="CD88" s="73"/>
      <c r="CE88" s="73"/>
      <c r="CF88" s="73"/>
      <c r="CG88" s="73"/>
      <c r="CH88" s="77">
        <f t="shared" si="66"/>
        <v>0</v>
      </c>
      <c r="CI88" s="459">
        <f t="shared" si="97"/>
        <v>0</v>
      </c>
      <c r="CJ88" s="57" t="str">
        <f t="shared" si="98"/>
        <v/>
      </c>
      <c r="CK88" s="110"/>
      <c r="CL88" s="107"/>
      <c r="CM88" s="107"/>
      <c r="CN88" s="107"/>
      <c r="CO88" s="107"/>
      <c r="CP88" s="123">
        <f t="shared" si="67"/>
        <v>0</v>
      </c>
      <c r="CQ88" s="58">
        <f t="shared" si="99"/>
        <v>0</v>
      </c>
      <c r="CR88" s="109" t="str">
        <f t="shared" si="100"/>
        <v/>
      </c>
      <c r="CS88" s="70"/>
      <c r="CT88" s="69"/>
      <c r="CU88" s="69"/>
      <c r="CV88" s="69"/>
      <c r="CW88" s="69"/>
      <c r="CX88" s="127">
        <f t="shared" si="68"/>
        <v>0</v>
      </c>
      <c r="CY88" s="460">
        <f t="shared" si="101"/>
        <v>0</v>
      </c>
      <c r="CZ88" s="56" t="str">
        <f t="shared" si="102"/>
        <v/>
      </c>
      <c r="DA88" s="10"/>
      <c r="DB88" s="10"/>
      <c r="DC88" s="62" t="str">
        <f t="shared" si="103"/>
        <v/>
      </c>
      <c r="DD88" s="53">
        <f t="shared" si="104"/>
        <v>1000</v>
      </c>
      <c r="DE88" s="53">
        <f t="shared" si="105"/>
        <v>0</v>
      </c>
      <c r="DF88" s="432">
        <f t="shared" si="106"/>
        <v>0</v>
      </c>
      <c r="DG88" s="59" t="str">
        <f t="shared" si="107"/>
        <v/>
      </c>
      <c r="DH88" s="54" t="str">
        <f t="shared" si="108"/>
        <v/>
      </c>
      <c r="DI88" s="54" t="str">
        <f t="shared" si="109"/>
        <v/>
      </c>
      <c r="DJ88" s="54" t="str">
        <f t="shared" si="110"/>
        <v/>
      </c>
      <c r="DK88" s="67">
        <f t="shared" si="111"/>
        <v>0</v>
      </c>
      <c r="DL88" s="676"/>
      <c r="DM88" s="677"/>
      <c r="DO88" s="260">
        <f t="shared" si="112"/>
        <v>0</v>
      </c>
      <c r="DP88" s="260" t="s">
        <v>142</v>
      </c>
      <c r="DQ88" s="260">
        <f t="shared" si="113"/>
        <v>100</v>
      </c>
      <c r="DR88" s="260" t="str">
        <f t="shared" si="114"/>
        <v>0/100</v>
      </c>
      <c r="DS88" s="260">
        <f t="shared" si="115"/>
        <v>0</v>
      </c>
      <c r="DT88" s="260" t="s">
        <v>142</v>
      </c>
      <c r="DU88" s="260">
        <f t="shared" si="116"/>
        <v>100</v>
      </c>
      <c r="DV88" s="260" t="str">
        <f t="shared" si="117"/>
        <v>0/100</v>
      </c>
      <c r="DW88" s="260">
        <f t="shared" si="118"/>
        <v>0</v>
      </c>
      <c r="DX88" s="260" t="s">
        <v>142</v>
      </c>
      <c r="DY88" s="260">
        <f t="shared" si="119"/>
        <v>100</v>
      </c>
      <c r="DZ88" s="260" t="str">
        <f t="shared" si="120"/>
        <v>0/100</v>
      </c>
    </row>
    <row r="89" spans="1:130" ht="15.75">
      <c r="A89" s="6">
        <f t="shared" si="69"/>
        <v>0</v>
      </c>
      <c r="B89" s="53">
        <v>81</v>
      </c>
      <c r="C89" s="54">
        <f t="shared" si="70"/>
        <v>0</v>
      </c>
      <c r="D89" s="8"/>
      <c r="E89" s="83"/>
      <c r="F89" s="7"/>
      <c r="G89" s="8"/>
      <c r="H89" s="8"/>
      <c r="I89" s="8"/>
      <c r="J89" s="83"/>
      <c r="K89" s="179">
        <v>0</v>
      </c>
      <c r="L89" s="180">
        <v>0</v>
      </c>
      <c r="M89" s="87">
        <f t="shared" si="121"/>
        <v>0</v>
      </c>
      <c r="N89" s="187">
        <v>0</v>
      </c>
      <c r="O89" s="187">
        <v>0</v>
      </c>
      <c r="P89" s="188">
        <v>0</v>
      </c>
      <c r="Q89" s="195">
        <f t="shared" si="122"/>
        <v>0</v>
      </c>
      <c r="R89" s="381">
        <v>0</v>
      </c>
      <c r="S89" s="381">
        <v>0</v>
      </c>
      <c r="T89" s="381">
        <v>0</v>
      </c>
      <c r="U89" s="194">
        <f t="shared" si="123"/>
        <v>0</v>
      </c>
      <c r="V89" s="68">
        <f t="shared" si="124"/>
        <v>0</v>
      </c>
      <c r="W89" s="454">
        <f t="shared" si="71"/>
        <v>0</v>
      </c>
      <c r="X89" s="55" t="str">
        <f t="shared" si="72"/>
        <v/>
      </c>
      <c r="Y89" s="212">
        <v>0</v>
      </c>
      <c r="Z89" s="213">
        <v>0</v>
      </c>
      <c r="AA89" s="95">
        <f t="shared" si="73"/>
        <v>0</v>
      </c>
      <c r="AB89" s="214">
        <v>0</v>
      </c>
      <c r="AC89" s="214">
        <v>0</v>
      </c>
      <c r="AD89" s="215">
        <v>0</v>
      </c>
      <c r="AE89" s="216">
        <f t="shared" si="74"/>
        <v>0</v>
      </c>
      <c r="AF89" s="382">
        <v>0</v>
      </c>
      <c r="AG89" s="382">
        <v>0</v>
      </c>
      <c r="AH89" s="382">
        <v>0</v>
      </c>
      <c r="AI89" s="217">
        <f t="shared" si="75"/>
        <v>0</v>
      </c>
      <c r="AJ89" s="96">
        <f t="shared" si="76"/>
        <v>0</v>
      </c>
      <c r="AK89" s="455">
        <f t="shared" si="77"/>
        <v>0</v>
      </c>
      <c r="AL89" s="97" t="str">
        <f t="shared" si="78"/>
        <v/>
      </c>
      <c r="AM89" s="233">
        <v>0</v>
      </c>
      <c r="AN89" s="234">
        <v>0</v>
      </c>
      <c r="AO89" s="106">
        <f t="shared" si="79"/>
        <v>0</v>
      </c>
      <c r="AP89" s="235">
        <v>0</v>
      </c>
      <c r="AQ89" s="235">
        <v>0</v>
      </c>
      <c r="AR89" s="236">
        <v>0</v>
      </c>
      <c r="AS89" s="237">
        <f t="shared" si="80"/>
        <v>0</v>
      </c>
      <c r="AT89" s="384">
        <v>0</v>
      </c>
      <c r="AU89" s="384">
        <v>0</v>
      </c>
      <c r="AV89" s="384">
        <v>0</v>
      </c>
      <c r="AW89" s="238">
        <f t="shared" si="81"/>
        <v>0</v>
      </c>
      <c r="AX89" s="108">
        <f t="shared" si="82"/>
        <v>0</v>
      </c>
      <c r="AY89" s="58">
        <f t="shared" si="83"/>
        <v>0</v>
      </c>
      <c r="AZ89" s="109" t="str">
        <f t="shared" si="84"/>
        <v/>
      </c>
      <c r="BA89" s="254">
        <v>0</v>
      </c>
      <c r="BB89" s="255">
        <v>0</v>
      </c>
      <c r="BC89" s="119">
        <f t="shared" si="85"/>
        <v>0</v>
      </c>
      <c r="BD89" s="256">
        <v>0</v>
      </c>
      <c r="BE89" s="256">
        <v>0</v>
      </c>
      <c r="BF89" s="257">
        <v>0</v>
      </c>
      <c r="BG89" s="258">
        <f t="shared" si="86"/>
        <v>0</v>
      </c>
      <c r="BH89" s="386">
        <v>0</v>
      </c>
      <c r="BI89" s="386">
        <v>0</v>
      </c>
      <c r="BJ89" s="386">
        <v>0</v>
      </c>
      <c r="BK89" s="259">
        <f t="shared" si="87"/>
        <v>0</v>
      </c>
      <c r="BL89" s="120">
        <f t="shared" si="88"/>
        <v>0</v>
      </c>
      <c r="BM89" s="456">
        <f t="shared" si="89"/>
        <v>0</v>
      </c>
      <c r="BN89" s="121" t="str">
        <f t="shared" si="90"/>
        <v/>
      </c>
      <c r="BO89" s="423">
        <v>0</v>
      </c>
      <c r="BP89" s="424">
        <v>0</v>
      </c>
      <c r="BQ89" s="425">
        <f t="shared" si="91"/>
        <v>0</v>
      </c>
      <c r="BR89" s="426">
        <v>0</v>
      </c>
      <c r="BS89" s="426">
        <v>0</v>
      </c>
      <c r="BT89" s="427">
        <v>0</v>
      </c>
      <c r="BU89" s="428">
        <f t="shared" si="92"/>
        <v>0</v>
      </c>
      <c r="BV89" s="429">
        <v>0</v>
      </c>
      <c r="BW89" s="429">
        <v>0</v>
      </c>
      <c r="BX89" s="429">
        <v>0</v>
      </c>
      <c r="BY89" s="430">
        <f t="shared" si="93"/>
        <v>0</v>
      </c>
      <c r="BZ89" s="431">
        <f t="shared" si="94"/>
        <v>0</v>
      </c>
      <c r="CA89" s="457">
        <f t="shared" si="95"/>
        <v>0</v>
      </c>
      <c r="CB89" s="458" t="str">
        <f t="shared" si="96"/>
        <v/>
      </c>
      <c r="CC89" s="74"/>
      <c r="CD89" s="73"/>
      <c r="CE89" s="73"/>
      <c r="CF89" s="73"/>
      <c r="CG89" s="73"/>
      <c r="CH89" s="77">
        <f t="shared" si="66"/>
        <v>0</v>
      </c>
      <c r="CI89" s="459">
        <f t="shared" si="97"/>
        <v>0</v>
      </c>
      <c r="CJ89" s="57" t="str">
        <f t="shared" si="98"/>
        <v/>
      </c>
      <c r="CK89" s="110"/>
      <c r="CL89" s="107"/>
      <c r="CM89" s="107"/>
      <c r="CN89" s="107"/>
      <c r="CO89" s="107"/>
      <c r="CP89" s="123">
        <f t="shared" si="67"/>
        <v>0</v>
      </c>
      <c r="CQ89" s="58">
        <f t="shared" si="99"/>
        <v>0</v>
      </c>
      <c r="CR89" s="109" t="str">
        <f t="shared" si="100"/>
        <v/>
      </c>
      <c r="CS89" s="70"/>
      <c r="CT89" s="69"/>
      <c r="CU89" s="69"/>
      <c r="CV89" s="69"/>
      <c r="CW89" s="69"/>
      <c r="CX89" s="127">
        <f t="shared" si="68"/>
        <v>0</v>
      </c>
      <c r="CY89" s="460">
        <f t="shared" si="101"/>
        <v>0</v>
      </c>
      <c r="CZ89" s="56" t="str">
        <f t="shared" si="102"/>
        <v/>
      </c>
      <c r="DA89" s="10"/>
      <c r="DB89" s="10"/>
      <c r="DC89" s="62" t="str">
        <f t="shared" si="103"/>
        <v/>
      </c>
      <c r="DD89" s="53">
        <f t="shared" si="104"/>
        <v>1000</v>
      </c>
      <c r="DE89" s="53">
        <f t="shared" si="105"/>
        <v>0</v>
      </c>
      <c r="DF89" s="432">
        <f t="shared" si="106"/>
        <v>0</v>
      </c>
      <c r="DG89" s="59" t="str">
        <f t="shared" si="107"/>
        <v/>
      </c>
      <c r="DH89" s="54" t="str">
        <f t="shared" si="108"/>
        <v/>
      </c>
      <c r="DI89" s="54" t="str">
        <f t="shared" si="109"/>
        <v/>
      </c>
      <c r="DJ89" s="54" t="str">
        <f t="shared" si="110"/>
        <v/>
      </c>
      <c r="DK89" s="67">
        <f t="shared" si="111"/>
        <v>0</v>
      </c>
      <c r="DL89" s="676"/>
      <c r="DM89" s="677"/>
      <c r="DO89" s="260">
        <f t="shared" si="112"/>
        <v>0</v>
      </c>
      <c r="DP89" s="260" t="s">
        <v>142</v>
      </c>
      <c r="DQ89" s="260">
        <f t="shared" si="113"/>
        <v>100</v>
      </c>
      <c r="DR89" s="260" t="str">
        <f t="shared" si="114"/>
        <v>0/100</v>
      </c>
      <c r="DS89" s="260">
        <f t="shared" si="115"/>
        <v>0</v>
      </c>
      <c r="DT89" s="260" t="s">
        <v>142</v>
      </c>
      <c r="DU89" s="260">
        <f t="shared" si="116"/>
        <v>100</v>
      </c>
      <c r="DV89" s="260" t="str">
        <f t="shared" si="117"/>
        <v>0/100</v>
      </c>
      <c r="DW89" s="260">
        <f t="shared" si="118"/>
        <v>0</v>
      </c>
      <c r="DX89" s="260" t="s">
        <v>142</v>
      </c>
      <c r="DY89" s="260">
        <f t="shared" si="119"/>
        <v>100</v>
      </c>
      <c r="DZ89" s="260" t="str">
        <f t="shared" si="120"/>
        <v>0/100</v>
      </c>
    </row>
    <row r="90" spans="1:130" ht="15.75">
      <c r="A90" s="6">
        <f t="shared" si="69"/>
        <v>0</v>
      </c>
      <c r="B90" s="61">
        <v>82</v>
      </c>
      <c r="C90" s="54">
        <f t="shared" si="70"/>
        <v>0</v>
      </c>
      <c r="D90" s="8"/>
      <c r="E90" s="83"/>
      <c r="F90" s="7"/>
      <c r="G90" s="8"/>
      <c r="H90" s="8"/>
      <c r="I90" s="8"/>
      <c r="J90" s="83"/>
      <c r="K90" s="179">
        <v>0</v>
      </c>
      <c r="L90" s="180">
        <v>0</v>
      </c>
      <c r="M90" s="87">
        <f t="shared" si="121"/>
        <v>0</v>
      </c>
      <c r="N90" s="187">
        <v>0</v>
      </c>
      <c r="O90" s="187">
        <v>0</v>
      </c>
      <c r="P90" s="188">
        <v>0</v>
      </c>
      <c r="Q90" s="195">
        <f t="shared" si="122"/>
        <v>0</v>
      </c>
      <c r="R90" s="381">
        <v>0</v>
      </c>
      <c r="S90" s="381">
        <v>0</v>
      </c>
      <c r="T90" s="381">
        <v>0</v>
      </c>
      <c r="U90" s="194">
        <f t="shared" si="123"/>
        <v>0</v>
      </c>
      <c r="V90" s="68">
        <f t="shared" si="124"/>
        <v>0</v>
      </c>
      <c r="W90" s="454">
        <f t="shared" si="71"/>
        <v>0</v>
      </c>
      <c r="X90" s="55" t="str">
        <f t="shared" si="72"/>
        <v/>
      </c>
      <c r="Y90" s="212">
        <v>0</v>
      </c>
      <c r="Z90" s="213">
        <v>0</v>
      </c>
      <c r="AA90" s="95">
        <f t="shared" si="73"/>
        <v>0</v>
      </c>
      <c r="AB90" s="214">
        <v>0</v>
      </c>
      <c r="AC90" s="214">
        <v>0</v>
      </c>
      <c r="AD90" s="215">
        <v>0</v>
      </c>
      <c r="AE90" s="216">
        <f t="shared" si="74"/>
        <v>0</v>
      </c>
      <c r="AF90" s="382">
        <v>0</v>
      </c>
      <c r="AG90" s="382">
        <v>0</v>
      </c>
      <c r="AH90" s="382">
        <v>0</v>
      </c>
      <c r="AI90" s="217">
        <f t="shared" si="75"/>
        <v>0</v>
      </c>
      <c r="AJ90" s="96">
        <f t="shared" si="76"/>
        <v>0</v>
      </c>
      <c r="AK90" s="455">
        <f t="shared" si="77"/>
        <v>0</v>
      </c>
      <c r="AL90" s="97" t="str">
        <f t="shared" si="78"/>
        <v/>
      </c>
      <c r="AM90" s="233">
        <v>0</v>
      </c>
      <c r="AN90" s="234">
        <v>0</v>
      </c>
      <c r="AO90" s="106">
        <f t="shared" si="79"/>
        <v>0</v>
      </c>
      <c r="AP90" s="235">
        <v>0</v>
      </c>
      <c r="AQ90" s="235">
        <v>0</v>
      </c>
      <c r="AR90" s="236">
        <v>0</v>
      </c>
      <c r="AS90" s="237">
        <f t="shared" si="80"/>
        <v>0</v>
      </c>
      <c r="AT90" s="384">
        <v>0</v>
      </c>
      <c r="AU90" s="384">
        <v>0</v>
      </c>
      <c r="AV90" s="384">
        <v>0</v>
      </c>
      <c r="AW90" s="238">
        <f t="shared" si="81"/>
        <v>0</v>
      </c>
      <c r="AX90" s="108">
        <f t="shared" si="82"/>
        <v>0</v>
      </c>
      <c r="AY90" s="58">
        <f t="shared" si="83"/>
        <v>0</v>
      </c>
      <c r="AZ90" s="109" t="str">
        <f t="shared" si="84"/>
        <v/>
      </c>
      <c r="BA90" s="254">
        <v>0</v>
      </c>
      <c r="BB90" s="255">
        <v>0</v>
      </c>
      <c r="BC90" s="119">
        <f t="shared" si="85"/>
        <v>0</v>
      </c>
      <c r="BD90" s="256">
        <v>0</v>
      </c>
      <c r="BE90" s="256">
        <v>0</v>
      </c>
      <c r="BF90" s="257">
        <v>0</v>
      </c>
      <c r="BG90" s="258">
        <f t="shared" si="86"/>
        <v>0</v>
      </c>
      <c r="BH90" s="386">
        <v>0</v>
      </c>
      <c r="BI90" s="386">
        <v>0</v>
      </c>
      <c r="BJ90" s="386">
        <v>0</v>
      </c>
      <c r="BK90" s="259">
        <f t="shared" si="87"/>
        <v>0</v>
      </c>
      <c r="BL90" s="120">
        <f t="shared" si="88"/>
        <v>0</v>
      </c>
      <c r="BM90" s="456">
        <f t="shared" si="89"/>
        <v>0</v>
      </c>
      <c r="BN90" s="121" t="str">
        <f t="shared" si="90"/>
        <v/>
      </c>
      <c r="BO90" s="423">
        <v>0</v>
      </c>
      <c r="BP90" s="424">
        <v>0</v>
      </c>
      <c r="BQ90" s="425">
        <f t="shared" si="91"/>
        <v>0</v>
      </c>
      <c r="BR90" s="426">
        <v>0</v>
      </c>
      <c r="BS90" s="426">
        <v>0</v>
      </c>
      <c r="BT90" s="427">
        <v>0</v>
      </c>
      <c r="BU90" s="428">
        <f t="shared" si="92"/>
        <v>0</v>
      </c>
      <c r="BV90" s="429">
        <v>0</v>
      </c>
      <c r="BW90" s="429">
        <v>0</v>
      </c>
      <c r="BX90" s="429">
        <v>0</v>
      </c>
      <c r="BY90" s="430">
        <f t="shared" si="93"/>
        <v>0</v>
      </c>
      <c r="BZ90" s="431">
        <f t="shared" si="94"/>
        <v>0</v>
      </c>
      <c r="CA90" s="457">
        <f t="shared" si="95"/>
        <v>0</v>
      </c>
      <c r="CB90" s="458" t="str">
        <f t="shared" si="96"/>
        <v/>
      </c>
      <c r="CC90" s="74"/>
      <c r="CD90" s="73"/>
      <c r="CE90" s="73"/>
      <c r="CF90" s="73"/>
      <c r="CG90" s="73"/>
      <c r="CH90" s="77">
        <f t="shared" si="66"/>
        <v>0</v>
      </c>
      <c r="CI90" s="459">
        <f t="shared" si="97"/>
        <v>0</v>
      </c>
      <c r="CJ90" s="57" t="str">
        <f t="shared" si="98"/>
        <v/>
      </c>
      <c r="CK90" s="110"/>
      <c r="CL90" s="107"/>
      <c r="CM90" s="107"/>
      <c r="CN90" s="107"/>
      <c r="CO90" s="107"/>
      <c r="CP90" s="123">
        <f t="shared" si="67"/>
        <v>0</v>
      </c>
      <c r="CQ90" s="58">
        <f t="shared" si="99"/>
        <v>0</v>
      </c>
      <c r="CR90" s="109" t="str">
        <f t="shared" si="100"/>
        <v/>
      </c>
      <c r="CS90" s="70"/>
      <c r="CT90" s="69"/>
      <c r="CU90" s="69"/>
      <c r="CV90" s="69"/>
      <c r="CW90" s="69"/>
      <c r="CX90" s="127">
        <f t="shared" si="68"/>
        <v>0</v>
      </c>
      <c r="CY90" s="460">
        <f t="shared" si="101"/>
        <v>0</v>
      </c>
      <c r="CZ90" s="56" t="str">
        <f t="shared" si="102"/>
        <v/>
      </c>
      <c r="DA90" s="10"/>
      <c r="DB90" s="10"/>
      <c r="DC90" s="62" t="str">
        <f t="shared" si="103"/>
        <v/>
      </c>
      <c r="DD90" s="53">
        <f t="shared" si="104"/>
        <v>1000</v>
      </c>
      <c r="DE90" s="53">
        <f t="shared" si="105"/>
        <v>0</v>
      </c>
      <c r="DF90" s="432">
        <f t="shared" si="106"/>
        <v>0</v>
      </c>
      <c r="DG90" s="59" t="str">
        <f t="shared" si="107"/>
        <v/>
      </c>
      <c r="DH90" s="54" t="str">
        <f t="shared" si="108"/>
        <v/>
      </c>
      <c r="DI90" s="54" t="str">
        <f t="shared" si="109"/>
        <v/>
      </c>
      <c r="DJ90" s="54" t="str">
        <f t="shared" si="110"/>
        <v/>
      </c>
      <c r="DK90" s="67">
        <f t="shared" si="111"/>
        <v>0</v>
      </c>
      <c r="DL90" s="676"/>
      <c r="DM90" s="677"/>
      <c r="DO90" s="260">
        <f t="shared" si="112"/>
        <v>0</v>
      </c>
      <c r="DP90" s="260" t="s">
        <v>142</v>
      </c>
      <c r="DQ90" s="260">
        <f t="shared" si="113"/>
        <v>100</v>
      </c>
      <c r="DR90" s="260" t="str">
        <f t="shared" si="114"/>
        <v>0/100</v>
      </c>
      <c r="DS90" s="260">
        <f t="shared" si="115"/>
        <v>0</v>
      </c>
      <c r="DT90" s="260" t="s">
        <v>142</v>
      </c>
      <c r="DU90" s="260">
        <f t="shared" si="116"/>
        <v>100</v>
      </c>
      <c r="DV90" s="260" t="str">
        <f t="shared" si="117"/>
        <v>0/100</v>
      </c>
      <c r="DW90" s="260">
        <f t="shared" si="118"/>
        <v>0</v>
      </c>
      <c r="DX90" s="260" t="s">
        <v>142</v>
      </c>
      <c r="DY90" s="260">
        <f t="shared" si="119"/>
        <v>100</v>
      </c>
      <c r="DZ90" s="260" t="str">
        <f t="shared" si="120"/>
        <v>0/100</v>
      </c>
    </row>
    <row r="91" spans="1:130" ht="15.75">
      <c r="A91" s="6">
        <f t="shared" si="69"/>
        <v>0</v>
      </c>
      <c r="B91" s="53">
        <v>83</v>
      </c>
      <c r="C91" s="54">
        <f t="shared" si="70"/>
        <v>0</v>
      </c>
      <c r="D91" s="8"/>
      <c r="E91" s="83"/>
      <c r="F91" s="7"/>
      <c r="G91" s="8"/>
      <c r="H91" s="8"/>
      <c r="I91" s="8"/>
      <c r="J91" s="83"/>
      <c r="K91" s="179">
        <v>0</v>
      </c>
      <c r="L91" s="180">
        <v>0</v>
      </c>
      <c r="M91" s="87">
        <f t="shared" si="121"/>
        <v>0</v>
      </c>
      <c r="N91" s="187">
        <v>0</v>
      </c>
      <c r="O91" s="187">
        <v>0</v>
      </c>
      <c r="P91" s="188">
        <v>0</v>
      </c>
      <c r="Q91" s="195">
        <f t="shared" si="122"/>
        <v>0</v>
      </c>
      <c r="R91" s="381">
        <v>0</v>
      </c>
      <c r="S91" s="381">
        <v>0</v>
      </c>
      <c r="T91" s="381">
        <v>0</v>
      </c>
      <c r="U91" s="194">
        <f t="shared" si="123"/>
        <v>0</v>
      </c>
      <c r="V91" s="68">
        <f t="shared" si="124"/>
        <v>0</v>
      </c>
      <c r="W91" s="454">
        <f t="shared" si="71"/>
        <v>0</v>
      </c>
      <c r="X91" s="55" t="str">
        <f t="shared" si="72"/>
        <v/>
      </c>
      <c r="Y91" s="212">
        <v>0</v>
      </c>
      <c r="Z91" s="213">
        <v>0</v>
      </c>
      <c r="AA91" s="95">
        <f t="shared" si="73"/>
        <v>0</v>
      </c>
      <c r="AB91" s="214">
        <v>0</v>
      </c>
      <c r="AC91" s="214">
        <v>0</v>
      </c>
      <c r="AD91" s="215">
        <v>0</v>
      </c>
      <c r="AE91" s="216">
        <f t="shared" si="74"/>
        <v>0</v>
      </c>
      <c r="AF91" s="382">
        <v>0</v>
      </c>
      <c r="AG91" s="382">
        <v>0</v>
      </c>
      <c r="AH91" s="382">
        <v>0</v>
      </c>
      <c r="AI91" s="217">
        <f t="shared" si="75"/>
        <v>0</v>
      </c>
      <c r="AJ91" s="96">
        <f t="shared" si="76"/>
        <v>0</v>
      </c>
      <c r="AK91" s="455">
        <f t="shared" si="77"/>
        <v>0</v>
      </c>
      <c r="AL91" s="97" t="str">
        <f t="shared" si="78"/>
        <v/>
      </c>
      <c r="AM91" s="233">
        <v>0</v>
      </c>
      <c r="AN91" s="234">
        <v>0</v>
      </c>
      <c r="AO91" s="106">
        <f t="shared" si="79"/>
        <v>0</v>
      </c>
      <c r="AP91" s="235">
        <v>0</v>
      </c>
      <c r="AQ91" s="235">
        <v>0</v>
      </c>
      <c r="AR91" s="236">
        <v>0</v>
      </c>
      <c r="AS91" s="237">
        <f t="shared" si="80"/>
        <v>0</v>
      </c>
      <c r="AT91" s="384">
        <v>0</v>
      </c>
      <c r="AU91" s="384">
        <v>0</v>
      </c>
      <c r="AV91" s="384">
        <v>0</v>
      </c>
      <c r="AW91" s="238">
        <f t="shared" si="81"/>
        <v>0</v>
      </c>
      <c r="AX91" s="108">
        <f t="shared" si="82"/>
        <v>0</v>
      </c>
      <c r="AY91" s="58">
        <f t="shared" si="83"/>
        <v>0</v>
      </c>
      <c r="AZ91" s="109" t="str">
        <f t="shared" si="84"/>
        <v/>
      </c>
      <c r="BA91" s="254">
        <v>0</v>
      </c>
      <c r="BB91" s="255">
        <v>0</v>
      </c>
      <c r="BC91" s="119">
        <f t="shared" si="85"/>
        <v>0</v>
      </c>
      <c r="BD91" s="256">
        <v>0</v>
      </c>
      <c r="BE91" s="256">
        <v>0</v>
      </c>
      <c r="BF91" s="257">
        <v>0</v>
      </c>
      <c r="BG91" s="258">
        <f t="shared" si="86"/>
        <v>0</v>
      </c>
      <c r="BH91" s="386">
        <v>0</v>
      </c>
      <c r="BI91" s="386">
        <v>0</v>
      </c>
      <c r="BJ91" s="386">
        <v>0</v>
      </c>
      <c r="BK91" s="259">
        <f t="shared" si="87"/>
        <v>0</v>
      </c>
      <c r="BL91" s="120">
        <f t="shared" si="88"/>
        <v>0</v>
      </c>
      <c r="BM91" s="456">
        <f t="shared" si="89"/>
        <v>0</v>
      </c>
      <c r="BN91" s="121" t="str">
        <f t="shared" si="90"/>
        <v/>
      </c>
      <c r="BO91" s="423">
        <v>0</v>
      </c>
      <c r="BP91" s="424">
        <v>0</v>
      </c>
      <c r="BQ91" s="425">
        <f t="shared" si="91"/>
        <v>0</v>
      </c>
      <c r="BR91" s="426">
        <v>0</v>
      </c>
      <c r="BS91" s="426">
        <v>0</v>
      </c>
      <c r="BT91" s="427">
        <v>0</v>
      </c>
      <c r="BU91" s="428">
        <f t="shared" si="92"/>
        <v>0</v>
      </c>
      <c r="BV91" s="429">
        <v>0</v>
      </c>
      <c r="BW91" s="429">
        <v>0</v>
      </c>
      <c r="BX91" s="429">
        <v>0</v>
      </c>
      <c r="BY91" s="430">
        <f t="shared" si="93"/>
        <v>0</v>
      </c>
      <c r="BZ91" s="431">
        <f t="shared" si="94"/>
        <v>0</v>
      </c>
      <c r="CA91" s="457">
        <f t="shared" si="95"/>
        <v>0</v>
      </c>
      <c r="CB91" s="458" t="str">
        <f t="shared" si="96"/>
        <v/>
      </c>
      <c r="CC91" s="74"/>
      <c r="CD91" s="73"/>
      <c r="CE91" s="73"/>
      <c r="CF91" s="73"/>
      <c r="CG91" s="73"/>
      <c r="CH91" s="77">
        <f t="shared" si="66"/>
        <v>0</v>
      </c>
      <c r="CI91" s="459">
        <f t="shared" si="97"/>
        <v>0</v>
      </c>
      <c r="CJ91" s="57" t="str">
        <f t="shared" si="98"/>
        <v/>
      </c>
      <c r="CK91" s="110"/>
      <c r="CL91" s="107"/>
      <c r="CM91" s="107"/>
      <c r="CN91" s="107"/>
      <c r="CO91" s="107"/>
      <c r="CP91" s="123">
        <f t="shared" si="67"/>
        <v>0</v>
      </c>
      <c r="CQ91" s="58">
        <f t="shared" si="99"/>
        <v>0</v>
      </c>
      <c r="CR91" s="109" t="str">
        <f t="shared" si="100"/>
        <v/>
      </c>
      <c r="CS91" s="70"/>
      <c r="CT91" s="69"/>
      <c r="CU91" s="69"/>
      <c r="CV91" s="69"/>
      <c r="CW91" s="69"/>
      <c r="CX91" s="127">
        <f t="shared" si="68"/>
        <v>0</v>
      </c>
      <c r="CY91" s="460">
        <f t="shared" si="101"/>
        <v>0</v>
      </c>
      <c r="CZ91" s="56" t="str">
        <f t="shared" si="102"/>
        <v/>
      </c>
      <c r="DA91" s="10"/>
      <c r="DB91" s="10"/>
      <c r="DC91" s="62" t="str">
        <f t="shared" si="103"/>
        <v/>
      </c>
      <c r="DD91" s="53">
        <f t="shared" si="104"/>
        <v>1000</v>
      </c>
      <c r="DE91" s="53">
        <f t="shared" si="105"/>
        <v>0</v>
      </c>
      <c r="DF91" s="432">
        <f t="shared" si="106"/>
        <v>0</v>
      </c>
      <c r="DG91" s="59" t="str">
        <f t="shared" si="107"/>
        <v/>
      </c>
      <c r="DH91" s="54" t="str">
        <f t="shared" si="108"/>
        <v/>
      </c>
      <c r="DI91" s="54" t="str">
        <f t="shared" si="109"/>
        <v/>
      </c>
      <c r="DJ91" s="54" t="str">
        <f t="shared" si="110"/>
        <v/>
      </c>
      <c r="DK91" s="67">
        <f t="shared" si="111"/>
        <v>0</v>
      </c>
      <c r="DL91" s="676"/>
      <c r="DM91" s="677"/>
      <c r="DO91" s="260">
        <f t="shared" si="112"/>
        <v>0</v>
      </c>
      <c r="DP91" s="260" t="s">
        <v>142</v>
      </c>
      <c r="DQ91" s="260">
        <f t="shared" si="113"/>
        <v>100</v>
      </c>
      <c r="DR91" s="260" t="str">
        <f t="shared" si="114"/>
        <v>0/100</v>
      </c>
      <c r="DS91" s="260">
        <f t="shared" si="115"/>
        <v>0</v>
      </c>
      <c r="DT91" s="260" t="s">
        <v>142</v>
      </c>
      <c r="DU91" s="260">
        <f t="shared" si="116"/>
        <v>100</v>
      </c>
      <c r="DV91" s="260" t="str">
        <f t="shared" si="117"/>
        <v>0/100</v>
      </c>
      <c r="DW91" s="260">
        <f t="shared" si="118"/>
        <v>0</v>
      </c>
      <c r="DX91" s="260" t="s">
        <v>142</v>
      </c>
      <c r="DY91" s="260">
        <f t="shared" si="119"/>
        <v>100</v>
      </c>
      <c r="DZ91" s="260" t="str">
        <f t="shared" si="120"/>
        <v>0/100</v>
      </c>
    </row>
    <row r="92" spans="1:130" ht="15.75">
      <c r="A92" s="6">
        <f t="shared" si="69"/>
        <v>0</v>
      </c>
      <c r="B92" s="61">
        <v>84</v>
      </c>
      <c r="C92" s="54">
        <f t="shared" si="70"/>
        <v>0</v>
      </c>
      <c r="D92" s="8"/>
      <c r="E92" s="83"/>
      <c r="F92" s="7"/>
      <c r="G92" s="8"/>
      <c r="H92" s="8"/>
      <c r="I92" s="8"/>
      <c r="J92" s="83"/>
      <c r="K92" s="179">
        <v>0</v>
      </c>
      <c r="L92" s="180">
        <v>0</v>
      </c>
      <c r="M92" s="87">
        <f t="shared" si="121"/>
        <v>0</v>
      </c>
      <c r="N92" s="187">
        <v>0</v>
      </c>
      <c r="O92" s="187">
        <v>0</v>
      </c>
      <c r="P92" s="188">
        <v>0</v>
      </c>
      <c r="Q92" s="195">
        <f t="shared" si="122"/>
        <v>0</v>
      </c>
      <c r="R92" s="381">
        <v>0</v>
      </c>
      <c r="S92" s="381">
        <v>0</v>
      </c>
      <c r="T92" s="381">
        <v>0</v>
      </c>
      <c r="U92" s="194">
        <f t="shared" si="123"/>
        <v>0</v>
      </c>
      <c r="V92" s="68">
        <f t="shared" si="124"/>
        <v>0</v>
      </c>
      <c r="W92" s="454">
        <f t="shared" si="71"/>
        <v>0</v>
      </c>
      <c r="X92" s="55" t="str">
        <f t="shared" si="72"/>
        <v/>
      </c>
      <c r="Y92" s="212">
        <v>0</v>
      </c>
      <c r="Z92" s="213">
        <v>0</v>
      </c>
      <c r="AA92" s="95">
        <f t="shared" si="73"/>
        <v>0</v>
      </c>
      <c r="AB92" s="214">
        <v>0</v>
      </c>
      <c r="AC92" s="214">
        <v>0</v>
      </c>
      <c r="AD92" s="215">
        <v>0</v>
      </c>
      <c r="AE92" s="216">
        <f t="shared" si="74"/>
        <v>0</v>
      </c>
      <c r="AF92" s="382">
        <v>0</v>
      </c>
      <c r="AG92" s="382">
        <v>0</v>
      </c>
      <c r="AH92" s="382">
        <v>0</v>
      </c>
      <c r="AI92" s="217">
        <f t="shared" si="75"/>
        <v>0</v>
      </c>
      <c r="AJ92" s="96">
        <f t="shared" si="76"/>
        <v>0</v>
      </c>
      <c r="AK92" s="455">
        <f t="shared" si="77"/>
        <v>0</v>
      </c>
      <c r="AL92" s="97" t="str">
        <f t="shared" si="78"/>
        <v/>
      </c>
      <c r="AM92" s="233">
        <v>0</v>
      </c>
      <c r="AN92" s="234">
        <v>0</v>
      </c>
      <c r="AO92" s="106">
        <f t="shared" si="79"/>
        <v>0</v>
      </c>
      <c r="AP92" s="235">
        <v>0</v>
      </c>
      <c r="AQ92" s="235">
        <v>0</v>
      </c>
      <c r="AR92" s="236">
        <v>0</v>
      </c>
      <c r="AS92" s="237">
        <f t="shared" si="80"/>
        <v>0</v>
      </c>
      <c r="AT92" s="384">
        <v>0</v>
      </c>
      <c r="AU92" s="384">
        <v>0</v>
      </c>
      <c r="AV92" s="384">
        <v>0</v>
      </c>
      <c r="AW92" s="238">
        <f t="shared" si="81"/>
        <v>0</v>
      </c>
      <c r="AX92" s="108">
        <f t="shared" si="82"/>
        <v>0</v>
      </c>
      <c r="AY92" s="58">
        <f t="shared" si="83"/>
        <v>0</v>
      </c>
      <c r="AZ92" s="109" t="str">
        <f t="shared" si="84"/>
        <v/>
      </c>
      <c r="BA92" s="254">
        <v>0</v>
      </c>
      <c r="BB92" s="255">
        <v>0</v>
      </c>
      <c r="BC92" s="119">
        <f t="shared" si="85"/>
        <v>0</v>
      </c>
      <c r="BD92" s="256">
        <v>0</v>
      </c>
      <c r="BE92" s="256">
        <v>0</v>
      </c>
      <c r="BF92" s="257">
        <v>0</v>
      </c>
      <c r="BG92" s="258">
        <f t="shared" si="86"/>
        <v>0</v>
      </c>
      <c r="BH92" s="386">
        <v>0</v>
      </c>
      <c r="BI92" s="386">
        <v>0</v>
      </c>
      <c r="BJ92" s="386">
        <v>0</v>
      </c>
      <c r="BK92" s="259">
        <f t="shared" si="87"/>
        <v>0</v>
      </c>
      <c r="BL92" s="120">
        <f t="shared" si="88"/>
        <v>0</v>
      </c>
      <c r="BM92" s="456">
        <f t="shared" si="89"/>
        <v>0</v>
      </c>
      <c r="BN92" s="121" t="str">
        <f t="shared" si="90"/>
        <v/>
      </c>
      <c r="BO92" s="423">
        <v>0</v>
      </c>
      <c r="BP92" s="424">
        <v>0</v>
      </c>
      <c r="BQ92" s="425">
        <f t="shared" si="91"/>
        <v>0</v>
      </c>
      <c r="BR92" s="426">
        <v>0</v>
      </c>
      <c r="BS92" s="426">
        <v>0</v>
      </c>
      <c r="BT92" s="427">
        <v>0</v>
      </c>
      <c r="BU92" s="428">
        <f t="shared" si="92"/>
        <v>0</v>
      </c>
      <c r="BV92" s="429">
        <v>0</v>
      </c>
      <c r="BW92" s="429">
        <v>0</v>
      </c>
      <c r="BX92" s="429">
        <v>0</v>
      </c>
      <c r="BY92" s="430">
        <f t="shared" si="93"/>
        <v>0</v>
      </c>
      <c r="BZ92" s="431">
        <f t="shared" si="94"/>
        <v>0</v>
      </c>
      <c r="CA92" s="457">
        <f t="shared" si="95"/>
        <v>0</v>
      </c>
      <c r="CB92" s="458" t="str">
        <f t="shared" si="96"/>
        <v/>
      </c>
      <c r="CC92" s="74"/>
      <c r="CD92" s="73"/>
      <c r="CE92" s="73"/>
      <c r="CF92" s="73"/>
      <c r="CG92" s="73"/>
      <c r="CH92" s="77">
        <f t="shared" si="66"/>
        <v>0</v>
      </c>
      <c r="CI92" s="459">
        <f t="shared" si="97"/>
        <v>0</v>
      </c>
      <c r="CJ92" s="57" t="str">
        <f t="shared" si="98"/>
        <v/>
      </c>
      <c r="CK92" s="110"/>
      <c r="CL92" s="107"/>
      <c r="CM92" s="107"/>
      <c r="CN92" s="107"/>
      <c r="CO92" s="107"/>
      <c r="CP92" s="123">
        <f t="shared" si="67"/>
        <v>0</v>
      </c>
      <c r="CQ92" s="58">
        <f t="shared" si="99"/>
        <v>0</v>
      </c>
      <c r="CR92" s="109" t="str">
        <f t="shared" si="100"/>
        <v/>
      </c>
      <c r="CS92" s="70"/>
      <c r="CT92" s="69"/>
      <c r="CU92" s="69"/>
      <c r="CV92" s="69"/>
      <c r="CW92" s="69"/>
      <c r="CX92" s="127">
        <f t="shared" si="68"/>
        <v>0</v>
      </c>
      <c r="CY92" s="460">
        <f t="shared" si="101"/>
        <v>0</v>
      </c>
      <c r="CZ92" s="56" t="str">
        <f t="shared" si="102"/>
        <v/>
      </c>
      <c r="DA92" s="10"/>
      <c r="DB92" s="10"/>
      <c r="DC92" s="62" t="str">
        <f t="shared" si="103"/>
        <v/>
      </c>
      <c r="DD92" s="53">
        <f t="shared" si="104"/>
        <v>1000</v>
      </c>
      <c r="DE92" s="53">
        <f t="shared" si="105"/>
        <v>0</v>
      </c>
      <c r="DF92" s="432">
        <f t="shared" si="106"/>
        <v>0</v>
      </c>
      <c r="DG92" s="59" t="str">
        <f t="shared" si="107"/>
        <v/>
      </c>
      <c r="DH92" s="54" t="str">
        <f t="shared" si="108"/>
        <v/>
      </c>
      <c r="DI92" s="54" t="str">
        <f t="shared" si="109"/>
        <v/>
      </c>
      <c r="DJ92" s="54" t="str">
        <f t="shared" si="110"/>
        <v/>
      </c>
      <c r="DK92" s="67">
        <f t="shared" si="111"/>
        <v>0</v>
      </c>
      <c r="DL92" s="676"/>
      <c r="DM92" s="677"/>
      <c r="DO92" s="260">
        <f t="shared" si="112"/>
        <v>0</v>
      </c>
      <c r="DP92" s="260" t="s">
        <v>142</v>
      </c>
      <c r="DQ92" s="260">
        <f t="shared" si="113"/>
        <v>100</v>
      </c>
      <c r="DR92" s="260" t="str">
        <f t="shared" si="114"/>
        <v>0/100</v>
      </c>
      <c r="DS92" s="260">
        <f t="shared" si="115"/>
        <v>0</v>
      </c>
      <c r="DT92" s="260" t="s">
        <v>142</v>
      </c>
      <c r="DU92" s="260">
        <f t="shared" si="116"/>
        <v>100</v>
      </c>
      <c r="DV92" s="260" t="str">
        <f t="shared" si="117"/>
        <v>0/100</v>
      </c>
      <c r="DW92" s="260">
        <f t="shared" si="118"/>
        <v>0</v>
      </c>
      <c r="DX92" s="260" t="s">
        <v>142</v>
      </c>
      <c r="DY92" s="260">
        <f t="shared" si="119"/>
        <v>100</v>
      </c>
      <c r="DZ92" s="260" t="str">
        <f t="shared" si="120"/>
        <v>0/100</v>
      </c>
    </row>
    <row r="93" spans="1:130" ht="15.75">
      <c r="A93" s="6">
        <f t="shared" si="69"/>
        <v>0</v>
      </c>
      <c r="B93" s="53">
        <v>85</v>
      </c>
      <c r="C93" s="54">
        <f t="shared" si="70"/>
        <v>0</v>
      </c>
      <c r="D93" s="8"/>
      <c r="E93" s="83"/>
      <c r="F93" s="7"/>
      <c r="G93" s="8"/>
      <c r="H93" s="8"/>
      <c r="I93" s="8"/>
      <c r="J93" s="83"/>
      <c r="K93" s="179">
        <v>0</v>
      </c>
      <c r="L93" s="180">
        <v>0</v>
      </c>
      <c r="M93" s="87">
        <f t="shared" si="121"/>
        <v>0</v>
      </c>
      <c r="N93" s="187">
        <v>0</v>
      </c>
      <c r="O93" s="187">
        <v>0</v>
      </c>
      <c r="P93" s="188">
        <v>0</v>
      </c>
      <c r="Q93" s="195">
        <f t="shared" si="122"/>
        <v>0</v>
      </c>
      <c r="R93" s="381">
        <v>0</v>
      </c>
      <c r="S93" s="381">
        <v>0</v>
      </c>
      <c r="T93" s="381">
        <v>0</v>
      </c>
      <c r="U93" s="194">
        <f t="shared" si="123"/>
        <v>0</v>
      </c>
      <c r="V93" s="68">
        <f t="shared" si="124"/>
        <v>0</v>
      </c>
      <c r="W93" s="454">
        <f t="shared" si="71"/>
        <v>0</v>
      </c>
      <c r="X93" s="55" t="str">
        <f t="shared" si="72"/>
        <v/>
      </c>
      <c r="Y93" s="212">
        <v>0</v>
      </c>
      <c r="Z93" s="213">
        <v>0</v>
      </c>
      <c r="AA93" s="95">
        <f t="shared" si="73"/>
        <v>0</v>
      </c>
      <c r="AB93" s="214">
        <v>0</v>
      </c>
      <c r="AC93" s="214">
        <v>0</v>
      </c>
      <c r="AD93" s="215">
        <v>0</v>
      </c>
      <c r="AE93" s="216">
        <f t="shared" si="74"/>
        <v>0</v>
      </c>
      <c r="AF93" s="382">
        <v>0</v>
      </c>
      <c r="AG93" s="382">
        <v>0</v>
      </c>
      <c r="AH93" s="382">
        <v>0</v>
      </c>
      <c r="AI93" s="217">
        <f t="shared" si="75"/>
        <v>0</v>
      </c>
      <c r="AJ93" s="96">
        <f t="shared" si="76"/>
        <v>0</v>
      </c>
      <c r="AK93" s="455">
        <f t="shared" si="77"/>
        <v>0</v>
      </c>
      <c r="AL93" s="97" t="str">
        <f t="shared" si="78"/>
        <v/>
      </c>
      <c r="AM93" s="233">
        <v>0</v>
      </c>
      <c r="AN93" s="234">
        <v>0</v>
      </c>
      <c r="AO93" s="106">
        <f t="shared" si="79"/>
        <v>0</v>
      </c>
      <c r="AP93" s="235">
        <v>0</v>
      </c>
      <c r="AQ93" s="235">
        <v>0</v>
      </c>
      <c r="AR93" s="236">
        <v>0</v>
      </c>
      <c r="AS93" s="237">
        <f t="shared" si="80"/>
        <v>0</v>
      </c>
      <c r="AT93" s="384">
        <v>0</v>
      </c>
      <c r="AU93" s="384">
        <v>0</v>
      </c>
      <c r="AV93" s="384">
        <v>0</v>
      </c>
      <c r="AW93" s="238">
        <f t="shared" si="81"/>
        <v>0</v>
      </c>
      <c r="AX93" s="108">
        <f t="shared" si="82"/>
        <v>0</v>
      </c>
      <c r="AY93" s="58">
        <f t="shared" si="83"/>
        <v>0</v>
      </c>
      <c r="AZ93" s="109" t="str">
        <f t="shared" si="84"/>
        <v/>
      </c>
      <c r="BA93" s="254">
        <v>0</v>
      </c>
      <c r="BB93" s="255">
        <v>0</v>
      </c>
      <c r="BC93" s="119">
        <f t="shared" si="85"/>
        <v>0</v>
      </c>
      <c r="BD93" s="256">
        <v>0</v>
      </c>
      <c r="BE93" s="256">
        <v>0</v>
      </c>
      <c r="BF93" s="257">
        <v>0</v>
      </c>
      <c r="BG93" s="258">
        <f t="shared" si="86"/>
        <v>0</v>
      </c>
      <c r="BH93" s="386">
        <v>0</v>
      </c>
      <c r="BI93" s="386">
        <v>0</v>
      </c>
      <c r="BJ93" s="386">
        <v>0</v>
      </c>
      <c r="BK93" s="259">
        <f t="shared" si="87"/>
        <v>0</v>
      </c>
      <c r="BL93" s="120">
        <f t="shared" si="88"/>
        <v>0</v>
      </c>
      <c r="BM93" s="456">
        <f t="shared" si="89"/>
        <v>0</v>
      </c>
      <c r="BN93" s="121" t="str">
        <f t="shared" si="90"/>
        <v/>
      </c>
      <c r="BO93" s="423">
        <v>0</v>
      </c>
      <c r="BP93" s="424">
        <v>0</v>
      </c>
      <c r="BQ93" s="425">
        <f t="shared" si="91"/>
        <v>0</v>
      </c>
      <c r="BR93" s="426">
        <v>0</v>
      </c>
      <c r="BS93" s="426">
        <v>0</v>
      </c>
      <c r="BT93" s="427">
        <v>0</v>
      </c>
      <c r="BU93" s="428">
        <f t="shared" si="92"/>
        <v>0</v>
      </c>
      <c r="BV93" s="429">
        <v>0</v>
      </c>
      <c r="BW93" s="429">
        <v>0</v>
      </c>
      <c r="BX93" s="429">
        <v>0</v>
      </c>
      <c r="BY93" s="430">
        <f t="shared" si="93"/>
        <v>0</v>
      </c>
      <c r="BZ93" s="431">
        <f t="shared" si="94"/>
        <v>0</v>
      </c>
      <c r="CA93" s="457">
        <f t="shared" si="95"/>
        <v>0</v>
      </c>
      <c r="CB93" s="458" t="str">
        <f t="shared" si="96"/>
        <v/>
      </c>
      <c r="CC93" s="74"/>
      <c r="CD93" s="73"/>
      <c r="CE93" s="73"/>
      <c r="CF93" s="73"/>
      <c r="CG93" s="73"/>
      <c r="CH93" s="77">
        <f t="shared" si="66"/>
        <v>0</v>
      </c>
      <c r="CI93" s="459">
        <f t="shared" si="97"/>
        <v>0</v>
      </c>
      <c r="CJ93" s="57" t="str">
        <f t="shared" si="98"/>
        <v/>
      </c>
      <c r="CK93" s="110"/>
      <c r="CL93" s="107"/>
      <c r="CM93" s="107"/>
      <c r="CN93" s="107"/>
      <c r="CO93" s="107"/>
      <c r="CP93" s="123">
        <f t="shared" si="67"/>
        <v>0</v>
      </c>
      <c r="CQ93" s="58">
        <f t="shared" si="99"/>
        <v>0</v>
      </c>
      <c r="CR93" s="109" t="str">
        <f t="shared" si="100"/>
        <v/>
      </c>
      <c r="CS93" s="70"/>
      <c r="CT93" s="69"/>
      <c r="CU93" s="69"/>
      <c r="CV93" s="69"/>
      <c r="CW93" s="69"/>
      <c r="CX93" s="127">
        <f t="shared" si="68"/>
        <v>0</v>
      </c>
      <c r="CY93" s="460">
        <f t="shared" si="101"/>
        <v>0</v>
      </c>
      <c r="CZ93" s="56" t="str">
        <f t="shared" si="102"/>
        <v/>
      </c>
      <c r="DA93" s="10"/>
      <c r="DB93" s="10"/>
      <c r="DC93" s="62" t="str">
        <f t="shared" si="103"/>
        <v/>
      </c>
      <c r="DD93" s="53">
        <f t="shared" si="104"/>
        <v>1000</v>
      </c>
      <c r="DE93" s="53">
        <f t="shared" si="105"/>
        <v>0</v>
      </c>
      <c r="DF93" s="432">
        <f t="shared" si="106"/>
        <v>0</v>
      </c>
      <c r="DG93" s="59" t="str">
        <f t="shared" si="107"/>
        <v/>
      </c>
      <c r="DH93" s="54" t="str">
        <f t="shared" si="108"/>
        <v/>
      </c>
      <c r="DI93" s="54" t="str">
        <f t="shared" si="109"/>
        <v/>
      </c>
      <c r="DJ93" s="54" t="str">
        <f t="shared" si="110"/>
        <v/>
      </c>
      <c r="DK93" s="67">
        <f t="shared" si="111"/>
        <v>0</v>
      </c>
      <c r="DL93" s="676"/>
      <c r="DM93" s="677"/>
      <c r="DO93" s="260">
        <f t="shared" si="112"/>
        <v>0</v>
      </c>
      <c r="DP93" s="260" t="s">
        <v>142</v>
      </c>
      <c r="DQ93" s="260">
        <f t="shared" si="113"/>
        <v>100</v>
      </c>
      <c r="DR93" s="260" t="str">
        <f t="shared" si="114"/>
        <v>0/100</v>
      </c>
      <c r="DS93" s="260">
        <f t="shared" si="115"/>
        <v>0</v>
      </c>
      <c r="DT93" s="260" t="s">
        <v>142</v>
      </c>
      <c r="DU93" s="260">
        <f t="shared" si="116"/>
        <v>100</v>
      </c>
      <c r="DV93" s="260" t="str">
        <f t="shared" si="117"/>
        <v>0/100</v>
      </c>
      <c r="DW93" s="260">
        <f t="shared" si="118"/>
        <v>0</v>
      </c>
      <c r="DX93" s="260" t="s">
        <v>142</v>
      </c>
      <c r="DY93" s="260">
        <f t="shared" si="119"/>
        <v>100</v>
      </c>
      <c r="DZ93" s="260" t="str">
        <f t="shared" si="120"/>
        <v>0/100</v>
      </c>
    </row>
    <row r="94" spans="1:130" ht="15.75">
      <c r="A94" s="6">
        <f t="shared" si="69"/>
        <v>0</v>
      </c>
      <c r="B94" s="61">
        <v>86</v>
      </c>
      <c r="C94" s="54">
        <f t="shared" si="70"/>
        <v>0</v>
      </c>
      <c r="D94" s="8"/>
      <c r="E94" s="83"/>
      <c r="F94" s="7"/>
      <c r="G94" s="8"/>
      <c r="H94" s="8"/>
      <c r="I94" s="8"/>
      <c r="J94" s="83"/>
      <c r="K94" s="179">
        <v>0</v>
      </c>
      <c r="L94" s="180">
        <v>0</v>
      </c>
      <c r="M94" s="87">
        <f t="shared" si="121"/>
        <v>0</v>
      </c>
      <c r="N94" s="187">
        <v>0</v>
      </c>
      <c r="O94" s="187">
        <v>0</v>
      </c>
      <c r="P94" s="188">
        <v>0</v>
      </c>
      <c r="Q94" s="195">
        <f t="shared" si="122"/>
        <v>0</v>
      </c>
      <c r="R94" s="381">
        <v>0</v>
      </c>
      <c r="S94" s="381">
        <v>0</v>
      </c>
      <c r="T94" s="381">
        <v>0</v>
      </c>
      <c r="U94" s="194">
        <f t="shared" si="123"/>
        <v>0</v>
      </c>
      <c r="V94" s="68">
        <f t="shared" si="124"/>
        <v>0</v>
      </c>
      <c r="W94" s="454">
        <f t="shared" si="71"/>
        <v>0</v>
      </c>
      <c r="X94" s="55" t="str">
        <f t="shared" si="72"/>
        <v/>
      </c>
      <c r="Y94" s="212">
        <v>0</v>
      </c>
      <c r="Z94" s="213">
        <v>0</v>
      </c>
      <c r="AA94" s="95">
        <f t="shared" si="73"/>
        <v>0</v>
      </c>
      <c r="AB94" s="214">
        <v>0</v>
      </c>
      <c r="AC94" s="214">
        <v>0</v>
      </c>
      <c r="AD94" s="215">
        <v>0</v>
      </c>
      <c r="AE94" s="216">
        <f t="shared" si="74"/>
        <v>0</v>
      </c>
      <c r="AF94" s="382">
        <v>0</v>
      </c>
      <c r="AG94" s="382">
        <v>0</v>
      </c>
      <c r="AH94" s="382">
        <v>0</v>
      </c>
      <c r="AI94" s="217">
        <f t="shared" si="75"/>
        <v>0</v>
      </c>
      <c r="AJ94" s="96">
        <f t="shared" si="76"/>
        <v>0</v>
      </c>
      <c r="AK94" s="455">
        <f t="shared" si="77"/>
        <v>0</v>
      </c>
      <c r="AL94" s="97" t="str">
        <f t="shared" si="78"/>
        <v/>
      </c>
      <c r="AM94" s="233">
        <v>0</v>
      </c>
      <c r="AN94" s="234">
        <v>0</v>
      </c>
      <c r="AO94" s="106">
        <f t="shared" si="79"/>
        <v>0</v>
      </c>
      <c r="AP94" s="235">
        <v>0</v>
      </c>
      <c r="AQ94" s="235">
        <v>0</v>
      </c>
      <c r="AR94" s="236">
        <v>0</v>
      </c>
      <c r="AS94" s="237">
        <f t="shared" si="80"/>
        <v>0</v>
      </c>
      <c r="AT94" s="384">
        <v>0</v>
      </c>
      <c r="AU94" s="384">
        <v>0</v>
      </c>
      <c r="AV94" s="384">
        <v>0</v>
      </c>
      <c r="AW94" s="238">
        <f t="shared" si="81"/>
        <v>0</v>
      </c>
      <c r="AX94" s="108">
        <f t="shared" si="82"/>
        <v>0</v>
      </c>
      <c r="AY94" s="58">
        <f t="shared" si="83"/>
        <v>0</v>
      </c>
      <c r="AZ94" s="109" t="str">
        <f t="shared" si="84"/>
        <v/>
      </c>
      <c r="BA94" s="254">
        <v>0</v>
      </c>
      <c r="BB94" s="255">
        <v>0</v>
      </c>
      <c r="BC94" s="119">
        <f t="shared" si="85"/>
        <v>0</v>
      </c>
      <c r="BD94" s="256">
        <v>0</v>
      </c>
      <c r="BE94" s="256">
        <v>0</v>
      </c>
      <c r="BF94" s="257">
        <v>0</v>
      </c>
      <c r="BG94" s="258">
        <f t="shared" si="86"/>
        <v>0</v>
      </c>
      <c r="BH94" s="386">
        <v>0</v>
      </c>
      <c r="BI94" s="386">
        <v>0</v>
      </c>
      <c r="BJ94" s="386">
        <v>0</v>
      </c>
      <c r="BK94" s="259">
        <f t="shared" si="87"/>
        <v>0</v>
      </c>
      <c r="BL94" s="120">
        <f t="shared" si="88"/>
        <v>0</v>
      </c>
      <c r="BM94" s="456">
        <f t="shared" si="89"/>
        <v>0</v>
      </c>
      <c r="BN94" s="121" t="str">
        <f t="shared" si="90"/>
        <v/>
      </c>
      <c r="BO94" s="423">
        <v>0</v>
      </c>
      <c r="BP94" s="424">
        <v>0</v>
      </c>
      <c r="BQ94" s="425">
        <f t="shared" si="91"/>
        <v>0</v>
      </c>
      <c r="BR94" s="426">
        <v>0</v>
      </c>
      <c r="BS94" s="426">
        <v>0</v>
      </c>
      <c r="BT94" s="427">
        <v>0</v>
      </c>
      <c r="BU94" s="428">
        <f t="shared" si="92"/>
        <v>0</v>
      </c>
      <c r="BV94" s="429">
        <v>0</v>
      </c>
      <c r="BW94" s="429">
        <v>0</v>
      </c>
      <c r="BX94" s="429">
        <v>0</v>
      </c>
      <c r="BY94" s="430">
        <f t="shared" si="93"/>
        <v>0</v>
      </c>
      <c r="BZ94" s="431">
        <f t="shared" si="94"/>
        <v>0</v>
      </c>
      <c r="CA94" s="457">
        <f t="shared" si="95"/>
        <v>0</v>
      </c>
      <c r="CB94" s="458" t="str">
        <f t="shared" si="96"/>
        <v/>
      </c>
      <c r="CC94" s="74"/>
      <c r="CD94" s="73"/>
      <c r="CE94" s="73"/>
      <c r="CF94" s="73"/>
      <c r="CG94" s="73"/>
      <c r="CH94" s="77">
        <f t="shared" si="66"/>
        <v>0</v>
      </c>
      <c r="CI94" s="459">
        <f t="shared" si="97"/>
        <v>0</v>
      </c>
      <c r="CJ94" s="57" t="str">
        <f t="shared" si="98"/>
        <v/>
      </c>
      <c r="CK94" s="110"/>
      <c r="CL94" s="107"/>
      <c r="CM94" s="107"/>
      <c r="CN94" s="107"/>
      <c r="CO94" s="107"/>
      <c r="CP94" s="123">
        <f t="shared" si="67"/>
        <v>0</v>
      </c>
      <c r="CQ94" s="58">
        <f t="shared" si="99"/>
        <v>0</v>
      </c>
      <c r="CR94" s="109" t="str">
        <f t="shared" si="100"/>
        <v/>
      </c>
      <c r="CS94" s="70"/>
      <c r="CT94" s="69"/>
      <c r="CU94" s="69"/>
      <c r="CV94" s="69"/>
      <c r="CW94" s="69"/>
      <c r="CX94" s="127">
        <f t="shared" si="68"/>
        <v>0</v>
      </c>
      <c r="CY94" s="460">
        <f t="shared" si="101"/>
        <v>0</v>
      </c>
      <c r="CZ94" s="56" t="str">
        <f t="shared" si="102"/>
        <v/>
      </c>
      <c r="DA94" s="10"/>
      <c r="DB94" s="10"/>
      <c r="DC94" s="62" t="str">
        <f t="shared" si="103"/>
        <v/>
      </c>
      <c r="DD94" s="53">
        <f t="shared" si="104"/>
        <v>1000</v>
      </c>
      <c r="DE94" s="53">
        <f t="shared" si="105"/>
        <v>0</v>
      </c>
      <c r="DF94" s="432">
        <f t="shared" si="106"/>
        <v>0</v>
      </c>
      <c r="DG94" s="59" t="str">
        <f t="shared" si="107"/>
        <v/>
      </c>
      <c r="DH94" s="54" t="str">
        <f t="shared" si="108"/>
        <v/>
      </c>
      <c r="DI94" s="54" t="str">
        <f t="shared" si="109"/>
        <v/>
      </c>
      <c r="DJ94" s="54" t="str">
        <f t="shared" si="110"/>
        <v/>
      </c>
      <c r="DK94" s="67">
        <f t="shared" si="111"/>
        <v>0</v>
      </c>
      <c r="DL94" s="676"/>
      <c r="DM94" s="677"/>
      <c r="DO94" s="260">
        <f t="shared" si="112"/>
        <v>0</v>
      </c>
      <c r="DP94" s="260" t="s">
        <v>142</v>
      </c>
      <c r="DQ94" s="260">
        <f t="shared" si="113"/>
        <v>100</v>
      </c>
      <c r="DR94" s="260" t="str">
        <f t="shared" si="114"/>
        <v>0/100</v>
      </c>
      <c r="DS94" s="260">
        <f t="shared" si="115"/>
        <v>0</v>
      </c>
      <c r="DT94" s="260" t="s">
        <v>142</v>
      </c>
      <c r="DU94" s="260">
        <f t="shared" si="116"/>
        <v>100</v>
      </c>
      <c r="DV94" s="260" t="str">
        <f t="shared" si="117"/>
        <v>0/100</v>
      </c>
      <c r="DW94" s="260">
        <f t="shared" si="118"/>
        <v>0</v>
      </c>
      <c r="DX94" s="260" t="s">
        <v>142</v>
      </c>
      <c r="DY94" s="260">
        <f t="shared" si="119"/>
        <v>100</v>
      </c>
      <c r="DZ94" s="260" t="str">
        <f t="shared" si="120"/>
        <v>0/100</v>
      </c>
    </row>
    <row r="95" spans="1:130" ht="15.75">
      <c r="A95" s="6">
        <f t="shared" si="69"/>
        <v>0</v>
      </c>
      <c r="B95" s="53">
        <v>87</v>
      </c>
      <c r="C95" s="54">
        <f t="shared" si="70"/>
        <v>0</v>
      </c>
      <c r="D95" s="8"/>
      <c r="E95" s="83"/>
      <c r="F95" s="7"/>
      <c r="G95" s="8"/>
      <c r="H95" s="8"/>
      <c r="I95" s="8"/>
      <c r="J95" s="83"/>
      <c r="K95" s="179">
        <v>0</v>
      </c>
      <c r="L95" s="180">
        <v>0</v>
      </c>
      <c r="M95" s="87">
        <f t="shared" si="121"/>
        <v>0</v>
      </c>
      <c r="N95" s="187">
        <v>0</v>
      </c>
      <c r="O95" s="187">
        <v>0</v>
      </c>
      <c r="P95" s="188">
        <v>0</v>
      </c>
      <c r="Q95" s="195">
        <f t="shared" si="122"/>
        <v>0</v>
      </c>
      <c r="R95" s="381">
        <v>0</v>
      </c>
      <c r="S95" s="381">
        <v>0</v>
      </c>
      <c r="T95" s="381">
        <v>0</v>
      </c>
      <c r="U95" s="194">
        <f t="shared" si="123"/>
        <v>0</v>
      </c>
      <c r="V95" s="68">
        <f t="shared" si="124"/>
        <v>0</v>
      </c>
      <c r="W95" s="454">
        <f t="shared" si="71"/>
        <v>0</v>
      </c>
      <c r="X95" s="55" t="str">
        <f t="shared" si="72"/>
        <v/>
      </c>
      <c r="Y95" s="212">
        <v>0</v>
      </c>
      <c r="Z95" s="213">
        <v>0</v>
      </c>
      <c r="AA95" s="95">
        <f t="shared" si="73"/>
        <v>0</v>
      </c>
      <c r="AB95" s="214">
        <v>0</v>
      </c>
      <c r="AC95" s="214">
        <v>0</v>
      </c>
      <c r="AD95" s="215">
        <v>0</v>
      </c>
      <c r="AE95" s="216">
        <f t="shared" si="74"/>
        <v>0</v>
      </c>
      <c r="AF95" s="382">
        <v>0</v>
      </c>
      <c r="AG95" s="382">
        <v>0</v>
      </c>
      <c r="AH95" s="382">
        <v>0</v>
      </c>
      <c r="AI95" s="217">
        <f t="shared" si="75"/>
        <v>0</v>
      </c>
      <c r="AJ95" s="96">
        <f t="shared" si="76"/>
        <v>0</v>
      </c>
      <c r="AK95" s="455">
        <f t="shared" si="77"/>
        <v>0</v>
      </c>
      <c r="AL95" s="97" t="str">
        <f t="shared" si="78"/>
        <v/>
      </c>
      <c r="AM95" s="233">
        <v>0</v>
      </c>
      <c r="AN95" s="234">
        <v>0</v>
      </c>
      <c r="AO95" s="106">
        <f t="shared" si="79"/>
        <v>0</v>
      </c>
      <c r="AP95" s="235">
        <v>0</v>
      </c>
      <c r="AQ95" s="235">
        <v>0</v>
      </c>
      <c r="AR95" s="236">
        <v>0</v>
      </c>
      <c r="AS95" s="237">
        <f t="shared" si="80"/>
        <v>0</v>
      </c>
      <c r="AT95" s="384">
        <v>0</v>
      </c>
      <c r="AU95" s="384">
        <v>0</v>
      </c>
      <c r="AV95" s="384">
        <v>0</v>
      </c>
      <c r="AW95" s="238">
        <f t="shared" si="81"/>
        <v>0</v>
      </c>
      <c r="AX95" s="108">
        <f t="shared" si="82"/>
        <v>0</v>
      </c>
      <c r="AY95" s="58">
        <f t="shared" si="83"/>
        <v>0</v>
      </c>
      <c r="AZ95" s="109" t="str">
        <f t="shared" si="84"/>
        <v/>
      </c>
      <c r="BA95" s="254">
        <v>0</v>
      </c>
      <c r="BB95" s="255">
        <v>0</v>
      </c>
      <c r="BC95" s="119">
        <f t="shared" si="85"/>
        <v>0</v>
      </c>
      <c r="BD95" s="256">
        <v>0</v>
      </c>
      <c r="BE95" s="256">
        <v>0</v>
      </c>
      <c r="BF95" s="257">
        <v>0</v>
      </c>
      <c r="BG95" s="258">
        <f t="shared" si="86"/>
        <v>0</v>
      </c>
      <c r="BH95" s="386">
        <v>0</v>
      </c>
      <c r="BI95" s="386">
        <v>0</v>
      </c>
      <c r="BJ95" s="386">
        <v>0</v>
      </c>
      <c r="BK95" s="259">
        <f t="shared" si="87"/>
        <v>0</v>
      </c>
      <c r="BL95" s="120">
        <f t="shared" si="88"/>
        <v>0</v>
      </c>
      <c r="BM95" s="456">
        <f t="shared" si="89"/>
        <v>0</v>
      </c>
      <c r="BN95" s="121" t="str">
        <f t="shared" si="90"/>
        <v/>
      </c>
      <c r="BO95" s="423">
        <v>0</v>
      </c>
      <c r="BP95" s="424">
        <v>0</v>
      </c>
      <c r="BQ95" s="425">
        <f t="shared" si="91"/>
        <v>0</v>
      </c>
      <c r="BR95" s="426">
        <v>0</v>
      </c>
      <c r="BS95" s="426">
        <v>0</v>
      </c>
      <c r="BT95" s="427">
        <v>0</v>
      </c>
      <c r="BU95" s="428">
        <f t="shared" si="92"/>
        <v>0</v>
      </c>
      <c r="BV95" s="429">
        <v>0</v>
      </c>
      <c r="BW95" s="429">
        <v>0</v>
      </c>
      <c r="BX95" s="429">
        <v>0</v>
      </c>
      <c r="BY95" s="430">
        <f t="shared" si="93"/>
        <v>0</v>
      </c>
      <c r="BZ95" s="431">
        <f t="shared" si="94"/>
        <v>0</v>
      </c>
      <c r="CA95" s="457">
        <f t="shared" si="95"/>
        <v>0</v>
      </c>
      <c r="CB95" s="458" t="str">
        <f t="shared" si="96"/>
        <v/>
      </c>
      <c r="CC95" s="74"/>
      <c r="CD95" s="73"/>
      <c r="CE95" s="73"/>
      <c r="CF95" s="73"/>
      <c r="CG95" s="73"/>
      <c r="CH95" s="77">
        <f t="shared" si="66"/>
        <v>0</v>
      </c>
      <c r="CI95" s="459">
        <f t="shared" si="97"/>
        <v>0</v>
      </c>
      <c r="CJ95" s="57" t="str">
        <f t="shared" si="98"/>
        <v/>
      </c>
      <c r="CK95" s="110"/>
      <c r="CL95" s="107"/>
      <c r="CM95" s="107"/>
      <c r="CN95" s="107"/>
      <c r="CO95" s="107"/>
      <c r="CP95" s="123">
        <f t="shared" si="67"/>
        <v>0</v>
      </c>
      <c r="CQ95" s="58">
        <f t="shared" si="99"/>
        <v>0</v>
      </c>
      <c r="CR95" s="109" t="str">
        <f t="shared" si="100"/>
        <v/>
      </c>
      <c r="CS95" s="70"/>
      <c r="CT95" s="69"/>
      <c r="CU95" s="69"/>
      <c r="CV95" s="69"/>
      <c r="CW95" s="69"/>
      <c r="CX95" s="127">
        <f t="shared" si="68"/>
        <v>0</v>
      </c>
      <c r="CY95" s="460">
        <f t="shared" si="101"/>
        <v>0</v>
      </c>
      <c r="CZ95" s="56" t="str">
        <f t="shared" si="102"/>
        <v/>
      </c>
      <c r="DA95" s="10"/>
      <c r="DB95" s="10"/>
      <c r="DC95" s="62" t="str">
        <f t="shared" si="103"/>
        <v/>
      </c>
      <c r="DD95" s="53">
        <f t="shared" si="104"/>
        <v>1000</v>
      </c>
      <c r="DE95" s="53">
        <f t="shared" si="105"/>
        <v>0</v>
      </c>
      <c r="DF95" s="432">
        <f t="shared" si="106"/>
        <v>0</v>
      </c>
      <c r="DG95" s="59" t="str">
        <f t="shared" si="107"/>
        <v/>
      </c>
      <c r="DH95" s="54" t="str">
        <f t="shared" si="108"/>
        <v/>
      </c>
      <c r="DI95" s="54" t="str">
        <f t="shared" si="109"/>
        <v/>
      </c>
      <c r="DJ95" s="54" t="str">
        <f t="shared" si="110"/>
        <v/>
      </c>
      <c r="DK95" s="67">
        <f t="shared" si="111"/>
        <v>0</v>
      </c>
      <c r="DL95" s="676"/>
      <c r="DM95" s="677"/>
      <c r="DO95" s="260">
        <f t="shared" si="112"/>
        <v>0</v>
      </c>
      <c r="DP95" s="260" t="s">
        <v>142</v>
      </c>
      <c r="DQ95" s="260">
        <f t="shared" si="113"/>
        <v>100</v>
      </c>
      <c r="DR95" s="260" t="str">
        <f t="shared" si="114"/>
        <v>0/100</v>
      </c>
      <c r="DS95" s="260">
        <f t="shared" si="115"/>
        <v>0</v>
      </c>
      <c r="DT95" s="260" t="s">
        <v>142</v>
      </c>
      <c r="DU95" s="260">
        <f t="shared" si="116"/>
        <v>100</v>
      </c>
      <c r="DV95" s="260" t="str">
        <f t="shared" si="117"/>
        <v>0/100</v>
      </c>
      <c r="DW95" s="260">
        <f t="shared" si="118"/>
        <v>0</v>
      </c>
      <c r="DX95" s="260" t="s">
        <v>142</v>
      </c>
      <c r="DY95" s="260">
        <f t="shared" si="119"/>
        <v>100</v>
      </c>
      <c r="DZ95" s="260" t="str">
        <f t="shared" si="120"/>
        <v>0/100</v>
      </c>
    </row>
    <row r="96" spans="1:130" ht="15.75">
      <c r="A96" s="6">
        <f t="shared" si="69"/>
        <v>0</v>
      </c>
      <c r="B96" s="61">
        <v>88</v>
      </c>
      <c r="C96" s="54">
        <f t="shared" si="70"/>
        <v>0</v>
      </c>
      <c r="D96" s="8"/>
      <c r="E96" s="83"/>
      <c r="F96" s="7"/>
      <c r="G96" s="8"/>
      <c r="H96" s="8"/>
      <c r="I96" s="8"/>
      <c r="J96" s="83"/>
      <c r="K96" s="179">
        <v>0</v>
      </c>
      <c r="L96" s="180">
        <v>0</v>
      </c>
      <c r="M96" s="87">
        <f t="shared" si="121"/>
        <v>0</v>
      </c>
      <c r="N96" s="187">
        <v>0</v>
      </c>
      <c r="O96" s="187">
        <v>0</v>
      </c>
      <c r="P96" s="188">
        <v>0</v>
      </c>
      <c r="Q96" s="195">
        <f t="shared" si="122"/>
        <v>0</v>
      </c>
      <c r="R96" s="381">
        <v>0</v>
      </c>
      <c r="S96" s="381">
        <v>0</v>
      </c>
      <c r="T96" s="381">
        <v>0</v>
      </c>
      <c r="U96" s="194">
        <f t="shared" si="123"/>
        <v>0</v>
      </c>
      <c r="V96" s="68">
        <f t="shared" si="124"/>
        <v>0</v>
      </c>
      <c r="W96" s="454">
        <f t="shared" si="71"/>
        <v>0</v>
      </c>
      <c r="X96" s="55" t="str">
        <f t="shared" si="72"/>
        <v/>
      </c>
      <c r="Y96" s="212">
        <v>0</v>
      </c>
      <c r="Z96" s="213">
        <v>0</v>
      </c>
      <c r="AA96" s="95">
        <f t="shared" si="73"/>
        <v>0</v>
      </c>
      <c r="AB96" s="214">
        <v>0</v>
      </c>
      <c r="AC96" s="214">
        <v>0</v>
      </c>
      <c r="AD96" s="215">
        <v>0</v>
      </c>
      <c r="AE96" s="216">
        <f t="shared" si="74"/>
        <v>0</v>
      </c>
      <c r="AF96" s="382">
        <v>0</v>
      </c>
      <c r="AG96" s="382">
        <v>0</v>
      </c>
      <c r="AH96" s="382">
        <v>0</v>
      </c>
      <c r="AI96" s="217">
        <f t="shared" si="75"/>
        <v>0</v>
      </c>
      <c r="AJ96" s="96">
        <f t="shared" si="76"/>
        <v>0</v>
      </c>
      <c r="AK96" s="455">
        <f t="shared" si="77"/>
        <v>0</v>
      </c>
      <c r="AL96" s="97" t="str">
        <f t="shared" si="78"/>
        <v/>
      </c>
      <c r="AM96" s="233">
        <v>0</v>
      </c>
      <c r="AN96" s="234">
        <v>0</v>
      </c>
      <c r="AO96" s="106">
        <f t="shared" si="79"/>
        <v>0</v>
      </c>
      <c r="AP96" s="235">
        <v>0</v>
      </c>
      <c r="AQ96" s="235">
        <v>0</v>
      </c>
      <c r="AR96" s="236">
        <v>0</v>
      </c>
      <c r="AS96" s="237">
        <f t="shared" si="80"/>
        <v>0</v>
      </c>
      <c r="AT96" s="384">
        <v>0</v>
      </c>
      <c r="AU96" s="384">
        <v>0</v>
      </c>
      <c r="AV96" s="384">
        <v>0</v>
      </c>
      <c r="AW96" s="238">
        <f t="shared" si="81"/>
        <v>0</v>
      </c>
      <c r="AX96" s="108">
        <f t="shared" si="82"/>
        <v>0</v>
      </c>
      <c r="AY96" s="58">
        <f t="shared" si="83"/>
        <v>0</v>
      </c>
      <c r="AZ96" s="109" t="str">
        <f t="shared" si="84"/>
        <v/>
      </c>
      <c r="BA96" s="254">
        <v>0</v>
      </c>
      <c r="BB96" s="255">
        <v>0</v>
      </c>
      <c r="BC96" s="119">
        <f t="shared" si="85"/>
        <v>0</v>
      </c>
      <c r="BD96" s="256">
        <v>0</v>
      </c>
      <c r="BE96" s="256">
        <v>0</v>
      </c>
      <c r="BF96" s="257">
        <v>0</v>
      </c>
      <c r="BG96" s="258">
        <f t="shared" si="86"/>
        <v>0</v>
      </c>
      <c r="BH96" s="386">
        <v>0</v>
      </c>
      <c r="BI96" s="386">
        <v>0</v>
      </c>
      <c r="BJ96" s="386">
        <v>0</v>
      </c>
      <c r="BK96" s="259">
        <f t="shared" si="87"/>
        <v>0</v>
      </c>
      <c r="BL96" s="120">
        <f t="shared" si="88"/>
        <v>0</v>
      </c>
      <c r="BM96" s="456">
        <f t="shared" si="89"/>
        <v>0</v>
      </c>
      <c r="BN96" s="121" t="str">
        <f t="shared" si="90"/>
        <v/>
      </c>
      <c r="BO96" s="423">
        <v>0</v>
      </c>
      <c r="BP96" s="424">
        <v>0</v>
      </c>
      <c r="BQ96" s="425">
        <f t="shared" si="91"/>
        <v>0</v>
      </c>
      <c r="BR96" s="426">
        <v>0</v>
      </c>
      <c r="BS96" s="426">
        <v>0</v>
      </c>
      <c r="BT96" s="427">
        <v>0</v>
      </c>
      <c r="BU96" s="428">
        <f t="shared" si="92"/>
        <v>0</v>
      </c>
      <c r="BV96" s="429">
        <v>0</v>
      </c>
      <c r="BW96" s="429">
        <v>0</v>
      </c>
      <c r="BX96" s="429">
        <v>0</v>
      </c>
      <c r="BY96" s="430">
        <f t="shared" si="93"/>
        <v>0</v>
      </c>
      <c r="BZ96" s="431">
        <f t="shared" si="94"/>
        <v>0</v>
      </c>
      <c r="CA96" s="457">
        <f t="shared" si="95"/>
        <v>0</v>
      </c>
      <c r="CB96" s="458" t="str">
        <f t="shared" si="96"/>
        <v/>
      </c>
      <c r="CC96" s="74"/>
      <c r="CD96" s="73"/>
      <c r="CE96" s="73"/>
      <c r="CF96" s="73"/>
      <c r="CG96" s="73"/>
      <c r="CH96" s="77">
        <f t="shared" si="66"/>
        <v>0</v>
      </c>
      <c r="CI96" s="459">
        <f t="shared" si="97"/>
        <v>0</v>
      </c>
      <c r="CJ96" s="57" t="str">
        <f t="shared" si="98"/>
        <v/>
      </c>
      <c r="CK96" s="110"/>
      <c r="CL96" s="107"/>
      <c r="CM96" s="107"/>
      <c r="CN96" s="107"/>
      <c r="CO96" s="107"/>
      <c r="CP96" s="123">
        <f t="shared" si="67"/>
        <v>0</v>
      </c>
      <c r="CQ96" s="58">
        <f t="shared" si="99"/>
        <v>0</v>
      </c>
      <c r="CR96" s="109" t="str">
        <f t="shared" si="100"/>
        <v/>
      </c>
      <c r="CS96" s="70"/>
      <c r="CT96" s="69"/>
      <c r="CU96" s="69"/>
      <c r="CV96" s="69"/>
      <c r="CW96" s="69"/>
      <c r="CX96" s="127">
        <f t="shared" si="68"/>
        <v>0</v>
      </c>
      <c r="CY96" s="460">
        <f t="shared" si="101"/>
        <v>0</v>
      </c>
      <c r="CZ96" s="56" t="str">
        <f t="shared" si="102"/>
        <v/>
      </c>
      <c r="DA96" s="10"/>
      <c r="DB96" s="10"/>
      <c r="DC96" s="62" t="str">
        <f t="shared" si="103"/>
        <v/>
      </c>
      <c r="DD96" s="53">
        <f t="shared" si="104"/>
        <v>1000</v>
      </c>
      <c r="DE96" s="53">
        <f t="shared" si="105"/>
        <v>0</v>
      </c>
      <c r="DF96" s="432">
        <f t="shared" si="106"/>
        <v>0</v>
      </c>
      <c r="DG96" s="59" t="str">
        <f t="shared" si="107"/>
        <v/>
      </c>
      <c r="DH96" s="54" t="str">
        <f t="shared" si="108"/>
        <v/>
      </c>
      <c r="DI96" s="54" t="str">
        <f t="shared" si="109"/>
        <v/>
      </c>
      <c r="DJ96" s="54" t="str">
        <f t="shared" si="110"/>
        <v/>
      </c>
      <c r="DK96" s="67">
        <f t="shared" si="111"/>
        <v>0</v>
      </c>
      <c r="DL96" s="676"/>
      <c r="DM96" s="677"/>
      <c r="DO96" s="260">
        <f t="shared" si="112"/>
        <v>0</v>
      </c>
      <c r="DP96" s="260" t="s">
        <v>142</v>
      </c>
      <c r="DQ96" s="260">
        <f t="shared" si="113"/>
        <v>100</v>
      </c>
      <c r="DR96" s="260" t="str">
        <f t="shared" si="114"/>
        <v>0/100</v>
      </c>
      <c r="DS96" s="260">
        <f t="shared" si="115"/>
        <v>0</v>
      </c>
      <c r="DT96" s="260" t="s">
        <v>142</v>
      </c>
      <c r="DU96" s="260">
        <f t="shared" si="116"/>
        <v>100</v>
      </c>
      <c r="DV96" s="260" t="str">
        <f t="shared" si="117"/>
        <v>0/100</v>
      </c>
      <c r="DW96" s="260">
        <f t="shared" si="118"/>
        <v>0</v>
      </c>
      <c r="DX96" s="260" t="s">
        <v>142</v>
      </c>
      <c r="DY96" s="260">
        <f t="shared" si="119"/>
        <v>100</v>
      </c>
      <c r="DZ96" s="260" t="str">
        <f t="shared" si="120"/>
        <v>0/100</v>
      </c>
    </row>
    <row r="97" spans="1:130" ht="15.75">
      <c r="A97" s="6">
        <f t="shared" si="69"/>
        <v>0</v>
      </c>
      <c r="B97" s="53">
        <v>89</v>
      </c>
      <c r="C97" s="54">
        <f t="shared" si="70"/>
        <v>0</v>
      </c>
      <c r="D97" s="8"/>
      <c r="E97" s="83"/>
      <c r="F97" s="7"/>
      <c r="G97" s="8"/>
      <c r="H97" s="8"/>
      <c r="I97" s="8"/>
      <c r="J97" s="83"/>
      <c r="K97" s="179">
        <v>0</v>
      </c>
      <c r="L97" s="180">
        <v>0</v>
      </c>
      <c r="M97" s="87">
        <f t="shared" si="121"/>
        <v>0</v>
      </c>
      <c r="N97" s="187">
        <v>0</v>
      </c>
      <c r="O97" s="187">
        <v>0</v>
      </c>
      <c r="P97" s="188">
        <v>0</v>
      </c>
      <c r="Q97" s="195">
        <f t="shared" si="122"/>
        <v>0</v>
      </c>
      <c r="R97" s="381">
        <v>0</v>
      </c>
      <c r="S97" s="381">
        <v>0</v>
      </c>
      <c r="T97" s="381">
        <v>0</v>
      </c>
      <c r="U97" s="194">
        <f t="shared" si="123"/>
        <v>0</v>
      </c>
      <c r="V97" s="68">
        <f t="shared" si="124"/>
        <v>0</v>
      </c>
      <c r="W97" s="454">
        <f t="shared" si="71"/>
        <v>0</v>
      </c>
      <c r="X97" s="55" t="str">
        <f t="shared" si="72"/>
        <v/>
      </c>
      <c r="Y97" s="212">
        <v>0</v>
      </c>
      <c r="Z97" s="213">
        <v>0</v>
      </c>
      <c r="AA97" s="95">
        <f t="shared" si="73"/>
        <v>0</v>
      </c>
      <c r="AB97" s="214">
        <v>0</v>
      </c>
      <c r="AC97" s="214">
        <v>0</v>
      </c>
      <c r="AD97" s="215">
        <v>0</v>
      </c>
      <c r="AE97" s="216">
        <f t="shared" si="74"/>
        <v>0</v>
      </c>
      <c r="AF97" s="382">
        <v>0</v>
      </c>
      <c r="AG97" s="382">
        <v>0</v>
      </c>
      <c r="AH97" s="382">
        <v>0</v>
      </c>
      <c r="AI97" s="217">
        <f t="shared" si="75"/>
        <v>0</v>
      </c>
      <c r="AJ97" s="96">
        <f t="shared" si="76"/>
        <v>0</v>
      </c>
      <c r="AK97" s="455">
        <f t="shared" si="77"/>
        <v>0</v>
      </c>
      <c r="AL97" s="97" t="str">
        <f t="shared" si="78"/>
        <v/>
      </c>
      <c r="AM97" s="233">
        <v>0</v>
      </c>
      <c r="AN97" s="234">
        <v>0</v>
      </c>
      <c r="AO97" s="106">
        <f t="shared" si="79"/>
        <v>0</v>
      </c>
      <c r="AP97" s="235">
        <v>0</v>
      </c>
      <c r="AQ97" s="235">
        <v>0</v>
      </c>
      <c r="AR97" s="236">
        <v>0</v>
      </c>
      <c r="AS97" s="237">
        <f t="shared" si="80"/>
        <v>0</v>
      </c>
      <c r="AT97" s="384">
        <v>0</v>
      </c>
      <c r="AU97" s="384">
        <v>0</v>
      </c>
      <c r="AV97" s="384">
        <v>0</v>
      </c>
      <c r="AW97" s="238">
        <f t="shared" si="81"/>
        <v>0</v>
      </c>
      <c r="AX97" s="108">
        <f t="shared" si="82"/>
        <v>0</v>
      </c>
      <c r="AY97" s="58">
        <f t="shared" si="83"/>
        <v>0</v>
      </c>
      <c r="AZ97" s="109" t="str">
        <f t="shared" si="84"/>
        <v/>
      </c>
      <c r="BA97" s="254">
        <v>0</v>
      </c>
      <c r="BB97" s="255">
        <v>0</v>
      </c>
      <c r="BC97" s="119">
        <f t="shared" si="85"/>
        <v>0</v>
      </c>
      <c r="BD97" s="256">
        <v>0</v>
      </c>
      <c r="BE97" s="256">
        <v>0</v>
      </c>
      <c r="BF97" s="257">
        <v>0</v>
      </c>
      <c r="BG97" s="258">
        <f t="shared" si="86"/>
        <v>0</v>
      </c>
      <c r="BH97" s="386">
        <v>0</v>
      </c>
      <c r="BI97" s="386">
        <v>0</v>
      </c>
      <c r="BJ97" s="386">
        <v>0</v>
      </c>
      <c r="BK97" s="259">
        <f t="shared" si="87"/>
        <v>0</v>
      </c>
      <c r="BL97" s="120">
        <f t="shared" si="88"/>
        <v>0</v>
      </c>
      <c r="BM97" s="456">
        <f t="shared" si="89"/>
        <v>0</v>
      </c>
      <c r="BN97" s="121" t="str">
        <f t="shared" si="90"/>
        <v/>
      </c>
      <c r="BO97" s="423">
        <v>0</v>
      </c>
      <c r="BP97" s="424">
        <v>0</v>
      </c>
      <c r="BQ97" s="425">
        <f t="shared" si="91"/>
        <v>0</v>
      </c>
      <c r="BR97" s="426">
        <v>0</v>
      </c>
      <c r="BS97" s="426">
        <v>0</v>
      </c>
      <c r="BT97" s="427">
        <v>0</v>
      </c>
      <c r="BU97" s="428">
        <f t="shared" si="92"/>
        <v>0</v>
      </c>
      <c r="BV97" s="429">
        <v>0</v>
      </c>
      <c r="BW97" s="429">
        <v>0</v>
      </c>
      <c r="BX97" s="429">
        <v>0</v>
      </c>
      <c r="BY97" s="430">
        <f t="shared" si="93"/>
        <v>0</v>
      </c>
      <c r="BZ97" s="431">
        <f t="shared" si="94"/>
        <v>0</v>
      </c>
      <c r="CA97" s="457">
        <f t="shared" si="95"/>
        <v>0</v>
      </c>
      <c r="CB97" s="458" t="str">
        <f t="shared" si="96"/>
        <v/>
      </c>
      <c r="CC97" s="74"/>
      <c r="CD97" s="73"/>
      <c r="CE97" s="73"/>
      <c r="CF97" s="73"/>
      <c r="CG97" s="73"/>
      <c r="CH97" s="77">
        <f t="shared" si="66"/>
        <v>0</v>
      </c>
      <c r="CI97" s="459">
        <f t="shared" si="97"/>
        <v>0</v>
      </c>
      <c r="CJ97" s="57" t="str">
        <f t="shared" si="98"/>
        <v/>
      </c>
      <c r="CK97" s="110"/>
      <c r="CL97" s="107"/>
      <c r="CM97" s="107"/>
      <c r="CN97" s="107"/>
      <c r="CO97" s="107"/>
      <c r="CP97" s="123">
        <f t="shared" si="67"/>
        <v>0</v>
      </c>
      <c r="CQ97" s="58">
        <f t="shared" si="99"/>
        <v>0</v>
      </c>
      <c r="CR97" s="109" t="str">
        <f t="shared" si="100"/>
        <v/>
      </c>
      <c r="CS97" s="70"/>
      <c r="CT97" s="69"/>
      <c r="CU97" s="69"/>
      <c r="CV97" s="69"/>
      <c r="CW97" s="69"/>
      <c r="CX97" s="127">
        <f t="shared" si="68"/>
        <v>0</v>
      </c>
      <c r="CY97" s="460">
        <f t="shared" si="101"/>
        <v>0</v>
      </c>
      <c r="CZ97" s="56" t="str">
        <f t="shared" si="102"/>
        <v/>
      </c>
      <c r="DA97" s="10"/>
      <c r="DB97" s="10"/>
      <c r="DC97" s="62" t="str">
        <f t="shared" si="103"/>
        <v/>
      </c>
      <c r="DD97" s="53">
        <f t="shared" si="104"/>
        <v>1000</v>
      </c>
      <c r="DE97" s="53">
        <f t="shared" si="105"/>
        <v>0</v>
      </c>
      <c r="DF97" s="432">
        <f t="shared" si="106"/>
        <v>0</v>
      </c>
      <c r="DG97" s="59" t="str">
        <f t="shared" si="107"/>
        <v/>
      </c>
      <c r="DH97" s="54" t="str">
        <f t="shared" si="108"/>
        <v/>
      </c>
      <c r="DI97" s="54" t="str">
        <f t="shared" si="109"/>
        <v/>
      </c>
      <c r="DJ97" s="54" t="str">
        <f t="shared" si="110"/>
        <v/>
      </c>
      <c r="DK97" s="67">
        <f t="shared" si="111"/>
        <v>0</v>
      </c>
      <c r="DL97" s="676"/>
      <c r="DM97" s="677"/>
      <c r="DO97" s="260">
        <f t="shared" si="112"/>
        <v>0</v>
      </c>
      <c r="DP97" s="260" t="s">
        <v>142</v>
      </c>
      <c r="DQ97" s="260">
        <f t="shared" si="113"/>
        <v>100</v>
      </c>
      <c r="DR97" s="260" t="str">
        <f t="shared" si="114"/>
        <v>0/100</v>
      </c>
      <c r="DS97" s="260">
        <f t="shared" si="115"/>
        <v>0</v>
      </c>
      <c r="DT97" s="260" t="s">
        <v>142</v>
      </c>
      <c r="DU97" s="260">
        <f t="shared" si="116"/>
        <v>100</v>
      </c>
      <c r="DV97" s="260" t="str">
        <f t="shared" si="117"/>
        <v>0/100</v>
      </c>
      <c r="DW97" s="260">
        <f t="shared" si="118"/>
        <v>0</v>
      </c>
      <c r="DX97" s="260" t="s">
        <v>142</v>
      </c>
      <c r="DY97" s="260">
        <f t="shared" si="119"/>
        <v>100</v>
      </c>
      <c r="DZ97" s="260" t="str">
        <f t="shared" si="120"/>
        <v>0/100</v>
      </c>
    </row>
    <row r="98" spans="1:130" ht="15.75">
      <c r="A98" s="6">
        <f t="shared" si="69"/>
        <v>0</v>
      </c>
      <c r="B98" s="61">
        <v>90</v>
      </c>
      <c r="C98" s="54">
        <f t="shared" si="70"/>
        <v>0</v>
      </c>
      <c r="D98" s="8"/>
      <c r="E98" s="83"/>
      <c r="F98" s="7"/>
      <c r="G98" s="8"/>
      <c r="H98" s="8"/>
      <c r="I98" s="8"/>
      <c r="J98" s="83"/>
      <c r="K98" s="179">
        <v>0</v>
      </c>
      <c r="L98" s="180">
        <v>0</v>
      </c>
      <c r="M98" s="87">
        <f t="shared" si="121"/>
        <v>0</v>
      </c>
      <c r="N98" s="187">
        <v>0</v>
      </c>
      <c r="O98" s="187">
        <v>0</v>
      </c>
      <c r="P98" s="188">
        <v>0</v>
      </c>
      <c r="Q98" s="195">
        <f t="shared" si="122"/>
        <v>0</v>
      </c>
      <c r="R98" s="381">
        <v>0</v>
      </c>
      <c r="S98" s="381">
        <v>0</v>
      </c>
      <c r="T98" s="381">
        <v>0</v>
      </c>
      <c r="U98" s="194">
        <f t="shared" si="123"/>
        <v>0</v>
      </c>
      <c r="V98" s="68">
        <f t="shared" si="124"/>
        <v>0</v>
      </c>
      <c r="W98" s="454">
        <f t="shared" si="71"/>
        <v>0</v>
      </c>
      <c r="X98" s="55" t="str">
        <f t="shared" si="72"/>
        <v/>
      </c>
      <c r="Y98" s="212">
        <v>0</v>
      </c>
      <c r="Z98" s="213">
        <v>0</v>
      </c>
      <c r="AA98" s="95">
        <f t="shared" si="73"/>
        <v>0</v>
      </c>
      <c r="AB98" s="214">
        <v>0</v>
      </c>
      <c r="AC98" s="214">
        <v>0</v>
      </c>
      <c r="AD98" s="215">
        <v>0</v>
      </c>
      <c r="AE98" s="216">
        <f t="shared" si="74"/>
        <v>0</v>
      </c>
      <c r="AF98" s="382">
        <v>0</v>
      </c>
      <c r="AG98" s="382">
        <v>0</v>
      </c>
      <c r="AH98" s="382">
        <v>0</v>
      </c>
      <c r="AI98" s="217">
        <f t="shared" si="75"/>
        <v>0</v>
      </c>
      <c r="AJ98" s="96">
        <f t="shared" si="76"/>
        <v>0</v>
      </c>
      <c r="AK98" s="455">
        <f t="shared" si="77"/>
        <v>0</v>
      </c>
      <c r="AL98" s="97" t="str">
        <f t="shared" si="78"/>
        <v/>
      </c>
      <c r="AM98" s="233">
        <v>0</v>
      </c>
      <c r="AN98" s="234">
        <v>0</v>
      </c>
      <c r="AO98" s="106">
        <f t="shared" si="79"/>
        <v>0</v>
      </c>
      <c r="AP98" s="235">
        <v>0</v>
      </c>
      <c r="AQ98" s="235">
        <v>0</v>
      </c>
      <c r="AR98" s="236">
        <v>0</v>
      </c>
      <c r="AS98" s="237">
        <f t="shared" si="80"/>
        <v>0</v>
      </c>
      <c r="AT98" s="384">
        <v>0</v>
      </c>
      <c r="AU98" s="384">
        <v>0</v>
      </c>
      <c r="AV98" s="384">
        <v>0</v>
      </c>
      <c r="AW98" s="238">
        <f t="shared" si="81"/>
        <v>0</v>
      </c>
      <c r="AX98" s="108">
        <f t="shared" si="82"/>
        <v>0</v>
      </c>
      <c r="AY98" s="58">
        <f t="shared" si="83"/>
        <v>0</v>
      </c>
      <c r="AZ98" s="109" t="str">
        <f t="shared" si="84"/>
        <v/>
      </c>
      <c r="BA98" s="254">
        <v>0</v>
      </c>
      <c r="BB98" s="255">
        <v>0</v>
      </c>
      <c r="BC98" s="119">
        <f t="shared" si="85"/>
        <v>0</v>
      </c>
      <c r="BD98" s="256">
        <v>0</v>
      </c>
      <c r="BE98" s="256">
        <v>0</v>
      </c>
      <c r="BF98" s="257">
        <v>0</v>
      </c>
      <c r="BG98" s="258">
        <f t="shared" si="86"/>
        <v>0</v>
      </c>
      <c r="BH98" s="386">
        <v>0</v>
      </c>
      <c r="BI98" s="386">
        <v>0</v>
      </c>
      <c r="BJ98" s="386">
        <v>0</v>
      </c>
      <c r="BK98" s="259">
        <f t="shared" si="87"/>
        <v>0</v>
      </c>
      <c r="BL98" s="120">
        <f t="shared" si="88"/>
        <v>0</v>
      </c>
      <c r="BM98" s="456">
        <f t="shared" si="89"/>
        <v>0</v>
      </c>
      <c r="BN98" s="121" t="str">
        <f t="shared" si="90"/>
        <v/>
      </c>
      <c r="BO98" s="423">
        <v>0</v>
      </c>
      <c r="BP98" s="424">
        <v>0</v>
      </c>
      <c r="BQ98" s="425">
        <f t="shared" si="91"/>
        <v>0</v>
      </c>
      <c r="BR98" s="426">
        <v>0</v>
      </c>
      <c r="BS98" s="426">
        <v>0</v>
      </c>
      <c r="BT98" s="427">
        <v>0</v>
      </c>
      <c r="BU98" s="428">
        <f t="shared" si="92"/>
        <v>0</v>
      </c>
      <c r="BV98" s="429">
        <v>0</v>
      </c>
      <c r="BW98" s="429">
        <v>0</v>
      </c>
      <c r="BX98" s="429">
        <v>0</v>
      </c>
      <c r="BY98" s="430">
        <f t="shared" si="93"/>
        <v>0</v>
      </c>
      <c r="BZ98" s="431">
        <f t="shared" si="94"/>
        <v>0</v>
      </c>
      <c r="CA98" s="457">
        <f t="shared" si="95"/>
        <v>0</v>
      </c>
      <c r="CB98" s="458" t="str">
        <f t="shared" si="96"/>
        <v/>
      </c>
      <c r="CC98" s="74"/>
      <c r="CD98" s="73"/>
      <c r="CE98" s="73"/>
      <c r="CF98" s="73"/>
      <c r="CG98" s="73"/>
      <c r="CH98" s="77">
        <f t="shared" si="66"/>
        <v>0</v>
      </c>
      <c r="CI98" s="459">
        <f t="shared" si="97"/>
        <v>0</v>
      </c>
      <c r="CJ98" s="57" t="str">
        <f t="shared" si="98"/>
        <v/>
      </c>
      <c r="CK98" s="110"/>
      <c r="CL98" s="107"/>
      <c r="CM98" s="107"/>
      <c r="CN98" s="107"/>
      <c r="CO98" s="107"/>
      <c r="CP98" s="123">
        <f t="shared" si="67"/>
        <v>0</v>
      </c>
      <c r="CQ98" s="58">
        <f t="shared" si="99"/>
        <v>0</v>
      </c>
      <c r="CR98" s="109" t="str">
        <f t="shared" si="100"/>
        <v/>
      </c>
      <c r="CS98" s="70"/>
      <c r="CT98" s="69"/>
      <c r="CU98" s="69"/>
      <c r="CV98" s="69"/>
      <c r="CW98" s="69"/>
      <c r="CX98" s="127">
        <f t="shared" si="68"/>
        <v>0</v>
      </c>
      <c r="CY98" s="460">
        <f t="shared" si="101"/>
        <v>0</v>
      </c>
      <c r="CZ98" s="56" t="str">
        <f t="shared" si="102"/>
        <v/>
      </c>
      <c r="DA98" s="10"/>
      <c r="DB98" s="10"/>
      <c r="DC98" s="62" t="str">
        <f t="shared" si="103"/>
        <v/>
      </c>
      <c r="DD98" s="53">
        <f t="shared" si="104"/>
        <v>1000</v>
      </c>
      <c r="DE98" s="53">
        <f t="shared" si="105"/>
        <v>0</v>
      </c>
      <c r="DF98" s="432">
        <f t="shared" si="106"/>
        <v>0</v>
      </c>
      <c r="DG98" s="59" t="str">
        <f t="shared" si="107"/>
        <v/>
      </c>
      <c r="DH98" s="54" t="str">
        <f t="shared" si="108"/>
        <v/>
      </c>
      <c r="DI98" s="54" t="str">
        <f t="shared" si="109"/>
        <v/>
      </c>
      <c r="DJ98" s="54" t="str">
        <f t="shared" si="110"/>
        <v/>
      </c>
      <c r="DK98" s="67">
        <f t="shared" si="111"/>
        <v>0</v>
      </c>
      <c r="DL98" s="676"/>
      <c r="DM98" s="677"/>
      <c r="DO98" s="260">
        <f t="shared" si="112"/>
        <v>0</v>
      </c>
      <c r="DP98" s="260" t="s">
        <v>142</v>
      </c>
      <c r="DQ98" s="260">
        <f t="shared" si="113"/>
        <v>100</v>
      </c>
      <c r="DR98" s="260" t="str">
        <f t="shared" si="114"/>
        <v>0/100</v>
      </c>
      <c r="DS98" s="260">
        <f t="shared" si="115"/>
        <v>0</v>
      </c>
      <c r="DT98" s="260" t="s">
        <v>142</v>
      </c>
      <c r="DU98" s="260">
        <f t="shared" si="116"/>
        <v>100</v>
      </c>
      <c r="DV98" s="260" t="str">
        <f t="shared" si="117"/>
        <v>0/100</v>
      </c>
      <c r="DW98" s="260">
        <f t="shared" si="118"/>
        <v>0</v>
      </c>
      <c r="DX98" s="260" t="s">
        <v>142</v>
      </c>
      <c r="DY98" s="260">
        <f t="shared" si="119"/>
        <v>100</v>
      </c>
      <c r="DZ98" s="260" t="str">
        <f t="shared" si="120"/>
        <v>0/100</v>
      </c>
    </row>
    <row r="99" spans="1:130" ht="15.75">
      <c r="A99" s="6">
        <f t="shared" si="69"/>
        <v>0</v>
      </c>
      <c r="B99" s="53">
        <v>91</v>
      </c>
      <c r="C99" s="54">
        <f t="shared" si="70"/>
        <v>0</v>
      </c>
      <c r="D99" s="8"/>
      <c r="E99" s="83"/>
      <c r="F99" s="7"/>
      <c r="G99" s="8"/>
      <c r="H99" s="8"/>
      <c r="I99" s="8"/>
      <c r="J99" s="83"/>
      <c r="K99" s="179">
        <v>0</v>
      </c>
      <c r="L99" s="180">
        <v>0</v>
      </c>
      <c r="M99" s="87">
        <f t="shared" si="121"/>
        <v>0</v>
      </c>
      <c r="N99" s="187">
        <v>0</v>
      </c>
      <c r="O99" s="187">
        <v>0</v>
      </c>
      <c r="P99" s="188">
        <v>0</v>
      </c>
      <c r="Q99" s="195">
        <f t="shared" si="122"/>
        <v>0</v>
      </c>
      <c r="R99" s="381">
        <v>0</v>
      </c>
      <c r="S99" s="381">
        <v>0</v>
      </c>
      <c r="T99" s="381">
        <v>0</v>
      </c>
      <c r="U99" s="194">
        <f t="shared" si="123"/>
        <v>0</v>
      </c>
      <c r="V99" s="68">
        <f t="shared" si="124"/>
        <v>0</v>
      </c>
      <c r="W99" s="454">
        <f t="shared" si="71"/>
        <v>0</v>
      </c>
      <c r="X99" s="55" t="str">
        <f t="shared" si="72"/>
        <v/>
      </c>
      <c r="Y99" s="212">
        <v>0</v>
      </c>
      <c r="Z99" s="213">
        <v>0</v>
      </c>
      <c r="AA99" s="95">
        <f t="shared" si="73"/>
        <v>0</v>
      </c>
      <c r="AB99" s="214">
        <v>0</v>
      </c>
      <c r="AC99" s="214">
        <v>0</v>
      </c>
      <c r="AD99" s="215">
        <v>0</v>
      </c>
      <c r="AE99" s="216">
        <f t="shared" si="74"/>
        <v>0</v>
      </c>
      <c r="AF99" s="382">
        <v>0</v>
      </c>
      <c r="AG99" s="382">
        <v>0</v>
      </c>
      <c r="AH99" s="382">
        <v>0</v>
      </c>
      <c r="AI99" s="217">
        <f t="shared" si="75"/>
        <v>0</v>
      </c>
      <c r="AJ99" s="96">
        <f t="shared" si="76"/>
        <v>0</v>
      </c>
      <c r="AK99" s="455">
        <f t="shared" si="77"/>
        <v>0</v>
      </c>
      <c r="AL99" s="97" t="str">
        <f t="shared" si="78"/>
        <v/>
      </c>
      <c r="AM99" s="233">
        <v>0</v>
      </c>
      <c r="AN99" s="234">
        <v>0</v>
      </c>
      <c r="AO99" s="106">
        <f t="shared" si="79"/>
        <v>0</v>
      </c>
      <c r="AP99" s="235">
        <v>0</v>
      </c>
      <c r="AQ99" s="235">
        <v>0</v>
      </c>
      <c r="AR99" s="236">
        <v>0</v>
      </c>
      <c r="AS99" s="237">
        <f t="shared" si="80"/>
        <v>0</v>
      </c>
      <c r="AT99" s="384">
        <v>0</v>
      </c>
      <c r="AU99" s="384">
        <v>0</v>
      </c>
      <c r="AV99" s="384">
        <v>0</v>
      </c>
      <c r="AW99" s="238">
        <f t="shared" si="81"/>
        <v>0</v>
      </c>
      <c r="AX99" s="108">
        <f t="shared" si="82"/>
        <v>0</v>
      </c>
      <c r="AY99" s="58">
        <f t="shared" si="83"/>
        <v>0</v>
      </c>
      <c r="AZ99" s="109" t="str">
        <f t="shared" si="84"/>
        <v/>
      </c>
      <c r="BA99" s="254">
        <v>0</v>
      </c>
      <c r="BB99" s="255">
        <v>0</v>
      </c>
      <c r="BC99" s="119">
        <f t="shared" si="85"/>
        <v>0</v>
      </c>
      <c r="BD99" s="256">
        <v>0</v>
      </c>
      <c r="BE99" s="256">
        <v>0</v>
      </c>
      <c r="BF99" s="257">
        <v>0</v>
      </c>
      <c r="BG99" s="258">
        <f t="shared" si="86"/>
        <v>0</v>
      </c>
      <c r="BH99" s="386">
        <v>0</v>
      </c>
      <c r="BI99" s="386">
        <v>0</v>
      </c>
      <c r="BJ99" s="386">
        <v>0</v>
      </c>
      <c r="BK99" s="259">
        <f t="shared" si="87"/>
        <v>0</v>
      </c>
      <c r="BL99" s="120">
        <f t="shared" si="88"/>
        <v>0</v>
      </c>
      <c r="BM99" s="456">
        <f t="shared" si="89"/>
        <v>0</v>
      </c>
      <c r="BN99" s="121" t="str">
        <f t="shared" si="90"/>
        <v/>
      </c>
      <c r="BO99" s="423">
        <v>0</v>
      </c>
      <c r="BP99" s="424">
        <v>0</v>
      </c>
      <c r="BQ99" s="425">
        <f t="shared" si="91"/>
        <v>0</v>
      </c>
      <c r="BR99" s="426">
        <v>0</v>
      </c>
      <c r="BS99" s="426">
        <v>0</v>
      </c>
      <c r="BT99" s="427">
        <v>0</v>
      </c>
      <c r="BU99" s="428">
        <f t="shared" si="92"/>
        <v>0</v>
      </c>
      <c r="BV99" s="429">
        <v>0</v>
      </c>
      <c r="BW99" s="429">
        <v>0</v>
      </c>
      <c r="BX99" s="429">
        <v>0</v>
      </c>
      <c r="BY99" s="430">
        <f t="shared" si="93"/>
        <v>0</v>
      </c>
      <c r="BZ99" s="431">
        <f t="shared" si="94"/>
        <v>0</v>
      </c>
      <c r="CA99" s="457">
        <f t="shared" si="95"/>
        <v>0</v>
      </c>
      <c r="CB99" s="458" t="str">
        <f t="shared" si="96"/>
        <v/>
      </c>
      <c r="CC99" s="74"/>
      <c r="CD99" s="73"/>
      <c r="CE99" s="73"/>
      <c r="CF99" s="73"/>
      <c r="CG99" s="73"/>
      <c r="CH99" s="77">
        <f t="shared" si="66"/>
        <v>0</v>
      </c>
      <c r="CI99" s="459">
        <f t="shared" si="97"/>
        <v>0</v>
      </c>
      <c r="CJ99" s="57" t="str">
        <f t="shared" si="98"/>
        <v/>
      </c>
      <c r="CK99" s="110"/>
      <c r="CL99" s="107"/>
      <c r="CM99" s="107"/>
      <c r="CN99" s="107"/>
      <c r="CO99" s="107"/>
      <c r="CP99" s="123">
        <f t="shared" si="67"/>
        <v>0</v>
      </c>
      <c r="CQ99" s="58">
        <f t="shared" si="99"/>
        <v>0</v>
      </c>
      <c r="CR99" s="109" t="str">
        <f t="shared" si="100"/>
        <v/>
      </c>
      <c r="CS99" s="70"/>
      <c r="CT99" s="69"/>
      <c r="CU99" s="69"/>
      <c r="CV99" s="69"/>
      <c r="CW99" s="69"/>
      <c r="CX99" s="127">
        <f t="shared" si="68"/>
        <v>0</v>
      </c>
      <c r="CY99" s="460">
        <f t="shared" si="101"/>
        <v>0</v>
      </c>
      <c r="CZ99" s="56" t="str">
        <f t="shared" si="102"/>
        <v/>
      </c>
      <c r="DA99" s="10"/>
      <c r="DB99" s="10"/>
      <c r="DC99" s="62" t="str">
        <f t="shared" si="103"/>
        <v/>
      </c>
      <c r="DD99" s="53">
        <f t="shared" si="104"/>
        <v>1000</v>
      </c>
      <c r="DE99" s="53">
        <f t="shared" si="105"/>
        <v>0</v>
      </c>
      <c r="DF99" s="432">
        <f t="shared" si="106"/>
        <v>0</v>
      </c>
      <c r="DG99" s="59" t="str">
        <f t="shared" si="107"/>
        <v/>
      </c>
      <c r="DH99" s="54" t="str">
        <f t="shared" si="108"/>
        <v/>
      </c>
      <c r="DI99" s="54" t="str">
        <f t="shared" si="109"/>
        <v/>
      </c>
      <c r="DJ99" s="54" t="str">
        <f t="shared" si="110"/>
        <v/>
      </c>
      <c r="DK99" s="67">
        <f t="shared" si="111"/>
        <v>0</v>
      </c>
      <c r="DL99" s="676"/>
      <c r="DM99" s="677"/>
      <c r="DO99" s="260">
        <f t="shared" si="112"/>
        <v>0</v>
      </c>
      <c r="DP99" s="260" t="s">
        <v>142</v>
      </c>
      <c r="DQ99" s="260">
        <f t="shared" si="113"/>
        <v>100</v>
      </c>
      <c r="DR99" s="260" t="str">
        <f t="shared" si="114"/>
        <v>0/100</v>
      </c>
      <c r="DS99" s="260">
        <f t="shared" si="115"/>
        <v>0</v>
      </c>
      <c r="DT99" s="260" t="s">
        <v>142</v>
      </c>
      <c r="DU99" s="260">
        <f t="shared" si="116"/>
        <v>100</v>
      </c>
      <c r="DV99" s="260" t="str">
        <f t="shared" si="117"/>
        <v>0/100</v>
      </c>
      <c r="DW99" s="260">
        <f t="shared" si="118"/>
        <v>0</v>
      </c>
      <c r="DX99" s="260" t="s">
        <v>142</v>
      </c>
      <c r="DY99" s="260">
        <f t="shared" si="119"/>
        <v>100</v>
      </c>
      <c r="DZ99" s="260" t="str">
        <f t="shared" si="120"/>
        <v>0/100</v>
      </c>
    </row>
    <row r="100" spans="1:130" ht="15.75">
      <c r="A100" s="6">
        <f t="shared" si="69"/>
        <v>0</v>
      </c>
      <c r="B100" s="61">
        <v>92</v>
      </c>
      <c r="C100" s="54">
        <f t="shared" si="70"/>
        <v>0</v>
      </c>
      <c r="D100" s="8"/>
      <c r="E100" s="83"/>
      <c r="F100" s="7"/>
      <c r="G100" s="8"/>
      <c r="H100" s="8"/>
      <c r="I100" s="8"/>
      <c r="J100" s="83"/>
      <c r="K100" s="179">
        <v>0</v>
      </c>
      <c r="L100" s="180">
        <v>0</v>
      </c>
      <c r="M100" s="87">
        <f t="shared" si="121"/>
        <v>0</v>
      </c>
      <c r="N100" s="187">
        <v>0</v>
      </c>
      <c r="O100" s="187">
        <v>0</v>
      </c>
      <c r="P100" s="188">
        <v>0</v>
      </c>
      <c r="Q100" s="195">
        <f t="shared" si="122"/>
        <v>0</v>
      </c>
      <c r="R100" s="381">
        <v>0</v>
      </c>
      <c r="S100" s="381">
        <v>0</v>
      </c>
      <c r="T100" s="381">
        <v>0</v>
      </c>
      <c r="U100" s="194">
        <f t="shared" si="123"/>
        <v>0</v>
      </c>
      <c r="V100" s="68">
        <f t="shared" si="124"/>
        <v>0</v>
      </c>
      <c r="W100" s="454">
        <f t="shared" si="71"/>
        <v>0</v>
      </c>
      <c r="X100" s="55" t="str">
        <f t="shared" si="72"/>
        <v/>
      </c>
      <c r="Y100" s="212">
        <v>0</v>
      </c>
      <c r="Z100" s="213">
        <v>0</v>
      </c>
      <c r="AA100" s="95">
        <f t="shared" si="73"/>
        <v>0</v>
      </c>
      <c r="AB100" s="214">
        <v>0</v>
      </c>
      <c r="AC100" s="214">
        <v>0</v>
      </c>
      <c r="AD100" s="215">
        <v>0</v>
      </c>
      <c r="AE100" s="216">
        <f t="shared" si="74"/>
        <v>0</v>
      </c>
      <c r="AF100" s="382">
        <v>0</v>
      </c>
      <c r="AG100" s="382">
        <v>0</v>
      </c>
      <c r="AH100" s="382">
        <v>0</v>
      </c>
      <c r="AI100" s="217">
        <f t="shared" si="75"/>
        <v>0</v>
      </c>
      <c r="AJ100" s="96">
        <f t="shared" si="76"/>
        <v>0</v>
      </c>
      <c r="AK100" s="455">
        <f t="shared" si="77"/>
        <v>0</v>
      </c>
      <c r="AL100" s="97" t="str">
        <f t="shared" si="78"/>
        <v/>
      </c>
      <c r="AM100" s="233">
        <v>0</v>
      </c>
      <c r="AN100" s="234">
        <v>0</v>
      </c>
      <c r="AO100" s="106">
        <f t="shared" si="79"/>
        <v>0</v>
      </c>
      <c r="AP100" s="235">
        <v>0</v>
      </c>
      <c r="AQ100" s="235">
        <v>0</v>
      </c>
      <c r="AR100" s="236">
        <v>0</v>
      </c>
      <c r="AS100" s="237">
        <f t="shared" si="80"/>
        <v>0</v>
      </c>
      <c r="AT100" s="384">
        <v>0</v>
      </c>
      <c r="AU100" s="384">
        <v>0</v>
      </c>
      <c r="AV100" s="384">
        <v>0</v>
      </c>
      <c r="AW100" s="238">
        <f t="shared" si="81"/>
        <v>0</v>
      </c>
      <c r="AX100" s="108">
        <f t="shared" si="82"/>
        <v>0</v>
      </c>
      <c r="AY100" s="58">
        <f t="shared" si="83"/>
        <v>0</v>
      </c>
      <c r="AZ100" s="109" t="str">
        <f t="shared" si="84"/>
        <v/>
      </c>
      <c r="BA100" s="254">
        <v>0</v>
      </c>
      <c r="BB100" s="255">
        <v>0</v>
      </c>
      <c r="BC100" s="119">
        <f t="shared" si="85"/>
        <v>0</v>
      </c>
      <c r="BD100" s="256">
        <v>0</v>
      </c>
      <c r="BE100" s="256">
        <v>0</v>
      </c>
      <c r="BF100" s="257">
        <v>0</v>
      </c>
      <c r="BG100" s="258">
        <f t="shared" si="86"/>
        <v>0</v>
      </c>
      <c r="BH100" s="386">
        <v>0</v>
      </c>
      <c r="BI100" s="386">
        <v>0</v>
      </c>
      <c r="BJ100" s="386">
        <v>0</v>
      </c>
      <c r="BK100" s="259">
        <f t="shared" si="87"/>
        <v>0</v>
      </c>
      <c r="BL100" s="120">
        <f t="shared" si="88"/>
        <v>0</v>
      </c>
      <c r="BM100" s="456">
        <f t="shared" si="89"/>
        <v>0</v>
      </c>
      <c r="BN100" s="121" t="str">
        <f t="shared" si="90"/>
        <v/>
      </c>
      <c r="BO100" s="423">
        <v>0</v>
      </c>
      <c r="BP100" s="424">
        <v>0</v>
      </c>
      <c r="BQ100" s="425">
        <f t="shared" si="91"/>
        <v>0</v>
      </c>
      <c r="BR100" s="426">
        <v>0</v>
      </c>
      <c r="BS100" s="426">
        <v>0</v>
      </c>
      <c r="BT100" s="427">
        <v>0</v>
      </c>
      <c r="BU100" s="428">
        <f t="shared" si="92"/>
        <v>0</v>
      </c>
      <c r="BV100" s="429">
        <v>0</v>
      </c>
      <c r="BW100" s="429">
        <v>0</v>
      </c>
      <c r="BX100" s="429">
        <v>0</v>
      </c>
      <c r="BY100" s="430">
        <f t="shared" si="93"/>
        <v>0</v>
      </c>
      <c r="BZ100" s="431">
        <f t="shared" si="94"/>
        <v>0</v>
      </c>
      <c r="CA100" s="457">
        <f t="shared" si="95"/>
        <v>0</v>
      </c>
      <c r="CB100" s="458" t="str">
        <f t="shared" si="96"/>
        <v/>
      </c>
      <c r="CC100" s="74"/>
      <c r="CD100" s="73"/>
      <c r="CE100" s="73"/>
      <c r="CF100" s="73"/>
      <c r="CG100" s="73"/>
      <c r="CH100" s="77">
        <f t="shared" si="66"/>
        <v>0</v>
      </c>
      <c r="CI100" s="459">
        <f t="shared" si="97"/>
        <v>0</v>
      </c>
      <c r="CJ100" s="57" t="str">
        <f t="shared" si="98"/>
        <v/>
      </c>
      <c r="CK100" s="110"/>
      <c r="CL100" s="107"/>
      <c r="CM100" s="107"/>
      <c r="CN100" s="107"/>
      <c r="CO100" s="107"/>
      <c r="CP100" s="123">
        <f t="shared" si="67"/>
        <v>0</v>
      </c>
      <c r="CQ100" s="58">
        <f t="shared" si="99"/>
        <v>0</v>
      </c>
      <c r="CR100" s="109" t="str">
        <f t="shared" si="100"/>
        <v/>
      </c>
      <c r="CS100" s="70"/>
      <c r="CT100" s="69"/>
      <c r="CU100" s="69"/>
      <c r="CV100" s="69"/>
      <c r="CW100" s="69"/>
      <c r="CX100" s="127">
        <f t="shared" si="68"/>
        <v>0</v>
      </c>
      <c r="CY100" s="460">
        <f t="shared" si="101"/>
        <v>0</v>
      </c>
      <c r="CZ100" s="56" t="str">
        <f t="shared" si="102"/>
        <v/>
      </c>
      <c r="DA100" s="10"/>
      <c r="DB100" s="10"/>
      <c r="DC100" s="62" t="str">
        <f t="shared" si="103"/>
        <v/>
      </c>
      <c r="DD100" s="53">
        <f t="shared" si="104"/>
        <v>1000</v>
      </c>
      <c r="DE100" s="53">
        <f t="shared" si="105"/>
        <v>0</v>
      </c>
      <c r="DF100" s="432">
        <f t="shared" si="106"/>
        <v>0</v>
      </c>
      <c r="DG100" s="59" t="str">
        <f t="shared" si="107"/>
        <v/>
      </c>
      <c r="DH100" s="54" t="str">
        <f t="shared" si="108"/>
        <v/>
      </c>
      <c r="DI100" s="54" t="str">
        <f t="shared" si="109"/>
        <v/>
      </c>
      <c r="DJ100" s="54" t="str">
        <f t="shared" si="110"/>
        <v/>
      </c>
      <c r="DK100" s="67">
        <f t="shared" si="111"/>
        <v>0</v>
      </c>
      <c r="DL100" s="676"/>
      <c r="DM100" s="677"/>
      <c r="DO100" s="260">
        <f t="shared" si="112"/>
        <v>0</v>
      </c>
      <c r="DP100" s="260" t="s">
        <v>142</v>
      </c>
      <c r="DQ100" s="260">
        <f t="shared" si="113"/>
        <v>100</v>
      </c>
      <c r="DR100" s="260" t="str">
        <f t="shared" si="114"/>
        <v>0/100</v>
      </c>
      <c r="DS100" s="260">
        <f t="shared" si="115"/>
        <v>0</v>
      </c>
      <c r="DT100" s="260" t="s">
        <v>142</v>
      </c>
      <c r="DU100" s="260">
        <f t="shared" si="116"/>
        <v>100</v>
      </c>
      <c r="DV100" s="260" t="str">
        <f t="shared" si="117"/>
        <v>0/100</v>
      </c>
      <c r="DW100" s="260">
        <f t="shared" si="118"/>
        <v>0</v>
      </c>
      <c r="DX100" s="260" t="s">
        <v>142</v>
      </c>
      <c r="DY100" s="260">
        <f t="shared" si="119"/>
        <v>100</v>
      </c>
      <c r="DZ100" s="260" t="str">
        <f t="shared" si="120"/>
        <v>0/100</v>
      </c>
    </row>
    <row r="101" spans="1:130" ht="15.75">
      <c r="A101" s="6">
        <f t="shared" si="69"/>
        <v>0</v>
      </c>
      <c r="B101" s="53">
        <v>93</v>
      </c>
      <c r="C101" s="54">
        <f t="shared" si="70"/>
        <v>0</v>
      </c>
      <c r="D101" s="8"/>
      <c r="E101" s="83"/>
      <c r="F101" s="7"/>
      <c r="G101" s="8"/>
      <c r="H101" s="8"/>
      <c r="I101" s="8"/>
      <c r="J101" s="83"/>
      <c r="K101" s="179">
        <v>0</v>
      </c>
      <c r="L101" s="180">
        <v>0</v>
      </c>
      <c r="M101" s="87">
        <f t="shared" si="121"/>
        <v>0</v>
      </c>
      <c r="N101" s="187">
        <v>0</v>
      </c>
      <c r="O101" s="187">
        <v>0</v>
      </c>
      <c r="P101" s="188">
        <v>0</v>
      </c>
      <c r="Q101" s="195">
        <f t="shared" si="122"/>
        <v>0</v>
      </c>
      <c r="R101" s="381">
        <v>0</v>
      </c>
      <c r="S101" s="381">
        <v>0</v>
      </c>
      <c r="T101" s="381">
        <v>0</v>
      </c>
      <c r="U101" s="194">
        <f t="shared" si="123"/>
        <v>0</v>
      </c>
      <c r="V101" s="68">
        <f t="shared" si="124"/>
        <v>0</v>
      </c>
      <c r="W101" s="454">
        <f t="shared" si="71"/>
        <v>0</v>
      </c>
      <c r="X101" s="55" t="str">
        <f t="shared" si="72"/>
        <v/>
      </c>
      <c r="Y101" s="212">
        <v>0</v>
      </c>
      <c r="Z101" s="213">
        <v>0</v>
      </c>
      <c r="AA101" s="95">
        <f t="shared" si="73"/>
        <v>0</v>
      </c>
      <c r="AB101" s="214">
        <v>0</v>
      </c>
      <c r="AC101" s="214">
        <v>0</v>
      </c>
      <c r="AD101" s="215">
        <v>0</v>
      </c>
      <c r="AE101" s="216">
        <f t="shared" si="74"/>
        <v>0</v>
      </c>
      <c r="AF101" s="382">
        <v>0</v>
      </c>
      <c r="AG101" s="382">
        <v>0</v>
      </c>
      <c r="AH101" s="382">
        <v>0</v>
      </c>
      <c r="AI101" s="217">
        <f t="shared" si="75"/>
        <v>0</v>
      </c>
      <c r="AJ101" s="96">
        <f t="shared" si="76"/>
        <v>0</v>
      </c>
      <c r="AK101" s="455">
        <f t="shared" si="77"/>
        <v>0</v>
      </c>
      <c r="AL101" s="97" t="str">
        <f t="shared" si="78"/>
        <v/>
      </c>
      <c r="AM101" s="233">
        <v>0</v>
      </c>
      <c r="AN101" s="234">
        <v>0</v>
      </c>
      <c r="AO101" s="106">
        <f t="shared" si="79"/>
        <v>0</v>
      </c>
      <c r="AP101" s="235">
        <v>0</v>
      </c>
      <c r="AQ101" s="235">
        <v>0</v>
      </c>
      <c r="AR101" s="236">
        <v>0</v>
      </c>
      <c r="AS101" s="237">
        <f t="shared" si="80"/>
        <v>0</v>
      </c>
      <c r="AT101" s="384">
        <v>0</v>
      </c>
      <c r="AU101" s="384">
        <v>0</v>
      </c>
      <c r="AV101" s="384">
        <v>0</v>
      </c>
      <c r="AW101" s="238">
        <f t="shared" si="81"/>
        <v>0</v>
      </c>
      <c r="AX101" s="108">
        <f t="shared" si="82"/>
        <v>0</v>
      </c>
      <c r="AY101" s="58">
        <f t="shared" si="83"/>
        <v>0</v>
      </c>
      <c r="AZ101" s="109" t="str">
        <f t="shared" si="84"/>
        <v/>
      </c>
      <c r="BA101" s="254">
        <v>0</v>
      </c>
      <c r="BB101" s="255">
        <v>0</v>
      </c>
      <c r="BC101" s="119">
        <f t="shared" si="85"/>
        <v>0</v>
      </c>
      <c r="BD101" s="256">
        <v>0</v>
      </c>
      <c r="BE101" s="256">
        <v>0</v>
      </c>
      <c r="BF101" s="257">
        <v>0</v>
      </c>
      <c r="BG101" s="258">
        <f t="shared" si="86"/>
        <v>0</v>
      </c>
      <c r="BH101" s="386">
        <v>0</v>
      </c>
      <c r="BI101" s="386">
        <v>0</v>
      </c>
      <c r="BJ101" s="386">
        <v>0</v>
      </c>
      <c r="BK101" s="259">
        <f t="shared" si="87"/>
        <v>0</v>
      </c>
      <c r="BL101" s="120">
        <f t="shared" si="88"/>
        <v>0</v>
      </c>
      <c r="BM101" s="456">
        <f t="shared" si="89"/>
        <v>0</v>
      </c>
      <c r="BN101" s="121" t="str">
        <f t="shared" si="90"/>
        <v/>
      </c>
      <c r="BO101" s="423">
        <v>0</v>
      </c>
      <c r="BP101" s="424">
        <v>0</v>
      </c>
      <c r="BQ101" s="425">
        <f t="shared" si="91"/>
        <v>0</v>
      </c>
      <c r="BR101" s="426">
        <v>0</v>
      </c>
      <c r="BS101" s="426">
        <v>0</v>
      </c>
      <c r="BT101" s="427">
        <v>0</v>
      </c>
      <c r="BU101" s="428">
        <f t="shared" si="92"/>
        <v>0</v>
      </c>
      <c r="BV101" s="429">
        <v>0</v>
      </c>
      <c r="BW101" s="429">
        <v>0</v>
      </c>
      <c r="BX101" s="429">
        <v>0</v>
      </c>
      <c r="BY101" s="430">
        <f t="shared" si="93"/>
        <v>0</v>
      </c>
      <c r="BZ101" s="431">
        <f t="shared" si="94"/>
        <v>0</v>
      </c>
      <c r="CA101" s="457">
        <f t="shared" si="95"/>
        <v>0</v>
      </c>
      <c r="CB101" s="458" t="str">
        <f t="shared" si="96"/>
        <v/>
      </c>
      <c r="CC101" s="74"/>
      <c r="CD101" s="73"/>
      <c r="CE101" s="73"/>
      <c r="CF101" s="73"/>
      <c r="CG101" s="73"/>
      <c r="CH101" s="77">
        <f t="shared" si="66"/>
        <v>0</v>
      </c>
      <c r="CI101" s="459">
        <f t="shared" si="97"/>
        <v>0</v>
      </c>
      <c r="CJ101" s="57" t="str">
        <f t="shared" si="98"/>
        <v/>
      </c>
      <c r="CK101" s="110"/>
      <c r="CL101" s="107"/>
      <c r="CM101" s="107"/>
      <c r="CN101" s="107"/>
      <c r="CO101" s="107"/>
      <c r="CP101" s="123">
        <f t="shared" si="67"/>
        <v>0</v>
      </c>
      <c r="CQ101" s="58">
        <f t="shared" si="99"/>
        <v>0</v>
      </c>
      <c r="CR101" s="109" t="str">
        <f t="shared" si="100"/>
        <v/>
      </c>
      <c r="CS101" s="70"/>
      <c r="CT101" s="69"/>
      <c r="CU101" s="69"/>
      <c r="CV101" s="69"/>
      <c r="CW101" s="69"/>
      <c r="CX101" s="127">
        <f t="shared" si="68"/>
        <v>0</v>
      </c>
      <c r="CY101" s="460">
        <f t="shared" si="101"/>
        <v>0</v>
      </c>
      <c r="CZ101" s="56" t="str">
        <f t="shared" si="102"/>
        <v/>
      </c>
      <c r="DA101" s="10"/>
      <c r="DB101" s="10"/>
      <c r="DC101" s="62" t="str">
        <f t="shared" si="103"/>
        <v/>
      </c>
      <c r="DD101" s="53">
        <f t="shared" si="104"/>
        <v>1000</v>
      </c>
      <c r="DE101" s="53">
        <f t="shared" si="105"/>
        <v>0</v>
      </c>
      <c r="DF101" s="432">
        <f t="shared" si="106"/>
        <v>0</v>
      </c>
      <c r="DG101" s="59" t="str">
        <f t="shared" si="107"/>
        <v/>
      </c>
      <c r="DH101" s="54" t="str">
        <f t="shared" si="108"/>
        <v/>
      </c>
      <c r="DI101" s="54" t="str">
        <f t="shared" si="109"/>
        <v/>
      </c>
      <c r="DJ101" s="54" t="str">
        <f t="shared" si="110"/>
        <v/>
      </c>
      <c r="DK101" s="67">
        <f t="shared" si="111"/>
        <v>0</v>
      </c>
      <c r="DL101" s="676"/>
      <c r="DM101" s="677"/>
      <c r="DO101" s="260">
        <f t="shared" si="112"/>
        <v>0</v>
      </c>
      <c r="DP101" s="260" t="s">
        <v>142</v>
      </c>
      <c r="DQ101" s="260">
        <f t="shared" si="113"/>
        <v>100</v>
      </c>
      <c r="DR101" s="260" t="str">
        <f t="shared" si="114"/>
        <v>0/100</v>
      </c>
      <c r="DS101" s="260">
        <f t="shared" si="115"/>
        <v>0</v>
      </c>
      <c r="DT101" s="260" t="s">
        <v>142</v>
      </c>
      <c r="DU101" s="260">
        <f t="shared" si="116"/>
        <v>100</v>
      </c>
      <c r="DV101" s="260" t="str">
        <f t="shared" si="117"/>
        <v>0/100</v>
      </c>
      <c r="DW101" s="260">
        <f t="shared" si="118"/>
        <v>0</v>
      </c>
      <c r="DX101" s="260" t="s">
        <v>142</v>
      </c>
      <c r="DY101" s="260">
        <f t="shared" si="119"/>
        <v>100</v>
      </c>
      <c r="DZ101" s="260" t="str">
        <f t="shared" si="120"/>
        <v>0/100</v>
      </c>
    </row>
    <row r="102" spans="1:130" ht="15.75">
      <c r="A102" s="6">
        <f t="shared" si="69"/>
        <v>0</v>
      </c>
      <c r="B102" s="61">
        <v>94</v>
      </c>
      <c r="C102" s="54">
        <f t="shared" si="70"/>
        <v>0</v>
      </c>
      <c r="D102" s="8"/>
      <c r="E102" s="83"/>
      <c r="F102" s="7"/>
      <c r="G102" s="8"/>
      <c r="H102" s="8"/>
      <c r="I102" s="8"/>
      <c r="J102" s="83"/>
      <c r="K102" s="179">
        <v>0</v>
      </c>
      <c r="L102" s="180">
        <v>0</v>
      </c>
      <c r="M102" s="87">
        <f t="shared" si="121"/>
        <v>0</v>
      </c>
      <c r="N102" s="187">
        <v>0</v>
      </c>
      <c r="O102" s="187">
        <v>0</v>
      </c>
      <c r="P102" s="188">
        <v>0</v>
      </c>
      <c r="Q102" s="195">
        <f t="shared" si="122"/>
        <v>0</v>
      </c>
      <c r="R102" s="381">
        <v>0</v>
      </c>
      <c r="S102" s="381">
        <v>0</v>
      </c>
      <c r="T102" s="381">
        <v>0</v>
      </c>
      <c r="U102" s="194">
        <f t="shared" si="123"/>
        <v>0</v>
      </c>
      <c r="V102" s="68">
        <f t="shared" si="124"/>
        <v>0</v>
      </c>
      <c r="W102" s="454">
        <f t="shared" si="71"/>
        <v>0</v>
      </c>
      <c r="X102" s="55" t="str">
        <f t="shared" si="72"/>
        <v/>
      </c>
      <c r="Y102" s="212">
        <v>0</v>
      </c>
      <c r="Z102" s="213">
        <v>0</v>
      </c>
      <c r="AA102" s="95">
        <f t="shared" si="73"/>
        <v>0</v>
      </c>
      <c r="AB102" s="214">
        <v>0</v>
      </c>
      <c r="AC102" s="214">
        <v>0</v>
      </c>
      <c r="AD102" s="215">
        <v>0</v>
      </c>
      <c r="AE102" s="216">
        <f t="shared" si="74"/>
        <v>0</v>
      </c>
      <c r="AF102" s="382">
        <v>0</v>
      </c>
      <c r="AG102" s="382">
        <v>0</v>
      </c>
      <c r="AH102" s="382">
        <v>0</v>
      </c>
      <c r="AI102" s="217">
        <f t="shared" si="75"/>
        <v>0</v>
      </c>
      <c r="AJ102" s="96">
        <f t="shared" si="76"/>
        <v>0</v>
      </c>
      <c r="AK102" s="455">
        <f t="shared" si="77"/>
        <v>0</v>
      </c>
      <c r="AL102" s="97" t="str">
        <f t="shared" si="78"/>
        <v/>
      </c>
      <c r="AM102" s="233">
        <v>0</v>
      </c>
      <c r="AN102" s="234">
        <v>0</v>
      </c>
      <c r="AO102" s="106">
        <f t="shared" si="79"/>
        <v>0</v>
      </c>
      <c r="AP102" s="235">
        <v>0</v>
      </c>
      <c r="AQ102" s="235">
        <v>0</v>
      </c>
      <c r="AR102" s="236">
        <v>0</v>
      </c>
      <c r="AS102" s="237">
        <f t="shared" si="80"/>
        <v>0</v>
      </c>
      <c r="AT102" s="384">
        <v>0</v>
      </c>
      <c r="AU102" s="384">
        <v>0</v>
      </c>
      <c r="AV102" s="384">
        <v>0</v>
      </c>
      <c r="AW102" s="238">
        <f t="shared" si="81"/>
        <v>0</v>
      </c>
      <c r="AX102" s="108">
        <f t="shared" si="82"/>
        <v>0</v>
      </c>
      <c r="AY102" s="58">
        <f t="shared" si="83"/>
        <v>0</v>
      </c>
      <c r="AZ102" s="109" t="str">
        <f t="shared" si="84"/>
        <v/>
      </c>
      <c r="BA102" s="254">
        <v>0</v>
      </c>
      <c r="BB102" s="255">
        <v>0</v>
      </c>
      <c r="BC102" s="119">
        <f t="shared" si="85"/>
        <v>0</v>
      </c>
      <c r="BD102" s="256">
        <v>0</v>
      </c>
      <c r="BE102" s="256">
        <v>0</v>
      </c>
      <c r="BF102" s="257">
        <v>0</v>
      </c>
      <c r="BG102" s="258">
        <f t="shared" si="86"/>
        <v>0</v>
      </c>
      <c r="BH102" s="386">
        <v>0</v>
      </c>
      <c r="BI102" s="386">
        <v>0</v>
      </c>
      <c r="BJ102" s="386">
        <v>0</v>
      </c>
      <c r="BK102" s="259">
        <f t="shared" si="87"/>
        <v>0</v>
      </c>
      <c r="BL102" s="120">
        <f t="shared" si="88"/>
        <v>0</v>
      </c>
      <c r="BM102" s="456">
        <f t="shared" si="89"/>
        <v>0</v>
      </c>
      <c r="BN102" s="121" t="str">
        <f t="shared" si="90"/>
        <v/>
      </c>
      <c r="BO102" s="423">
        <v>0</v>
      </c>
      <c r="BP102" s="424">
        <v>0</v>
      </c>
      <c r="BQ102" s="425">
        <f t="shared" si="91"/>
        <v>0</v>
      </c>
      <c r="BR102" s="426">
        <v>0</v>
      </c>
      <c r="BS102" s="426">
        <v>0</v>
      </c>
      <c r="BT102" s="427">
        <v>0</v>
      </c>
      <c r="BU102" s="428">
        <f t="shared" si="92"/>
        <v>0</v>
      </c>
      <c r="BV102" s="429">
        <v>0</v>
      </c>
      <c r="BW102" s="429">
        <v>0</v>
      </c>
      <c r="BX102" s="429">
        <v>0</v>
      </c>
      <c r="BY102" s="430">
        <f t="shared" si="93"/>
        <v>0</v>
      </c>
      <c r="BZ102" s="431">
        <f t="shared" si="94"/>
        <v>0</v>
      </c>
      <c r="CA102" s="457">
        <f t="shared" si="95"/>
        <v>0</v>
      </c>
      <c r="CB102" s="458" t="str">
        <f t="shared" si="96"/>
        <v/>
      </c>
      <c r="CC102" s="74"/>
      <c r="CD102" s="73"/>
      <c r="CE102" s="73"/>
      <c r="CF102" s="73"/>
      <c r="CG102" s="73"/>
      <c r="CH102" s="77">
        <f t="shared" si="66"/>
        <v>0</v>
      </c>
      <c r="CI102" s="459">
        <f t="shared" si="97"/>
        <v>0</v>
      </c>
      <c r="CJ102" s="57" t="str">
        <f t="shared" si="98"/>
        <v/>
      </c>
      <c r="CK102" s="110"/>
      <c r="CL102" s="107"/>
      <c r="CM102" s="107"/>
      <c r="CN102" s="107"/>
      <c r="CO102" s="107"/>
      <c r="CP102" s="123">
        <f t="shared" si="67"/>
        <v>0</v>
      </c>
      <c r="CQ102" s="58">
        <f t="shared" si="99"/>
        <v>0</v>
      </c>
      <c r="CR102" s="109" t="str">
        <f t="shared" si="100"/>
        <v/>
      </c>
      <c r="CS102" s="70"/>
      <c r="CT102" s="69"/>
      <c r="CU102" s="69"/>
      <c r="CV102" s="69"/>
      <c r="CW102" s="69"/>
      <c r="CX102" s="127">
        <f t="shared" si="68"/>
        <v>0</v>
      </c>
      <c r="CY102" s="460">
        <f t="shared" si="101"/>
        <v>0</v>
      </c>
      <c r="CZ102" s="56" t="str">
        <f t="shared" si="102"/>
        <v/>
      </c>
      <c r="DA102" s="10"/>
      <c r="DB102" s="10"/>
      <c r="DC102" s="62" t="str">
        <f t="shared" si="103"/>
        <v/>
      </c>
      <c r="DD102" s="53">
        <f t="shared" si="104"/>
        <v>1000</v>
      </c>
      <c r="DE102" s="53">
        <f t="shared" si="105"/>
        <v>0</v>
      </c>
      <c r="DF102" s="432">
        <f t="shared" si="106"/>
        <v>0</v>
      </c>
      <c r="DG102" s="59" t="str">
        <f t="shared" si="107"/>
        <v/>
      </c>
      <c r="DH102" s="54" t="str">
        <f t="shared" si="108"/>
        <v/>
      </c>
      <c r="DI102" s="54" t="str">
        <f t="shared" si="109"/>
        <v/>
      </c>
      <c r="DJ102" s="54" t="str">
        <f t="shared" si="110"/>
        <v/>
      </c>
      <c r="DK102" s="67">
        <f t="shared" si="111"/>
        <v>0</v>
      </c>
      <c r="DL102" s="676"/>
      <c r="DM102" s="677"/>
      <c r="DO102" s="260">
        <f t="shared" si="112"/>
        <v>0</v>
      </c>
      <c r="DP102" s="260" t="s">
        <v>142</v>
      </c>
      <c r="DQ102" s="260">
        <f t="shared" si="113"/>
        <v>100</v>
      </c>
      <c r="DR102" s="260" t="str">
        <f t="shared" si="114"/>
        <v>0/100</v>
      </c>
      <c r="DS102" s="260">
        <f t="shared" si="115"/>
        <v>0</v>
      </c>
      <c r="DT102" s="260" t="s">
        <v>142</v>
      </c>
      <c r="DU102" s="260">
        <f t="shared" si="116"/>
        <v>100</v>
      </c>
      <c r="DV102" s="260" t="str">
        <f t="shared" si="117"/>
        <v>0/100</v>
      </c>
      <c r="DW102" s="260">
        <f t="shared" si="118"/>
        <v>0</v>
      </c>
      <c r="DX102" s="260" t="s">
        <v>142</v>
      </c>
      <c r="DY102" s="260">
        <f t="shared" si="119"/>
        <v>100</v>
      </c>
      <c r="DZ102" s="260" t="str">
        <f t="shared" si="120"/>
        <v>0/100</v>
      </c>
    </row>
    <row r="103" spans="1:130" ht="15.75">
      <c r="A103" s="6">
        <f t="shared" si="69"/>
        <v>0</v>
      </c>
      <c r="B103" s="53">
        <v>95</v>
      </c>
      <c r="C103" s="54">
        <f t="shared" si="70"/>
        <v>0</v>
      </c>
      <c r="D103" s="8"/>
      <c r="E103" s="83"/>
      <c r="F103" s="7"/>
      <c r="G103" s="8"/>
      <c r="H103" s="8"/>
      <c r="I103" s="8"/>
      <c r="J103" s="83"/>
      <c r="K103" s="179">
        <v>0</v>
      </c>
      <c r="L103" s="180">
        <v>0</v>
      </c>
      <c r="M103" s="87">
        <f t="shared" si="121"/>
        <v>0</v>
      </c>
      <c r="N103" s="187">
        <v>0</v>
      </c>
      <c r="O103" s="187">
        <v>0</v>
      </c>
      <c r="P103" s="188">
        <v>0</v>
      </c>
      <c r="Q103" s="195">
        <f t="shared" si="122"/>
        <v>0</v>
      </c>
      <c r="R103" s="381">
        <v>0</v>
      </c>
      <c r="S103" s="381">
        <v>0</v>
      </c>
      <c r="T103" s="381">
        <v>0</v>
      </c>
      <c r="U103" s="194">
        <f t="shared" si="123"/>
        <v>0</v>
      </c>
      <c r="V103" s="68">
        <f t="shared" si="124"/>
        <v>0</v>
      </c>
      <c r="W103" s="454">
        <f t="shared" si="71"/>
        <v>0</v>
      </c>
      <c r="X103" s="55" t="str">
        <f t="shared" si="72"/>
        <v/>
      </c>
      <c r="Y103" s="212">
        <v>0</v>
      </c>
      <c r="Z103" s="213">
        <v>0</v>
      </c>
      <c r="AA103" s="95">
        <f t="shared" si="73"/>
        <v>0</v>
      </c>
      <c r="AB103" s="214">
        <v>0</v>
      </c>
      <c r="AC103" s="214">
        <v>0</v>
      </c>
      <c r="AD103" s="215">
        <v>0</v>
      </c>
      <c r="AE103" s="216">
        <f t="shared" si="74"/>
        <v>0</v>
      </c>
      <c r="AF103" s="382">
        <v>0</v>
      </c>
      <c r="AG103" s="382">
        <v>0</v>
      </c>
      <c r="AH103" s="382">
        <v>0</v>
      </c>
      <c r="AI103" s="217">
        <f t="shared" si="75"/>
        <v>0</v>
      </c>
      <c r="AJ103" s="96">
        <f t="shared" si="76"/>
        <v>0</v>
      </c>
      <c r="AK103" s="455">
        <f t="shared" si="77"/>
        <v>0</v>
      </c>
      <c r="AL103" s="97" t="str">
        <f t="shared" si="78"/>
        <v/>
      </c>
      <c r="AM103" s="233">
        <v>0</v>
      </c>
      <c r="AN103" s="234">
        <v>0</v>
      </c>
      <c r="AO103" s="106">
        <f t="shared" si="79"/>
        <v>0</v>
      </c>
      <c r="AP103" s="235">
        <v>0</v>
      </c>
      <c r="AQ103" s="235">
        <v>0</v>
      </c>
      <c r="AR103" s="236">
        <v>0</v>
      </c>
      <c r="AS103" s="237">
        <f t="shared" si="80"/>
        <v>0</v>
      </c>
      <c r="AT103" s="384">
        <v>0</v>
      </c>
      <c r="AU103" s="384">
        <v>0</v>
      </c>
      <c r="AV103" s="384">
        <v>0</v>
      </c>
      <c r="AW103" s="238">
        <f t="shared" si="81"/>
        <v>0</v>
      </c>
      <c r="AX103" s="108">
        <f t="shared" si="82"/>
        <v>0</v>
      </c>
      <c r="AY103" s="58">
        <f t="shared" si="83"/>
        <v>0</v>
      </c>
      <c r="AZ103" s="109" t="str">
        <f t="shared" si="84"/>
        <v/>
      </c>
      <c r="BA103" s="254">
        <v>0</v>
      </c>
      <c r="BB103" s="255">
        <v>0</v>
      </c>
      <c r="BC103" s="119">
        <f t="shared" si="85"/>
        <v>0</v>
      </c>
      <c r="BD103" s="256">
        <v>0</v>
      </c>
      <c r="BE103" s="256">
        <v>0</v>
      </c>
      <c r="BF103" s="257">
        <v>0</v>
      </c>
      <c r="BG103" s="258">
        <f t="shared" si="86"/>
        <v>0</v>
      </c>
      <c r="BH103" s="386">
        <v>0</v>
      </c>
      <c r="BI103" s="386">
        <v>0</v>
      </c>
      <c r="BJ103" s="386">
        <v>0</v>
      </c>
      <c r="BK103" s="259">
        <f t="shared" si="87"/>
        <v>0</v>
      </c>
      <c r="BL103" s="120">
        <f t="shared" si="88"/>
        <v>0</v>
      </c>
      <c r="BM103" s="456">
        <f t="shared" si="89"/>
        <v>0</v>
      </c>
      <c r="BN103" s="121" t="str">
        <f t="shared" si="90"/>
        <v/>
      </c>
      <c r="BO103" s="423">
        <v>0</v>
      </c>
      <c r="BP103" s="424">
        <v>0</v>
      </c>
      <c r="BQ103" s="425">
        <f t="shared" si="91"/>
        <v>0</v>
      </c>
      <c r="BR103" s="426">
        <v>0</v>
      </c>
      <c r="BS103" s="426">
        <v>0</v>
      </c>
      <c r="BT103" s="427">
        <v>0</v>
      </c>
      <c r="BU103" s="428">
        <f t="shared" si="92"/>
        <v>0</v>
      </c>
      <c r="BV103" s="429">
        <v>0</v>
      </c>
      <c r="BW103" s="429">
        <v>0</v>
      </c>
      <c r="BX103" s="429">
        <v>0</v>
      </c>
      <c r="BY103" s="430">
        <f t="shared" si="93"/>
        <v>0</v>
      </c>
      <c r="BZ103" s="431">
        <f t="shared" si="94"/>
        <v>0</v>
      </c>
      <c r="CA103" s="457">
        <f t="shared" si="95"/>
        <v>0</v>
      </c>
      <c r="CB103" s="458" t="str">
        <f t="shared" si="96"/>
        <v/>
      </c>
      <c r="CC103" s="74"/>
      <c r="CD103" s="73"/>
      <c r="CE103" s="73"/>
      <c r="CF103" s="73"/>
      <c r="CG103" s="73"/>
      <c r="CH103" s="77">
        <f t="shared" si="66"/>
        <v>0</v>
      </c>
      <c r="CI103" s="459">
        <f t="shared" si="97"/>
        <v>0</v>
      </c>
      <c r="CJ103" s="57" t="str">
        <f t="shared" si="98"/>
        <v/>
      </c>
      <c r="CK103" s="110"/>
      <c r="CL103" s="107"/>
      <c r="CM103" s="107"/>
      <c r="CN103" s="107"/>
      <c r="CO103" s="107"/>
      <c r="CP103" s="123">
        <f t="shared" si="67"/>
        <v>0</v>
      </c>
      <c r="CQ103" s="58">
        <f t="shared" si="99"/>
        <v>0</v>
      </c>
      <c r="CR103" s="109" t="str">
        <f t="shared" si="100"/>
        <v/>
      </c>
      <c r="CS103" s="70"/>
      <c r="CT103" s="69"/>
      <c r="CU103" s="69"/>
      <c r="CV103" s="69"/>
      <c r="CW103" s="69"/>
      <c r="CX103" s="127">
        <f t="shared" si="68"/>
        <v>0</v>
      </c>
      <c r="CY103" s="460">
        <f t="shared" si="101"/>
        <v>0</v>
      </c>
      <c r="CZ103" s="56" t="str">
        <f t="shared" si="102"/>
        <v/>
      </c>
      <c r="DA103" s="10"/>
      <c r="DB103" s="10"/>
      <c r="DC103" s="62" t="str">
        <f t="shared" si="103"/>
        <v/>
      </c>
      <c r="DD103" s="53">
        <f t="shared" si="104"/>
        <v>1000</v>
      </c>
      <c r="DE103" s="53">
        <f t="shared" si="105"/>
        <v>0</v>
      </c>
      <c r="DF103" s="432">
        <f t="shared" si="106"/>
        <v>0</v>
      </c>
      <c r="DG103" s="59" t="str">
        <f t="shared" si="107"/>
        <v/>
      </c>
      <c r="DH103" s="54" t="str">
        <f t="shared" si="108"/>
        <v/>
      </c>
      <c r="DI103" s="54" t="str">
        <f t="shared" si="109"/>
        <v/>
      </c>
      <c r="DJ103" s="54" t="str">
        <f t="shared" si="110"/>
        <v/>
      </c>
      <c r="DK103" s="67">
        <f t="shared" si="111"/>
        <v>0</v>
      </c>
      <c r="DL103" s="676"/>
      <c r="DM103" s="677"/>
      <c r="DO103" s="260">
        <f t="shared" si="112"/>
        <v>0</v>
      </c>
      <c r="DP103" s="260" t="s">
        <v>142</v>
      </c>
      <c r="DQ103" s="260">
        <f t="shared" si="113"/>
        <v>100</v>
      </c>
      <c r="DR103" s="260" t="str">
        <f t="shared" si="114"/>
        <v>0/100</v>
      </c>
      <c r="DS103" s="260">
        <f t="shared" si="115"/>
        <v>0</v>
      </c>
      <c r="DT103" s="260" t="s">
        <v>142</v>
      </c>
      <c r="DU103" s="260">
        <f t="shared" si="116"/>
        <v>100</v>
      </c>
      <c r="DV103" s="260" t="str">
        <f t="shared" si="117"/>
        <v>0/100</v>
      </c>
      <c r="DW103" s="260">
        <f t="shared" si="118"/>
        <v>0</v>
      </c>
      <c r="DX103" s="260" t="s">
        <v>142</v>
      </c>
      <c r="DY103" s="260">
        <f t="shared" si="119"/>
        <v>100</v>
      </c>
      <c r="DZ103" s="260" t="str">
        <f t="shared" si="120"/>
        <v>0/100</v>
      </c>
    </row>
    <row r="104" spans="1:130" ht="15.75">
      <c r="A104" s="6">
        <f t="shared" si="69"/>
        <v>0</v>
      </c>
      <c r="B104" s="61">
        <v>96</v>
      </c>
      <c r="C104" s="54">
        <f t="shared" si="70"/>
        <v>0</v>
      </c>
      <c r="D104" s="8"/>
      <c r="E104" s="83"/>
      <c r="F104" s="7"/>
      <c r="G104" s="8"/>
      <c r="H104" s="8"/>
      <c r="I104" s="8"/>
      <c r="J104" s="83"/>
      <c r="K104" s="179">
        <v>0</v>
      </c>
      <c r="L104" s="180">
        <v>0</v>
      </c>
      <c r="M104" s="87">
        <f t="shared" si="121"/>
        <v>0</v>
      </c>
      <c r="N104" s="187">
        <v>0</v>
      </c>
      <c r="O104" s="187">
        <v>0</v>
      </c>
      <c r="P104" s="188">
        <v>0</v>
      </c>
      <c r="Q104" s="195">
        <f t="shared" si="122"/>
        <v>0</v>
      </c>
      <c r="R104" s="381">
        <v>0</v>
      </c>
      <c r="S104" s="381">
        <v>0</v>
      </c>
      <c r="T104" s="381">
        <v>0</v>
      </c>
      <c r="U104" s="194">
        <f t="shared" si="123"/>
        <v>0</v>
      </c>
      <c r="V104" s="68">
        <f t="shared" si="124"/>
        <v>0</v>
      </c>
      <c r="W104" s="454">
        <f t="shared" si="71"/>
        <v>0</v>
      </c>
      <c r="X104" s="55" t="str">
        <f t="shared" si="72"/>
        <v/>
      </c>
      <c r="Y104" s="212">
        <v>0</v>
      </c>
      <c r="Z104" s="213">
        <v>0</v>
      </c>
      <c r="AA104" s="95">
        <f t="shared" si="73"/>
        <v>0</v>
      </c>
      <c r="AB104" s="214">
        <v>0</v>
      </c>
      <c r="AC104" s="214">
        <v>0</v>
      </c>
      <c r="AD104" s="215">
        <v>0</v>
      </c>
      <c r="AE104" s="216">
        <f t="shared" si="74"/>
        <v>0</v>
      </c>
      <c r="AF104" s="382">
        <v>0</v>
      </c>
      <c r="AG104" s="382">
        <v>0</v>
      </c>
      <c r="AH104" s="382">
        <v>0</v>
      </c>
      <c r="AI104" s="217">
        <f t="shared" si="75"/>
        <v>0</v>
      </c>
      <c r="AJ104" s="96">
        <f t="shared" si="76"/>
        <v>0</v>
      </c>
      <c r="AK104" s="455">
        <f t="shared" si="77"/>
        <v>0</v>
      </c>
      <c r="AL104" s="97" t="str">
        <f t="shared" si="78"/>
        <v/>
      </c>
      <c r="AM104" s="233">
        <v>0</v>
      </c>
      <c r="AN104" s="234">
        <v>0</v>
      </c>
      <c r="AO104" s="106">
        <f t="shared" si="79"/>
        <v>0</v>
      </c>
      <c r="AP104" s="235">
        <v>0</v>
      </c>
      <c r="AQ104" s="235">
        <v>0</v>
      </c>
      <c r="AR104" s="236">
        <v>0</v>
      </c>
      <c r="AS104" s="237">
        <f t="shared" si="80"/>
        <v>0</v>
      </c>
      <c r="AT104" s="384">
        <v>0</v>
      </c>
      <c r="AU104" s="384">
        <v>0</v>
      </c>
      <c r="AV104" s="384">
        <v>0</v>
      </c>
      <c r="AW104" s="238">
        <f t="shared" si="81"/>
        <v>0</v>
      </c>
      <c r="AX104" s="108">
        <f t="shared" si="82"/>
        <v>0</v>
      </c>
      <c r="AY104" s="58">
        <f t="shared" si="83"/>
        <v>0</v>
      </c>
      <c r="AZ104" s="109" t="str">
        <f t="shared" si="84"/>
        <v/>
      </c>
      <c r="BA104" s="254">
        <v>0</v>
      </c>
      <c r="BB104" s="255">
        <v>0</v>
      </c>
      <c r="BC104" s="119">
        <f t="shared" si="85"/>
        <v>0</v>
      </c>
      <c r="BD104" s="256">
        <v>0</v>
      </c>
      <c r="BE104" s="256">
        <v>0</v>
      </c>
      <c r="BF104" s="257">
        <v>0</v>
      </c>
      <c r="BG104" s="258">
        <f t="shared" si="86"/>
        <v>0</v>
      </c>
      <c r="BH104" s="386">
        <v>0</v>
      </c>
      <c r="BI104" s="386">
        <v>0</v>
      </c>
      <c r="BJ104" s="386">
        <v>0</v>
      </c>
      <c r="BK104" s="259">
        <f t="shared" si="87"/>
        <v>0</v>
      </c>
      <c r="BL104" s="120">
        <f t="shared" si="88"/>
        <v>0</v>
      </c>
      <c r="BM104" s="456">
        <f t="shared" si="89"/>
        <v>0</v>
      </c>
      <c r="BN104" s="121" t="str">
        <f t="shared" si="90"/>
        <v/>
      </c>
      <c r="BO104" s="423">
        <v>0</v>
      </c>
      <c r="BP104" s="424">
        <v>0</v>
      </c>
      <c r="BQ104" s="425">
        <f t="shared" si="91"/>
        <v>0</v>
      </c>
      <c r="BR104" s="426">
        <v>0</v>
      </c>
      <c r="BS104" s="426">
        <v>0</v>
      </c>
      <c r="BT104" s="427">
        <v>0</v>
      </c>
      <c r="BU104" s="428">
        <f t="shared" si="92"/>
        <v>0</v>
      </c>
      <c r="BV104" s="429">
        <v>0</v>
      </c>
      <c r="BW104" s="429">
        <v>0</v>
      </c>
      <c r="BX104" s="429">
        <v>0</v>
      </c>
      <c r="BY104" s="430">
        <f t="shared" si="93"/>
        <v>0</v>
      </c>
      <c r="BZ104" s="431">
        <f t="shared" si="94"/>
        <v>0</v>
      </c>
      <c r="CA104" s="457">
        <f t="shared" si="95"/>
        <v>0</v>
      </c>
      <c r="CB104" s="458" t="str">
        <f t="shared" si="96"/>
        <v/>
      </c>
      <c r="CC104" s="74"/>
      <c r="CD104" s="73"/>
      <c r="CE104" s="73"/>
      <c r="CF104" s="73"/>
      <c r="CG104" s="73"/>
      <c r="CH104" s="77">
        <f t="shared" si="66"/>
        <v>0</v>
      </c>
      <c r="CI104" s="459">
        <f t="shared" si="97"/>
        <v>0</v>
      </c>
      <c r="CJ104" s="57" t="str">
        <f t="shared" si="98"/>
        <v/>
      </c>
      <c r="CK104" s="110"/>
      <c r="CL104" s="107"/>
      <c r="CM104" s="107"/>
      <c r="CN104" s="107"/>
      <c r="CO104" s="107"/>
      <c r="CP104" s="123">
        <f t="shared" si="67"/>
        <v>0</v>
      </c>
      <c r="CQ104" s="58">
        <f t="shared" si="99"/>
        <v>0</v>
      </c>
      <c r="CR104" s="109" t="str">
        <f t="shared" si="100"/>
        <v/>
      </c>
      <c r="CS104" s="70"/>
      <c r="CT104" s="69"/>
      <c r="CU104" s="69"/>
      <c r="CV104" s="69"/>
      <c r="CW104" s="69"/>
      <c r="CX104" s="127">
        <f t="shared" si="68"/>
        <v>0</v>
      </c>
      <c r="CY104" s="460">
        <f t="shared" si="101"/>
        <v>0</v>
      </c>
      <c r="CZ104" s="56" t="str">
        <f t="shared" si="102"/>
        <v/>
      </c>
      <c r="DA104" s="10"/>
      <c r="DB104" s="10"/>
      <c r="DC104" s="62" t="str">
        <f t="shared" si="103"/>
        <v/>
      </c>
      <c r="DD104" s="53">
        <f t="shared" si="104"/>
        <v>1000</v>
      </c>
      <c r="DE104" s="53">
        <f t="shared" si="105"/>
        <v>0</v>
      </c>
      <c r="DF104" s="432">
        <f t="shared" si="106"/>
        <v>0</v>
      </c>
      <c r="DG104" s="59" t="str">
        <f t="shared" si="107"/>
        <v/>
      </c>
      <c r="DH104" s="54" t="str">
        <f t="shared" si="108"/>
        <v/>
      </c>
      <c r="DI104" s="54" t="str">
        <f t="shared" si="109"/>
        <v/>
      </c>
      <c r="DJ104" s="54" t="str">
        <f t="shared" si="110"/>
        <v/>
      </c>
      <c r="DK104" s="67">
        <f t="shared" si="111"/>
        <v>0</v>
      </c>
      <c r="DL104" s="676"/>
      <c r="DM104" s="677"/>
      <c r="DO104" s="260">
        <f t="shared" si="112"/>
        <v>0</v>
      </c>
      <c r="DP104" s="260" t="s">
        <v>142</v>
      </c>
      <c r="DQ104" s="260">
        <f t="shared" si="113"/>
        <v>100</v>
      </c>
      <c r="DR104" s="260" t="str">
        <f t="shared" si="114"/>
        <v>0/100</v>
      </c>
      <c r="DS104" s="260">
        <f t="shared" si="115"/>
        <v>0</v>
      </c>
      <c r="DT104" s="260" t="s">
        <v>142</v>
      </c>
      <c r="DU104" s="260">
        <f t="shared" si="116"/>
        <v>100</v>
      </c>
      <c r="DV104" s="260" t="str">
        <f t="shared" si="117"/>
        <v>0/100</v>
      </c>
      <c r="DW104" s="260">
        <f t="shared" si="118"/>
        <v>0</v>
      </c>
      <c r="DX104" s="260" t="s">
        <v>142</v>
      </c>
      <c r="DY104" s="260">
        <f t="shared" si="119"/>
        <v>100</v>
      </c>
      <c r="DZ104" s="260" t="str">
        <f t="shared" si="120"/>
        <v>0/100</v>
      </c>
    </row>
    <row r="105" spans="1:130" ht="15.75">
      <c r="A105" s="6">
        <f t="shared" si="69"/>
        <v>0</v>
      </c>
      <c r="B105" s="53">
        <v>97</v>
      </c>
      <c r="C105" s="54">
        <f t="shared" si="70"/>
        <v>0</v>
      </c>
      <c r="D105" s="8"/>
      <c r="E105" s="83"/>
      <c r="F105" s="7"/>
      <c r="G105" s="8"/>
      <c r="H105" s="8"/>
      <c r="I105" s="8"/>
      <c r="J105" s="83"/>
      <c r="K105" s="179">
        <v>0</v>
      </c>
      <c r="L105" s="180">
        <v>0</v>
      </c>
      <c r="M105" s="87">
        <f t="shared" si="121"/>
        <v>0</v>
      </c>
      <c r="N105" s="187">
        <v>0</v>
      </c>
      <c r="O105" s="187">
        <v>0</v>
      </c>
      <c r="P105" s="188">
        <v>0</v>
      </c>
      <c r="Q105" s="195">
        <f t="shared" si="122"/>
        <v>0</v>
      </c>
      <c r="R105" s="381">
        <v>0</v>
      </c>
      <c r="S105" s="381">
        <v>0</v>
      </c>
      <c r="T105" s="381">
        <v>0</v>
      </c>
      <c r="U105" s="194">
        <f t="shared" si="123"/>
        <v>0</v>
      </c>
      <c r="V105" s="68">
        <f t="shared" si="124"/>
        <v>0</v>
      </c>
      <c r="W105" s="454">
        <f t="shared" si="71"/>
        <v>0</v>
      </c>
      <c r="X105" s="55" t="str">
        <f t="shared" si="72"/>
        <v/>
      </c>
      <c r="Y105" s="212">
        <v>0</v>
      </c>
      <c r="Z105" s="213">
        <v>0</v>
      </c>
      <c r="AA105" s="95">
        <f t="shared" si="73"/>
        <v>0</v>
      </c>
      <c r="AB105" s="214">
        <v>0</v>
      </c>
      <c r="AC105" s="214">
        <v>0</v>
      </c>
      <c r="AD105" s="215">
        <v>0</v>
      </c>
      <c r="AE105" s="216">
        <f t="shared" si="74"/>
        <v>0</v>
      </c>
      <c r="AF105" s="382">
        <v>0</v>
      </c>
      <c r="AG105" s="382">
        <v>0</v>
      </c>
      <c r="AH105" s="382">
        <v>0</v>
      </c>
      <c r="AI105" s="217">
        <f t="shared" si="75"/>
        <v>0</v>
      </c>
      <c r="AJ105" s="96">
        <f t="shared" si="76"/>
        <v>0</v>
      </c>
      <c r="AK105" s="455">
        <f t="shared" si="77"/>
        <v>0</v>
      </c>
      <c r="AL105" s="97" t="str">
        <f t="shared" si="78"/>
        <v/>
      </c>
      <c r="AM105" s="233">
        <v>0</v>
      </c>
      <c r="AN105" s="234">
        <v>0</v>
      </c>
      <c r="AO105" s="106">
        <f t="shared" si="79"/>
        <v>0</v>
      </c>
      <c r="AP105" s="235">
        <v>0</v>
      </c>
      <c r="AQ105" s="235">
        <v>0</v>
      </c>
      <c r="AR105" s="236">
        <v>0</v>
      </c>
      <c r="AS105" s="237">
        <f t="shared" si="80"/>
        <v>0</v>
      </c>
      <c r="AT105" s="384">
        <v>0</v>
      </c>
      <c r="AU105" s="384">
        <v>0</v>
      </c>
      <c r="AV105" s="384">
        <v>0</v>
      </c>
      <c r="AW105" s="238">
        <f t="shared" si="81"/>
        <v>0</v>
      </c>
      <c r="AX105" s="108">
        <f t="shared" si="82"/>
        <v>0</v>
      </c>
      <c r="AY105" s="58">
        <f t="shared" si="83"/>
        <v>0</v>
      </c>
      <c r="AZ105" s="109" t="str">
        <f t="shared" si="84"/>
        <v/>
      </c>
      <c r="BA105" s="254">
        <v>0</v>
      </c>
      <c r="BB105" s="255">
        <v>0</v>
      </c>
      <c r="BC105" s="119">
        <f t="shared" si="85"/>
        <v>0</v>
      </c>
      <c r="BD105" s="256">
        <v>0</v>
      </c>
      <c r="BE105" s="256">
        <v>0</v>
      </c>
      <c r="BF105" s="257">
        <v>0</v>
      </c>
      <c r="BG105" s="258">
        <f t="shared" si="86"/>
        <v>0</v>
      </c>
      <c r="BH105" s="386">
        <v>0</v>
      </c>
      <c r="BI105" s="386">
        <v>0</v>
      </c>
      <c r="BJ105" s="386">
        <v>0</v>
      </c>
      <c r="BK105" s="259">
        <f t="shared" si="87"/>
        <v>0</v>
      </c>
      <c r="BL105" s="120">
        <f t="shared" si="88"/>
        <v>0</v>
      </c>
      <c r="BM105" s="456">
        <f t="shared" si="89"/>
        <v>0</v>
      </c>
      <c r="BN105" s="121" t="str">
        <f t="shared" si="90"/>
        <v/>
      </c>
      <c r="BO105" s="423">
        <v>0</v>
      </c>
      <c r="BP105" s="424">
        <v>0</v>
      </c>
      <c r="BQ105" s="425">
        <f t="shared" si="91"/>
        <v>0</v>
      </c>
      <c r="BR105" s="426">
        <v>0</v>
      </c>
      <c r="BS105" s="426">
        <v>0</v>
      </c>
      <c r="BT105" s="427">
        <v>0</v>
      </c>
      <c r="BU105" s="428">
        <f t="shared" si="92"/>
        <v>0</v>
      </c>
      <c r="BV105" s="429">
        <v>0</v>
      </c>
      <c r="BW105" s="429">
        <v>0</v>
      </c>
      <c r="BX105" s="429">
        <v>0</v>
      </c>
      <c r="BY105" s="430">
        <f t="shared" si="93"/>
        <v>0</v>
      </c>
      <c r="BZ105" s="431">
        <f t="shared" si="94"/>
        <v>0</v>
      </c>
      <c r="CA105" s="457">
        <f t="shared" si="95"/>
        <v>0</v>
      </c>
      <c r="CB105" s="458" t="str">
        <f t="shared" si="96"/>
        <v/>
      </c>
      <c r="CC105" s="74"/>
      <c r="CD105" s="73"/>
      <c r="CE105" s="73"/>
      <c r="CF105" s="73"/>
      <c r="CG105" s="73"/>
      <c r="CH105" s="77">
        <f t="shared" ref="CH105:CH108" si="125">SUM(CC105:CG105)</f>
        <v>0</v>
      </c>
      <c r="CI105" s="459">
        <f t="shared" si="97"/>
        <v>0</v>
      </c>
      <c r="CJ105" s="57" t="str">
        <f t="shared" si="98"/>
        <v/>
      </c>
      <c r="CK105" s="110"/>
      <c r="CL105" s="107"/>
      <c r="CM105" s="107"/>
      <c r="CN105" s="107"/>
      <c r="CO105" s="107"/>
      <c r="CP105" s="123">
        <f t="shared" ref="CP105:CP108" si="126">SUM(CK105:CO105)</f>
        <v>0</v>
      </c>
      <c r="CQ105" s="58">
        <f t="shared" si="99"/>
        <v>0</v>
      </c>
      <c r="CR105" s="109" t="str">
        <f t="shared" si="100"/>
        <v/>
      </c>
      <c r="CS105" s="70"/>
      <c r="CT105" s="69"/>
      <c r="CU105" s="69"/>
      <c r="CV105" s="69"/>
      <c r="CW105" s="69"/>
      <c r="CX105" s="127">
        <f t="shared" ref="CX105:CX108" si="127">SUM(CS105:CW105)</f>
        <v>0</v>
      </c>
      <c r="CY105" s="460">
        <f t="shared" si="101"/>
        <v>0</v>
      </c>
      <c r="CZ105" s="56" t="str">
        <f t="shared" si="102"/>
        <v/>
      </c>
      <c r="DA105" s="10"/>
      <c r="DB105" s="10"/>
      <c r="DC105" s="62" t="str">
        <f t="shared" si="103"/>
        <v/>
      </c>
      <c r="DD105" s="53">
        <f t="shared" si="104"/>
        <v>1000</v>
      </c>
      <c r="DE105" s="53">
        <f t="shared" si="105"/>
        <v>0</v>
      </c>
      <c r="DF105" s="432">
        <f t="shared" si="106"/>
        <v>0</v>
      </c>
      <c r="DG105" s="59" t="str">
        <f t="shared" si="107"/>
        <v/>
      </c>
      <c r="DH105" s="54" t="str">
        <f t="shared" si="108"/>
        <v/>
      </c>
      <c r="DI105" s="54" t="str">
        <f t="shared" si="109"/>
        <v/>
      </c>
      <c r="DJ105" s="54" t="str">
        <f t="shared" si="110"/>
        <v/>
      </c>
      <c r="DK105" s="67">
        <f t="shared" si="111"/>
        <v>0</v>
      </c>
      <c r="DL105" s="676"/>
      <c r="DM105" s="677"/>
      <c r="DO105" s="260">
        <f t="shared" si="112"/>
        <v>0</v>
      </c>
      <c r="DP105" s="260" t="s">
        <v>142</v>
      </c>
      <c r="DQ105" s="260">
        <f t="shared" si="113"/>
        <v>100</v>
      </c>
      <c r="DR105" s="260" t="str">
        <f t="shared" si="114"/>
        <v>0/100</v>
      </c>
      <c r="DS105" s="260">
        <f t="shared" si="115"/>
        <v>0</v>
      </c>
      <c r="DT105" s="260" t="s">
        <v>142</v>
      </c>
      <c r="DU105" s="260">
        <f t="shared" si="116"/>
        <v>100</v>
      </c>
      <c r="DV105" s="260" t="str">
        <f t="shared" si="117"/>
        <v>0/100</v>
      </c>
      <c r="DW105" s="260">
        <f t="shared" si="118"/>
        <v>0</v>
      </c>
      <c r="DX105" s="260" t="s">
        <v>142</v>
      </c>
      <c r="DY105" s="260">
        <f t="shared" si="119"/>
        <v>100</v>
      </c>
      <c r="DZ105" s="260" t="str">
        <f t="shared" si="120"/>
        <v>0/100</v>
      </c>
    </row>
    <row r="106" spans="1:130" ht="15.75">
      <c r="A106" s="6">
        <f t="shared" si="69"/>
        <v>0</v>
      </c>
      <c r="B106" s="61">
        <v>98</v>
      </c>
      <c r="C106" s="54">
        <f t="shared" si="70"/>
        <v>0</v>
      </c>
      <c r="D106" s="8"/>
      <c r="E106" s="83"/>
      <c r="F106" s="7"/>
      <c r="G106" s="8"/>
      <c r="H106" s="8"/>
      <c r="I106" s="8"/>
      <c r="J106" s="83"/>
      <c r="K106" s="179">
        <v>0</v>
      </c>
      <c r="L106" s="180">
        <v>0</v>
      </c>
      <c r="M106" s="87">
        <f t="shared" si="121"/>
        <v>0</v>
      </c>
      <c r="N106" s="187">
        <v>0</v>
      </c>
      <c r="O106" s="187">
        <v>0</v>
      </c>
      <c r="P106" s="188">
        <v>0</v>
      </c>
      <c r="Q106" s="195">
        <f t="shared" si="122"/>
        <v>0</v>
      </c>
      <c r="R106" s="381">
        <v>0</v>
      </c>
      <c r="S106" s="381">
        <v>0</v>
      </c>
      <c r="T106" s="381">
        <v>0</v>
      </c>
      <c r="U106" s="194">
        <f t="shared" si="123"/>
        <v>0</v>
      </c>
      <c r="V106" s="68">
        <f t="shared" si="124"/>
        <v>0</v>
      </c>
      <c r="W106" s="454">
        <f t="shared" si="71"/>
        <v>0</v>
      </c>
      <c r="X106" s="55" t="str">
        <f t="shared" si="72"/>
        <v/>
      </c>
      <c r="Y106" s="212">
        <v>0</v>
      </c>
      <c r="Z106" s="213">
        <v>0</v>
      </c>
      <c r="AA106" s="95">
        <f t="shared" si="73"/>
        <v>0</v>
      </c>
      <c r="AB106" s="214">
        <v>0</v>
      </c>
      <c r="AC106" s="214">
        <v>0</v>
      </c>
      <c r="AD106" s="215">
        <v>0</v>
      </c>
      <c r="AE106" s="216">
        <f t="shared" si="74"/>
        <v>0</v>
      </c>
      <c r="AF106" s="382">
        <v>0</v>
      </c>
      <c r="AG106" s="382">
        <v>0</v>
      </c>
      <c r="AH106" s="382">
        <v>0</v>
      </c>
      <c r="AI106" s="217">
        <f t="shared" si="75"/>
        <v>0</v>
      </c>
      <c r="AJ106" s="96">
        <f t="shared" si="76"/>
        <v>0</v>
      </c>
      <c r="AK106" s="455">
        <f t="shared" si="77"/>
        <v>0</v>
      </c>
      <c r="AL106" s="97" t="str">
        <f t="shared" si="78"/>
        <v/>
      </c>
      <c r="AM106" s="233">
        <v>0</v>
      </c>
      <c r="AN106" s="234">
        <v>0</v>
      </c>
      <c r="AO106" s="106">
        <f t="shared" si="79"/>
        <v>0</v>
      </c>
      <c r="AP106" s="235">
        <v>0</v>
      </c>
      <c r="AQ106" s="235">
        <v>0</v>
      </c>
      <c r="AR106" s="236">
        <v>0</v>
      </c>
      <c r="AS106" s="237">
        <f t="shared" si="80"/>
        <v>0</v>
      </c>
      <c r="AT106" s="384">
        <v>0</v>
      </c>
      <c r="AU106" s="384">
        <v>0</v>
      </c>
      <c r="AV106" s="384">
        <v>0</v>
      </c>
      <c r="AW106" s="238">
        <f t="shared" si="81"/>
        <v>0</v>
      </c>
      <c r="AX106" s="108">
        <f t="shared" si="82"/>
        <v>0</v>
      </c>
      <c r="AY106" s="58">
        <f t="shared" si="83"/>
        <v>0</v>
      </c>
      <c r="AZ106" s="109" t="str">
        <f t="shared" si="84"/>
        <v/>
      </c>
      <c r="BA106" s="254">
        <v>0</v>
      </c>
      <c r="BB106" s="255">
        <v>0</v>
      </c>
      <c r="BC106" s="119">
        <f t="shared" si="85"/>
        <v>0</v>
      </c>
      <c r="BD106" s="256">
        <v>0</v>
      </c>
      <c r="BE106" s="256">
        <v>0</v>
      </c>
      <c r="BF106" s="257">
        <v>0</v>
      </c>
      <c r="BG106" s="258">
        <f t="shared" si="86"/>
        <v>0</v>
      </c>
      <c r="BH106" s="386">
        <v>0</v>
      </c>
      <c r="BI106" s="386">
        <v>0</v>
      </c>
      <c r="BJ106" s="386">
        <v>0</v>
      </c>
      <c r="BK106" s="259">
        <f t="shared" si="87"/>
        <v>0</v>
      </c>
      <c r="BL106" s="120">
        <f t="shared" si="88"/>
        <v>0</v>
      </c>
      <c r="BM106" s="456">
        <f t="shared" si="89"/>
        <v>0</v>
      </c>
      <c r="BN106" s="121" t="str">
        <f t="shared" si="90"/>
        <v/>
      </c>
      <c r="BO106" s="423">
        <v>0</v>
      </c>
      <c r="BP106" s="424">
        <v>0</v>
      </c>
      <c r="BQ106" s="425">
        <f t="shared" si="91"/>
        <v>0</v>
      </c>
      <c r="BR106" s="426">
        <v>0</v>
      </c>
      <c r="BS106" s="426">
        <v>0</v>
      </c>
      <c r="BT106" s="427">
        <v>0</v>
      </c>
      <c r="BU106" s="428">
        <f t="shared" si="92"/>
        <v>0</v>
      </c>
      <c r="BV106" s="429">
        <v>0</v>
      </c>
      <c r="BW106" s="429">
        <v>0</v>
      </c>
      <c r="BX106" s="429">
        <v>0</v>
      </c>
      <c r="BY106" s="430">
        <f t="shared" si="93"/>
        <v>0</v>
      </c>
      <c r="BZ106" s="431">
        <f t="shared" si="94"/>
        <v>0</v>
      </c>
      <c r="CA106" s="457">
        <f t="shared" si="95"/>
        <v>0</v>
      </c>
      <c r="CB106" s="458" t="str">
        <f t="shared" si="96"/>
        <v/>
      </c>
      <c r="CC106" s="74"/>
      <c r="CD106" s="73"/>
      <c r="CE106" s="73"/>
      <c r="CF106" s="73"/>
      <c r="CG106" s="73"/>
      <c r="CH106" s="77">
        <f t="shared" si="125"/>
        <v>0</v>
      </c>
      <c r="CI106" s="459">
        <f t="shared" si="97"/>
        <v>0</v>
      </c>
      <c r="CJ106" s="57" t="str">
        <f t="shared" si="98"/>
        <v/>
      </c>
      <c r="CK106" s="110"/>
      <c r="CL106" s="107"/>
      <c r="CM106" s="107"/>
      <c r="CN106" s="107"/>
      <c r="CO106" s="107"/>
      <c r="CP106" s="123">
        <f t="shared" si="126"/>
        <v>0</v>
      </c>
      <c r="CQ106" s="58">
        <f t="shared" si="99"/>
        <v>0</v>
      </c>
      <c r="CR106" s="109" t="str">
        <f t="shared" si="100"/>
        <v/>
      </c>
      <c r="CS106" s="70"/>
      <c r="CT106" s="69"/>
      <c r="CU106" s="69"/>
      <c r="CV106" s="69"/>
      <c r="CW106" s="69"/>
      <c r="CX106" s="127">
        <f t="shared" si="127"/>
        <v>0</v>
      </c>
      <c r="CY106" s="460">
        <f t="shared" si="101"/>
        <v>0</v>
      </c>
      <c r="CZ106" s="56" t="str">
        <f t="shared" si="102"/>
        <v/>
      </c>
      <c r="DA106" s="10"/>
      <c r="DB106" s="10"/>
      <c r="DC106" s="62" t="str">
        <f t="shared" si="103"/>
        <v/>
      </c>
      <c r="DD106" s="53">
        <f t="shared" si="104"/>
        <v>1000</v>
      </c>
      <c r="DE106" s="53">
        <f t="shared" si="105"/>
        <v>0</v>
      </c>
      <c r="DF106" s="432">
        <f t="shared" si="106"/>
        <v>0</v>
      </c>
      <c r="DG106" s="59" t="str">
        <f t="shared" si="107"/>
        <v/>
      </c>
      <c r="DH106" s="54" t="str">
        <f t="shared" si="108"/>
        <v/>
      </c>
      <c r="DI106" s="54" t="str">
        <f t="shared" si="109"/>
        <v/>
      </c>
      <c r="DJ106" s="54" t="str">
        <f t="shared" si="110"/>
        <v/>
      </c>
      <c r="DK106" s="67">
        <f t="shared" si="111"/>
        <v>0</v>
      </c>
      <c r="DL106" s="676"/>
      <c r="DM106" s="677"/>
      <c r="DO106" s="260">
        <f t="shared" si="112"/>
        <v>0</v>
      </c>
      <c r="DP106" s="260" t="s">
        <v>142</v>
      </c>
      <c r="DQ106" s="260">
        <f t="shared" si="113"/>
        <v>100</v>
      </c>
      <c r="DR106" s="260" t="str">
        <f t="shared" si="114"/>
        <v>0/100</v>
      </c>
      <c r="DS106" s="260">
        <f t="shared" si="115"/>
        <v>0</v>
      </c>
      <c r="DT106" s="260" t="s">
        <v>142</v>
      </c>
      <c r="DU106" s="260">
        <f t="shared" si="116"/>
        <v>100</v>
      </c>
      <c r="DV106" s="260" t="str">
        <f t="shared" si="117"/>
        <v>0/100</v>
      </c>
      <c r="DW106" s="260">
        <f t="shared" si="118"/>
        <v>0</v>
      </c>
      <c r="DX106" s="260" t="s">
        <v>142</v>
      </c>
      <c r="DY106" s="260">
        <f t="shared" si="119"/>
        <v>100</v>
      </c>
      <c r="DZ106" s="260" t="str">
        <f t="shared" si="120"/>
        <v>0/100</v>
      </c>
    </row>
    <row r="107" spans="1:130" ht="15.75">
      <c r="A107" s="6">
        <f t="shared" si="69"/>
        <v>0</v>
      </c>
      <c r="B107" s="53">
        <v>99</v>
      </c>
      <c r="C107" s="54">
        <f t="shared" si="70"/>
        <v>0</v>
      </c>
      <c r="D107" s="8"/>
      <c r="E107" s="83"/>
      <c r="F107" s="7"/>
      <c r="G107" s="8"/>
      <c r="H107" s="8"/>
      <c r="I107" s="8"/>
      <c r="J107" s="83"/>
      <c r="K107" s="179">
        <v>0</v>
      </c>
      <c r="L107" s="180">
        <v>0</v>
      </c>
      <c r="M107" s="87">
        <f t="shared" si="121"/>
        <v>0</v>
      </c>
      <c r="N107" s="187">
        <v>0</v>
      </c>
      <c r="O107" s="187">
        <v>0</v>
      </c>
      <c r="P107" s="188">
        <v>0</v>
      </c>
      <c r="Q107" s="195">
        <f t="shared" si="122"/>
        <v>0</v>
      </c>
      <c r="R107" s="381">
        <v>0</v>
      </c>
      <c r="S107" s="381">
        <v>0</v>
      </c>
      <c r="T107" s="381">
        <v>0</v>
      </c>
      <c r="U107" s="194">
        <f t="shared" si="123"/>
        <v>0</v>
      </c>
      <c r="V107" s="68">
        <f t="shared" si="124"/>
        <v>0</v>
      </c>
      <c r="W107" s="454">
        <f t="shared" si="71"/>
        <v>0</v>
      </c>
      <c r="X107" s="55" t="str">
        <f t="shared" si="72"/>
        <v/>
      </c>
      <c r="Y107" s="212">
        <v>0</v>
      </c>
      <c r="Z107" s="213">
        <v>0</v>
      </c>
      <c r="AA107" s="95">
        <f t="shared" si="73"/>
        <v>0</v>
      </c>
      <c r="AB107" s="214">
        <v>0</v>
      </c>
      <c r="AC107" s="214">
        <v>0</v>
      </c>
      <c r="AD107" s="215">
        <v>0</v>
      </c>
      <c r="AE107" s="216">
        <f t="shared" si="74"/>
        <v>0</v>
      </c>
      <c r="AF107" s="382">
        <v>0</v>
      </c>
      <c r="AG107" s="382">
        <v>0</v>
      </c>
      <c r="AH107" s="382">
        <v>0</v>
      </c>
      <c r="AI107" s="217">
        <f t="shared" si="75"/>
        <v>0</v>
      </c>
      <c r="AJ107" s="96">
        <f t="shared" si="76"/>
        <v>0</v>
      </c>
      <c r="AK107" s="455">
        <f t="shared" si="77"/>
        <v>0</v>
      </c>
      <c r="AL107" s="97" t="str">
        <f t="shared" si="78"/>
        <v/>
      </c>
      <c r="AM107" s="233">
        <v>0</v>
      </c>
      <c r="AN107" s="234">
        <v>0</v>
      </c>
      <c r="AO107" s="106">
        <f t="shared" si="79"/>
        <v>0</v>
      </c>
      <c r="AP107" s="235">
        <v>0</v>
      </c>
      <c r="AQ107" s="235">
        <v>0</v>
      </c>
      <c r="AR107" s="236">
        <v>0</v>
      </c>
      <c r="AS107" s="237">
        <f t="shared" si="80"/>
        <v>0</v>
      </c>
      <c r="AT107" s="384">
        <v>0</v>
      </c>
      <c r="AU107" s="384">
        <v>0</v>
      </c>
      <c r="AV107" s="384">
        <v>0</v>
      </c>
      <c r="AW107" s="238">
        <f t="shared" si="81"/>
        <v>0</v>
      </c>
      <c r="AX107" s="108">
        <f t="shared" si="82"/>
        <v>0</v>
      </c>
      <c r="AY107" s="58">
        <f t="shared" si="83"/>
        <v>0</v>
      </c>
      <c r="AZ107" s="109" t="str">
        <f t="shared" si="84"/>
        <v/>
      </c>
      <c r="BA107" s="254">
        <v>0</v>
      </c>
      <c r="BB107" s="255">
        <v>0</v>
      </c>
      <c r="BC107" s="119">
        <f t="shared" si="85"/>
        <v>0</v>
      </c>
      <c r="BD107" s="256">
        <v>0</v>
      </c>
      <c r="BE107" s="256">
        <v>0</v>
      </c>
      <c r="BF107" s="257">
        <v>0</v>
      </c>
      <c r="BG107" s="258">
        <f t="shared" si="86"/>
        <v>0</v>
      </c>
      <c r="BH107" s="386">
        <v>0</v>
      </c>
      <c r="BI107" s="386">
        <v>0</v>
      </c>
      <c r="BJ107" s="386">
        <v>0</v>
      </c>
      <c r="BK107" s="259">
        <f t="shared" si="87"/>
        <v>0</v>
      </c>
      <c r="BL107" s="120">
        <f t="shared" si="88"/>
        <v>0</v>
      </c>
      <c r="BM107" s="456">
        <f t="shared" si="89"/>
        <v>0</v>
      </c>
      <c r="BN107" s="121" t="str">
        <f t="shared" si="90"/>
        <v/>
      </c>
      <c r="BO107" s="423">
        <v>0</v>
      </c>
      <c r="BP107" s="424">
        <v>0</v>
      </c>
      <c r="BQ107" s="425">
        <f t="shared" si="91"/>
        <v>0</v>
      </c>
      <c r="BR107" s="426">
        <v>0</v>
      </c>
      <c r="BS107" s="426">
        <v>0</v>
      </c>
      <c r="BT107" s="427">
        <v>0</v>
      </c>
      <c r="BU107" s="428">
        <f t="shared" si="92"/>
        <v>0</v>
      </c>
      <c r="BV107" s="429">
        <v>0</v>
      </c>
      <c r="BW107" s="429">
        <v>0</v>
      </c>
      <c r="BX107" s="429">
        <v>0</v>
      </c>
      <c r="BY107" s="430">
        <f t="shared" si="93"/>
        <v>0</v>
      </c>
      <c r="BZ107" s="431">
        <f t="shared" si="94"/>
        <v>0</v>
      </c>
      <c r="CA107" s="457">
        <f t="shared" si="95"/>
        <v>0</v>
      </c>
      <c r="CB107" s="458" t="str">
        <f t="shared" si="96"/>
        <v/>
      </c>
      <c r="CC107" s="74"/>
      <c r="CD107" s="73"/>
      <c r="CE107" s="73"/>
      <c r="CF107" s="73"/>
      <c r="CG107" s="73"/>
      <c r="CH107" s="77">
        <f t="shared" si="125"/>
        <v>0</v>
      </c>
      <c r="CI107" s="459">
        <f t="shared" si="97"/>
        <v>0</v>
      </c>
      <c r="CJ107" s="57" t="str">
        <f t="shared" si="98"/>
        <v/>
      </c>
      <c r="CK107" s="110"/>
      <c r="CL107" s="107"/>
      <c r="CM107" s="107"/>
      <c r="CN107" s="107"/>
      <c r="CO107" s="107"/>
      <c r="CP107" s="123">
        <f t="shared" si="126"/>
        <v>0</v>
      </c>
      <c r="CQ107" s="58">
        <f t="shared" si="99"/>
        <v>0</v>
      </c>
      <c r="CR107" s="109" t="str">
        <f t="shared" si="100"/>
        <v/>
      </c>
      <c r="CS107" s="70"/>
      <c r="CT107" s="69"/>
      <c r="CU107" s="69"/>
      <c r="CV107" s="69"/>
      <c r="CW107" s="69"/>
      <c r="CX107" s="127">
        <f t="shared" si="127"/>
        <v>0</v>
      </c>
      <c r="CY107" s="460">
        <f t="shared" si="101"/>
        <v>0</v>
      </c>
      <c r="CZ107" s="56" t="str">
        <f t="shared" si="102"/>
        <v/>
      </c>
      <c r="DA107" s="10"/>
      <c r="DB107" s="10"/>
      <c r="DC107" s="62" t="str">
        <f t="shared" si="103"/>
        <v/>
      </c>
      <c r="DD107" s="53">
        <f t="shared" si="104"/>
        <v>1000</v>
      </c>
      <c r="DE107" s="53">
        <f t="shared" si="105"/>
        <v>0</v>
      </c>
      <c r="DF107" s="432">
        <f t="shared" si="106"/>
        <v>0</v>
      </c>
      <c r="DG107" s="59" t="str">
        <f t="shared" si="107"/>
        <v/>
      </c>
      <c r="DH107" s="54" t="str">
        <f t="shared" si="108"/>
        <v/>
      </c>
      <c r="DI107" s="54" t="str">
        <f t="shared" si="109"/>
        <v/>
      </c>
      <c r="DJ107" s="54" t="str">
        <f t="shared" si="110"/>
        <v/>
      </c>
      <c r="DK107" s="67">
        <f t="shared" si="111"/>
        <v>0</v>
      </c>
      <c r="DL107" s="676"/>
      <c r="DM107" s="677"/>
      <c r="DO107" s="260">
        <f t="shared" si="112"/>
        <v>0</v>
      </c>
      <c r="DP107" s="260" t="s">
        <v>142</v>
      </c>
      <c r="DQ107" s="260">
        <f t="shared" si="113"/>
        <v>100</v>
      </c>
      <c r="DR107" s="260" t="str">
        <f t="shared" si="114"/>
        <v>0/100</v>
      </c>
      <c r="DS107" s="260">
        <f t="shared" si="115"/>
        <v>0</v>
      </c>
      <c r="DT107" s="260" t="s">
        <v>142</v>
      </c>
      <c r="DU107" s="260">
        <f t="shared" si="116"/>
        <v>100</v>
      </c>
      <c r="DV107" s="260" t="str">
        <f t="shared" si="117"/>
        <v>0/100</v>
      </c>
      <c r="DW107" s="260">
        <f t="shared" si="118"/>
        <v>0</v>
      </c>
      <c r="DX107" s="260" t="s">
        <v>142</v>
      </c>
      <c r="DY107" s="260">
        <f t="shared" si="119"/>
        <v>100</v>
      </c>
      <c r="DZ107" s="260" t="str">
        <f t="shared" si="120"/>
        <v>0/100</v>
      </c>
    </row>
    <row r="108" spans="1:130" ht="16.5" thickBot="1">
      <c r="A108" s="6">
        <f t="shared" si="69"/>
        <v>0</v>
      </c>
      <c r="B108" s="61">
        <v>100</v>
      </c>
      <c r="C108" s="54">
        <f t="shared" si="70"/>
        <v>0</v>
      </c>
      <c r="D108" s="8"/>
      <c r="E108" s="83"/>
      <c r="F108" s="7"/>
      <c r="G108" s="8"/>
      <c r="H108" s="8"/>
      <c r="I108" s="8"/>
      <c r="J108" s="83"/>
      <c r="K108" s="179">
        <v>0</v>
      </c>
      <c r="L108" s="180">
        <v>0</v>
      </c>
      <c r="M108" s="87">
        <f t="shared" si="121"/>
        <v>0</v>
      </c>
      <c r="N108" s="187">
        <v>0</v>
      </c>
      <c r="O108" s="187">
        <v>0</v>
      </c>
      <c r="P108" s="188">
        <v>0</v>
      </c>
      <c r="Q108" s="195">
        <f t="shared" si="122"/>
        <v>0</v>
      </c>
      <c r="R108" s="381">
        <v>0</v>
      </c>
      <c r="S108" s="381">
        <v>0</v>
      </c>
      <c r="T108" s="381">
        <v>0</v>
      </c>
      <c r="U108" s="194">
        <f t="shared" si="123"/>
        <v>0</v>
      </c>
      <c r="V108" s="68">
        <f t="shared" si="124"/>
        <v>0</v>
      </c>
      <c r="W108" s="454">
        <f t="shared" si="71"/>
        <v>0</v>
      </c>
      <c r="X108" s="55" t="str">
        <f t="shared" si="72"/>
        <v/>
      </c>
      <c r="Y108" s="212">
        <v>0</v>
      </c>
      <c r="Z108" s="213">
        <v>0</v>
      </c>
      <c r="AA108" s="95">
        <f t="shared" si="73"/>
        <v>0</v>
      </c>
      <c r="AB108" s="214">
        <v>0</v>
      </c>
      <c r="AC108" s="214">
        <v>0</v>
      </c>
      <c r="AD108" s="215">
        <v>0</v>
      </c>
      <c r="AE108" s="216">
        <f t="shared" si="74"/>
        <v>0</v>
      </c>
      <c r="AF108" s="382">
        <v>0</v>
      </c>
      <c r="AG108" s="382">
        <v>0</v>
      </c>
      <c r="AH108" s="382">
        <v>0</v>
      </c>
      <c r="AI108" s="217">
        <f t="shared" si="75"/>
        <v>0</v>
      </c>
      <c r="AJ108" s="96">
        <f t="shared" si="76"/>
        <v>0</v>
      </c>
      <c r="AK108" s="455">
        <f t="shared" si="77"/>
        <v>0</v>
      </c>
      <c r="AL108" s="97" t="str">
        <f t="shared" si="78"/>
        <v/>
      </c>
      <c r="AM108" s="233">
        <v>0</v>
      </c>
      <c r="AN108" s="234">
        <v>0</v>
      </c>
      <c r="AO108" s="106">
        <f t="shared" si="79"/>
        <v>0</v>
      </c>
      <c r="AP108" s="235">
        <v>0</v>
      </c>
      <c r="AQ108" s="235">
        <v>0</v>
      </c>
      <c r="AR108" s="236">
        <v>0</v>
      </c>
      <c r="AS108" s="237">
        <f t="shared" si="80"/>
        <v>0</v>
      </c>
      <c r="AT108" s="384">
        <v>0</v>
      </c>
      <c r="AU108" s="384">
        <v>0</v>
      </c>
      <c r="AV108" s="384">
        <v>0</v>
      </c>
      <c r="AW108" s="238">
        <f t="shared" si="81"/>
        <v>0</v>
      </c>
      <c r="AX108" s="108">
        <f t="shared" si="82"/>
        <v>0</v>
      </c>
      <c r="AY108" s="58">
        <f t="shared" si="83"/>
        <v>0</v>
      </c>
      <c r="AZ108" s="109" t="str">
        <f t="shared" si="84"/>
        <v/>
      </c>
      <c r="BA108" s="254">
        <v>0</v>
      </c>
      <c r="BB108" s="255">
        <v>0</v>
      </c>
      <c r="BC108" s="119">
        <f t="shared" si="85"/>
        <v>0</v>
      </c>
      <c r="BD108" s="256">
        <v>0</v>
      </c>
      <c r="BE108" s="256">
        <v>0</v>
      </c>
      <c r="BF108" s="257">
        <v>0</v>
      </c>
      <c r="BG108" s="258">
        <f t="shared" si="86"/>
        <v>0</v>
      </c>
      <c r="BH108" s="386">
        <v>0</v>
      </c>
      <c r="BI108" s="386">
        <v>0</v>
      </c>
      <c r="BJ108" s="386">
        <v>0</v>
      </c>
      <c r="BK108" s="259">
        <f t="shared" si="87"/>
        <v>0</v>
      </c>
      <c r="BL108" s="120">
        <f t="shared" si="88"/>
        <v>0</v>
      </c>
      <c r="BM108" s="456">
        <f t="shared" si="89"/>
        <v>0</v>
      </c>
      <c r="BN108" s="121" t="str">
        <f t="shared" si="90"/>
        <v/>
      </c>
      <c r="BO108" s="423">
        <v>0</v>
      </c>
      <c r="BP108" s="424">
        <v>0</v>
      </c>
      <c r="BQ108" s="425">
        <f t="shared" si="91"/>
        <v>0</v>
      </c>
      <c r="BR108" s="426">
        <v>0</v>
      </c>
      <c r="BS108" s="426">
        <v>0</v>
      </c>
      <c r="BT108" s="427">
        <v>0</v>
      </c>
      <c r="BU108" s="428">
        <f t="shared" si="92"/>
        <v>0</v>
      </c>
      <c r="BV108" s="429">
        <v>0</v>
      </c>
      <c r="BW108" s="429">
        <v>0</v>
      </c>
      <c r="BX108" s="429">
        <v>0</v>
      </c>
      <c r="BY108" s="430">
        <f t="shared" si="93"/>
        <v>0</v>
      </c>
      <c r="BZ108" s="431">
        <f t="shared" si="94"/>
        <v>0</v>
      </c>
      <c r="CA108" s="457">
        <f t="shared" si="95"/>
        <v>0</v>
      </c>
      <c r="CB108" s="458" t="str">
        <f t="shared" si="96"/>
        <v/>
      </c>
      <c r="CC108" s="75"/>
      <c r="CD108" s="122"/>
      <c r="CE108" s="122"/>
      <c r="CF108" s="122"/>
      <c r="CG108" s="122"/>
      <c r="CH108" s="78">
        <f t="shared" si="125"/>
        <v>0</v>
      </c>
      <c r="CI108" s="459">
        <f t="shared" si="97"/>
        <v>0</v>
      </c>
      <c r="CJ108" s="57" t="str">
        <f t="shared" si="98"/>
        <v/>
      </c>
      <c r="CK108" s="111"/>
      <c r="CL108" s="124"/>
      <c r="CM108" s="124"/>
      <c r="CN108" s="124"/>
      <c r="CO108" s="124"/>
      <c r="CP108" s="125">
        <f t="shared" si="126"/>
        <v>0</v>
      </c>
      <c r="CQ108" s="58">
        <f t="shared" si="99"/>
        <v>0</v>
      </c>
      <c r="CR108" s="109" t="str">
        <f t="shared" si="100"/>
        <v/>
      </c>
      <c r="CS108" s="71"/>
      <c r="CT108" s="128"/>
      <c r="CU108" s="128"/>
      <c r="CV108" s="128"/>
      <c r="CW108" s="128"/>
      <c r="CX108" s="129">
        <f t="shared" si="127"/>
        <v>0</v>
      </c>
      <c r="CY108" s="460">
        <f t="shared" si="101"/>
        <v>0</v>
      </c>
      <c r="CZ108" s="56" t="str">
        <f t="shared" si="102"/>
        <v/>
      </c>
      <c r="DA108" s="15"/>
      <c r="DB108" s="15"/>
      <c r="DC108" s="65" t="str">
        <f t="shared" si="103"/>
        <v/>
      </c>
      <c r="DD108" s="53">
        <f t="shared" si="104"/>
        <v>1000</v>
      </c>
      <c r="DE108" s="53">
        <f t="shared" si="105"/>
        <v>0</v>
      </c>
      <c r="DF108" s="432">
        <f t="shared" si="106"/>
        <v>0</v>
      </c>
      <c r="DG108" s="59" t="str">
        <f t="shared" si="107"/>
        <v/>
      </c>
      <c r="DH108" s="54" t="str">
        <f t="shared" si="108"/>
        <v/>
      </c>
      <c r="DI108" s="66" t="str">
        <f t="shared" si="109"/>
        <v/>
      </c>
      <c r="DJ108" s="66" t="str">
        <f t="shared" si="110"/>
        <v/>
      </c>
      <c r="DK108" s="67">
        <f t="shared" si="111"/>
        <v>0</v>
      </c>
      <c r="DL108" s="676"/>
      <c r="DM108" s="677"/>
      <c r="DO108" s="260">
        <f t="shared" si="112"/>
        <v>0</v>
      </c>
      <c r="DP108" s="260" t="s">
        <v>142</v>
      </c>
      <c r="DQ108" s="260">
        <f t="shared" si="113"/>
        <v>100</v>
      </c>
      <c r="DR108" s="260" t="str">
        <f t="shared" si="114"/>
        <v>0/100</v>
      </c>
      <c r="DS108" s="260">
        <f t="shared" si="115"/>
        <v>0</v>
      </c>
      <c r="DT108" s="260" t="s">
        <v>142</v>
      </c>
      <c r="DU108" s="260">
        <f t="shared" si="116"/>
        <v>100</v>
      </c>
      <c r="DV108" s="260" t="str">
        <f t="shared" si="117"/>
        <v>0/100</v>
      </c>
      <c r="DW108" s="260">
        <f t="shared" si="118"/>
        <v>0</v>
      </c>
      <c r="DX108" s="260" t="s">
        <v>142</v>
      </c>
      <c r="DY108" s="260">
        <f t="shared" si="119"/>
        <v>100</v>
      </c>
      <c r="DZ108" s="260" t="str">
        <f t="shared" si="120"/>
        <v>0/100</v>
      </c>
    </row>
    <row r="109" spans="1:130" ht="15" hidden="1">
      <c r="B109" s="5">
        <v>1</v>
      </c>
      <c r="C109" s="5">
        <v>2</v>
      </c>
      <c r="D109" s="5">
        <v>3</v>
      </c>
      <c r="E109" s="5">
        <v>4</v>
      </c>
      <c r="F109" s="5">
        <v>5</v>
      </c>
      <c r="G109" s="5">
        <v>6</v>
      </c>
      <c r="H109" s="5">
        <v>7</v>
      </c>
      <c r="I109" s="5">
        <v>8</v>
      </c>
      <c r="J109" s="5">
        <v>9</v>
      </c>
      <c r="K109" s="5">
        <v>10</v>
      </c>
      <c r="L109" s="5">
        <v>11</v>
      </c>
      <c r="M109" s="5">
        <v>12</v>
      </c>
      <c r="N109" s="5">
        <v>13</v>
      </c>
      <c r="O109" s="5">
        <v>14</v>
      </c>
      <c r="P109" s="5">
        <v>15</v>
      </c>
      <c r="Q109" s="5">
        <v>16</v>
      </c>
      <c r="R109" s="5">
        <v>17</v>
      </c>
      <c r="S109" s="5">
        <v>18</v>
      </c>
      <c r="T109" s="5">
        <v>19</v>
      </c>
      <c r="U109" s="5">
        <v>20</v>
      </c>
      <c r="V109" s="5">
        <v>21</v>
      </c>
      <c r="W109" s="454">
        <f t="shared" si="71"/>
        <v>10.5</v>
      </c>
      <c r="X109" s="55" t="str">
        <f t="shared" si="72"/>
        <v>E</v>
      </c>
      <c r="Y109" s="5">
        <v>24</v>
      </c>
      <c r="Z109" s="5">
        <v>25</v>
      </c>
      <c r="AA109" s="5">
        <v>26</v>
      </c>
      <c r="AB109" s="5">
        <v>27</v>
      </c>
      <c r="AC109" s="5">
        <v>28</v>
      </c>
      <c r="AD109" s="5">
        <v>29</v>
      </c>
      <c r="AE109" s="5">
        <v>30</v>
      </c>
      <c r="AF109" s="5">
        <v>31</v>
      </c>
      <c r="AG109" s="5">
        <v>32</v>
      </c>
      <c r="AH109" s="5">
        <v>33</v>
      </c>
      <c r="AI109" s="5">
        <v>34</v>
      </c>
      <c r="AJ109" s="5">
        <v>35</v>
      </c>
      <c r="AK109" s="455">
        <f t="shared" si="77"/>
        <v>17.5</v>
      </c>
      <c r="AL109" s="97" t="str">
        <f t="shared" si="78"/>
        <v>E</v>
      </c>
      <c r="AM109" s="5">
        <v>38</v>
      </c>
      <c r="AN109" s="5">
        <v>39</v>
      </c>
      <c r="AO109" s="5">
        <v>40</v>
      </c>
      <c r="AP109" s="5">
        <v>41</v>
      </c>
      <c r="AQ109" s="5">
        <v>42</v>
      </c>
      <c r="AR109" s="5">
        <v>43</v>
      </c>
      <c r="AS109" s="5">
        <v>44</v>
      </c>
      <c r="AT109" s="5">
        <v>45</v>
      </c>
      <c r="AU109" s="5">
        <v>46</v>
      </c>
      <c r="AV109" s="5">
        <v>47</v>
      </c>
      <c r="AW109" s="5">
        <v>48</v>
      </c>
      <c r="AX109" s="5">
        <v>49</v>
      </c>
      <c r="AY109" s="58">
        <f t="shared" si="83"/>
        <v>24.5</v>
      </c>
      <c r="AZ109" s="109" t="str">
        <f t="shared" si="84"/>
        <v>E</v>
      </c>
      <c r="BA109" s="5">
        <v>52</v>
      </c>
      <c r="BB109" s="5">
        <v>53</v>
      </c>
      <c r="BC109" s="5">
        <v>54</v>
      </c>
      <c r="BD109" s="5">
        <v>55</v>
      </c>
      <c r="BE109" s="5">
        <v>56</v>
      </c>
      <c r="BF109" s="5">
        <v>57</v>
      </c>
      <c r="BG109" s="5">
        <v>58</v>
      </c>
      <c r="BH109" s="5">
        <v>59</v>
      </c>
      <c r="BI109" s="5">
        <v>60</v>
      </c>
      <c r="BJ109" s="5">
        <v>61</v>
      </c>
      <c r="BK109" s="5">
        <v>62</v>
      </c>
      <c r="BL109" s="5">
        <v>63</v>
      </c>
      <c r="BM109" s="456">
        <f t="shared" si="89"/>
        <v>31.5</v>
      </c>
      <c r="BN109" s="121" t="str">
        <f t="shared" si="90"/>
        <v>D</v>
      </c>
      <c r="BO109" s="5">
        <v>66</v>
      </c>
      <c r="BP109" s="5">
        <v>67</v>
      </c>
      <c r="BQ109" s="5">
        <v>68</v>
      </c>
      <c r="BR109" s="5">
        <v>69</v>
      </c>
      <c r="BS109" s="5">
        <v>70</v>
      </c>
      <c r="BT109" s="5">
        <v>71</v>
      </c>
      <c r="BU109" s="5">
        <v>72</v>
      </c>
      <c r="BV109" s="5">
        <v>73</v>
      </c>
      <c r="BW109" s="5">
        <v>74</v>
      </c>
      <c r="BX109" s="5">
        <v>75</v>
      </c>
      <c r="BY109" s="5">
        <v>76</v>
      </c>
      <c r="BZ109" s="5">
        <v>77</v>
      </c>
      <c r="CA109" s="457">
        <f t="shared" si="95"/>
        <v>38.5</v>
      </c>
      <c r="CB109" s="458" t="str">
        <f t="shared" si="96"/>
        <v>D</v>
      </c>
      <c r="CC109" s="5">
        <v>80</v>
      </c>
      <c r="CD109" s="5">
        <v>81</v>
      </c>
      <c r="CE109" s="5">
        <v>82</v>
      </c>
      <c r="CF109" s="5">
        <v>83</v>
      </c>
      <c r="CG109" s="5">
        <v>84</v>
      </c>
      <c r="CH109" s="5">
        <v>85</v>
      </c>
      <c r="CI109" s="459">
        <f t="shared" si="97"/>
        <v>85</v>
      </c>
      <c r="CJ109" s="57" t="str">
        <f t="shared" si="98"/>
        <v>A</v>
      </c>
      <c r="CK109" s="5">
        <v>88</v>
      </c>
      <c r="CL109" s="5">
        <v>89</v>
      </c>
      <c r="CM109" s="5">
        <v>90</v>
      </c>
      <c r="CN109" s="5">
        <v>91</v>
      </c>
      <c r="CO109" s="5">
        <v>92</v>
      </c>
      <c r="CP109" s="5">
        <v>93</v>
      </c>
      <c r="CQ109" s="58">
        <f t="shared" si="99"/>
        <v>93</v>
      </c>
      <c r="CR109" s="109" t="str">
        <f t="shared" si="100"/>
        <v>A+</v>
      </c>
      <c r="CS109" s="5">
        <v>96</v>
      </c>
      <c r="CT109" s="5">
        <v>97</v>
      </c>
      <c r="CU109" s="5">
        <v>98</v>
      </c>
      <c r="CV109" s="5">
        <v>99</v>
      </c>
      <c r="CW109" s="5">
        <v>100</v>
      </c>
      <c r="CX109" s="5">
        <v>101</v>
      </c>
      <c r="CY109" s="460">
        <f t="shared" si="101"/>
        <v>101</v>
      </c>
      <c r="CZ109" s="56" t="str">
        <f t="shared" si="102"/>
        <v>A+</v>
      </c>
      <c r="DA109" s="5">
        <v>104</v>
      </c>
      <c r="DB109" s="5">
        <v>105</v>
      </c>
      <c r="DC109" s="5">
        <v>106</v>
      </c>
      <c r="DD109" s="5">
        <v>107</v>
      </c>
      <c r="DE109" s="5">
        <v>108</v>
      </c>
      <c r="DF109" s="432">
        <f t="shared" si="106"/>
        <v>100.93457943925233</v>
      </c>
      <c r="DG109" s="59" t="str">
        <f t="shared" si="107"/>
        <v>A+</v>
      </c>
      <c r="DH109" s="54" t="str">
        <f t="shared" si="108"/>
        <v>Passed</v>
      </c>
      <c r="DI109" s="5">
        <v>112</v>
      </c>
      <c r="DJ109" s="5">
        <v>113</v>
      </c>
      <c r="DK109" s="67" t="str">
        <f t="shared" si="111"/>
        <v>Excellent</v>
      </c>
      <c r="DL109" s="5">
        <v>115</v>
      </c>
      <c r="DM109" s="5">
        <v>116</v>
      </c>
      <c r="DN109" s="5">
        <v>117</v>
      </c>
      <c r="DO109" s="5">
        <v>118</v>
      </c>
      <c r="DP109" s="5">
        <v>119</v>
      </c>
      <c r="DQ109" s="5">
        <v>120</v>
      </c>
      <c r="DR109" s="5">
        <v>121</v>
      </c>
      <c r="DS109" s="5">
        <v>122</v>
      </c>
      <c r="DT109" s="5">
        <v>123</v>
      </c>
      <c r="DU109" s="5">
        <v>124</v>
      </c>
      <c r="DV109" s="5">
        <v>125</v>
      </c>
      <c r="DW109" s="5">
        <v>126</v>
      </c>
      <c r="DX109" s="5">
        <v>127</v>
      </c>
      <c r="DY109" s="5">
        <v>128</v>
      </c>
      <c r="DZ109" s="5">
        <v>129</v>
      </c>
    </row>
    <row r="110" spans="1:130" ht="15" hidden="1"/>
    <row r="111" spans="1:130" ht="15" hidden="1">
      <c r="H111" s="5" t="str">
        <f>Master!L7</f>
        <v>Hindi</v>
      </c>
      <c r="I111" s="5" t="str">
        <f>Master!O7</f>
        <v>A</v>
      </c>
    </row>
    <row r="112" spans="1:130" ht="15" hidden="1">
      <c r="H112" s="5" t="str">
        <f>Master!L8</f>
        <v>English</v>
      </c>
      <c r="I112" s="5" t="str">
        <f>Master!O8</f>
        <v>B</v>
      </c>
    </row>
    <row r="113" spans="8:9" ht="15" hidden="1">
      <c r="H113" s="5" t="str">
        <f>Master!L9</f>
        <v>Mathematics</v>
      </c>
      <c r="I113" s="5" t="str">
        <f>Master!O9</f>
        <v>C</v>
      </c>
    </row>
    <row r="114" spans="8:9" ht="15" hidden="1">
      <c r="H114" s="5" t="str">
        <f>Master!L10</f>
        <v>Sanskrit</v>
      </c>
      <c r="I114" s="5" t="str">
        <f>Master!O10</f>
        <v>D</v>
      </c>
    </row>
    <row r="115" spans="8:9" ht="15" hidden="1">
      <c r="H115" s="5" t="str">
        <f>Master!L11</f>
        <v>Env. Study</v>
      </c>
      <c r="I115" s="5" t="str">
        <f>Master!O11</f>
        <v>E</v>
      </c>
    </row>
    <row r="116" spans="8:9" ht="15" hidden="1">
      <c r="H116" s="5">
        <f>Master!L12</f>
        <v>0</v>
      </c>
      <c r="I116" s="5">
        <f>Master!O12</f>
        <v>0</v>
      </c>
    </row>
    <row r="117" spans="8:9" ht="15" hidden="1">
      <c r="H117" s="5">
        <f>Master!L13</f>
        <v>0</v>
      </c>
      <c r="I117" s="5">
        <f>Master!O13</f>
        <v>0</v>
      </c>
    </row>
    <row r="118" spans="8:9" ht="15" hidden="1">
      <c r="H118" s="5">
        <f>Master!L14</f>
        <v>0</v>
      </c>
      <c r="I118" s="5">
        <f>Master!O14</f>
        <v>0</v>
      </c>
    </row>
    <row r="119" spans="8:9" ht="15" hidden="1">
      <c r="H119" s="5">
        <f>Master!L15</f>
        <v>0</v>
      </c>
      <c r="I119" s="5">
        <f>Master!O15</f>
        <v>0</v>
      </c>
    </row>
    <row r="120" spans="8:9" ht="15" hidden="1">
      <c r="H120" s="5">
        <f>Master!L16</f>
        <v>0</v>
      </c>
      <c r="I120" s="5">
        <f>Master!O16</f>
        <v>0</v>
      </c>
    </row>
    <row r="121" spans="8:9" ht="15" hidden="1">
      <c r="H121" s="5">
        <f>Master!L17</f>
        <v>0</v>
      </c>
      <c r="I121" s="5">
        <f>Master!O17</f>
        <v>0</v>
      </c>
    </row>
    <row r="122" spans="8:9" ht="15" hidden="1">
      <c r="H122" s="5">
        <f>Master!L18</f>
        <v>0</v>
      </c>
      <c r="I122" s="5">
        <f>Master!O18</f>
        <v>0</v>
      </c>
    </row>
    <row r="123" spans="8:9" ht="15" hidden="1">
      <c r="H123" s="5">
        <f>Master!L19</f>
        <v>0</v>
      </c>
      <c r="I123" s="5">
        <f>Master!O19</f>
        <v>0</v>
      </c>
    </row>
    <row r="124" spans="8:9" ht="15" hidden="1">
      <c r="H124" s="5">
        <f>Master!L20</f>
        <v>0</v>
      </c>
      <c r="I124" s="5">
        <f>Master!O20</f>
        <v>0</v>
      </c>
    </row>
    <row r="125" spans="8:9" ht="15" hidden="1">
      <c r="I125" s="5">
        <f>Master!Q7</f>
        <v>0</v>
      </c>
    </row>
    <row r="126" spans="8:9" ht="15" hidden="1">
      <c r="I126" s="5">
        <f>Master!Q8</f>
        <v>0</v>
      </c>
    </row>
    <row r="127" spans="8:9" ht="15" hidden="1">
      <c r="I127" s="5">
        <f>Master!Q9</f>
        <v>0</v>
      </c>
    </row>
    <row r="128" spans="8:9" ht="15" hidden="1">
      <c r="I128" s="5">
        <f>Master!Q10</f>
        <v>0</v>
      </c>
    </row>
    <row r="129" spans="9:9" ht="15" hidden="1">
      <c r="I129" s="5">
        <f>Master!Q11</f>
        <v>0</v>
      </c>
    </row>
    <row r="130" spans="9:9" ht="15" hidden="1">
      <c r="I130" s="5">
        <f>Master!Q12</f>
        <v>0</v>
      </c>
    </row>
    <row r="131" spans="9:9" ht="15" hidden="1">
      <c r="I131" s="5">
        <f>Master!Q13</f>
        <v>0</v>
      </c>
    </row>
    <row r="132" spans="9:9" ht="15" hidden="1">
      <c r="I132" s="5">
        <f>Master!Q14</f>
        <v>0</v>
      </c>
    </row>
    <row r="133" spans="9:9" ht="15" hidden="1">
      <c r="I133" s="5">
        <f>Master!Q15</f>
        <v>0</v>
      </c>
    </row>
    <row r="134" spans="9:9" ht="15" hidden="1">
      <c r="I134" s="5">
        <f>Master!Q16</f>
        <v>0</v>
      </c>
    </row>
    <row r="135" spans="9:9" ht="15" hidden="1">
      <c r="I135" s="5">
        <f>Master!Q17</f>
        <v>0</v>
      </c>
    </row>
    <row r="136" spans="9:9" ht="15" hidden="1">
      <c r="I136" s="5">
        <f>Master!Q18</f>
        <v>0</v>
      </c>
    </row>
    <row r="137" spans="9:9" ht="15" hidden="1">
      <c r="I137" s="5">
        <f>Master!Q19</f>
        <v>0</v>
      </c>
    </row>
    <row r="138" spans="9:9" ht="15" hidden="1">
      <c r="I138" s="5">
        <f>Master!Q20</f>
        <v>0</v>
      </c>
    </row>
    <row r="139" spans="9:9" ht="15" hidden="1">
      <c r="I139" s="1"/>
    </row>
    <row r="140" spans="9:9" ht="15" hidden="1">
      <c r="I140" s="1"/>
    </row>
    <row r="141" spans="9:9" ht="15" hidden="1">
      <c r="I141" s="1"/>
    </row>
    <row r="142" spans="9:9" ht="15" hidden="1">
      <c r="I142" s="1"/>
    </row>
    <row r="143" spans="9:9" ht="15" hidden="1">
      <c r="I143" s="1"/>
    </row>
    <row r="144" spans="9:9" ht="15" hidden="1">
      <c r="I144" s="1"/>
    </row>
    <row r="145" spans="9:9" ht="15" hidden="1">
      <c r="I145" s="1"/>
    </row>
    <row r="146" spans="9:9" ht="15" hidden="1">
      <c r="I146" s="1"/>
    </row>
    <row r="147" spans="9:9" ht="15" hidden="1">
      <c r="I147" s="1"/>
    </row>
    <row r="148" spans="9:9" ht="15" hidden="1">
      <c r="I148" s="1"/>
    </row>
    <row r="149" spans="9:9" ht="15" hidden="1">
      <c r="I149" s="1"/>
    </row>
    <row r="150" spans="9:9" ht="15" hidden="1">
      <c r="I150" s="1"/>
    </row>
    <row r="151" spans="9:9" ht="15" hidden="1">
      <c r="I151" s="1"/>
    </row>
  </sheetData>
  <sheetProtection password="C875" sheet="1" objects="1" scenarios="1" formatCells="0" formatColumns="0" formatRows="0" insertColumns="0" insertRows="0" deleteColumns="0" deleteRows="0" selectLockedCells="1"/>
  <mergeCells count="114">
    <mergeCell ref="CK3:CR3"/>
    <mergeCell ref="DA3:DC3"/>
    <mergeCell ref="DD3:DJ3"/>
    <mergeCell ref="DK3:DK7"/>
    <mergeCell ref="CO5:CO6"/>
    <mergeCell ref="CS3:CZ3"/>
    <mergeCell ref="CS4:CZ4"/>
    <mergeCell ref="CS5:CS6"/>
    <mergeCell ref="CT5:CT6"/>
    <mergeCell ref="CU5:CU6"/>
    <mergeCell ref="CV5:CV6"/>
    <mergeCell ref="CW5:CW6"/>
    <mergeCell ref="CX5:CX6"/>
    <mergeCell ref="CY5:CY7"/>
    <mergeCell ref="CZ6:CZ7"/>
    <mergeCell ref="B1:J1"/>
    <mergeCell ref="K1:X1"/>
    <mergeCell ref="CC1:DK1"/>
    <mergeCell ref="DL1:DM108"/>
    <mergeCell ref="B4:E4"/>
    <mergeCell ref="F4:G4"/>
    <mergeCell ref="I4:J4"/>
    <mergeCell ref="K4:X4"/>
    <mergeCell ref="CC4:CJ4"/>
    <mergeCell ref="AM1:AZ1"/>
    <mergeCell ref="AM3:AZ3"/>
    <mergeCell ref="AM4:AZ4"/>
    <mergeCell ref="AM5:AO5"/>
    <mergeCell ref="AP5:AS5"/>
    <mergeCell ref="BA1:BN1"/>
    <mergeCell ref="BA3:BN3"/>
    <mergeCell ref="BA4:BN4"/>
    <mergeCell ref="BA5:BC5"/>
    <mergeCell ref="BD5:BG5"/>
    <mergeCell ref="BH5:BJ5"/>
    <mergeCell ref="BL5:BL6"/>
    <mergeCell ref="BM5:BM7"/>
    <mergeCell ref="BN6:BN7"/>
    <mergeCell ref="Y2:DK2"/>
    <mergeCell ref="B3:E3"/>
    <mergeCell ref="F3:G3"/>
    <mergeCell ref="I3:J3"/>
    <mergeCell ref="K3:X3"/>
    <mergeCell ref="CC3:CJ3"/>
    <mergeCell ref="B2:G2"/>
    <mergeCell ref="H2:J2"/>
    <mergeCell ref="K2:R2"/>
    <mergeCell ref="T2:X2"/>
    <mergeCell ref="Y1:AL1"/>
    <mergeCell ref="Y3:AL3"/>
    <mergeCell ref="Y4:AL4"/>
    <mergeCell ref="Y5:AA5"/>
    <mergeCell ref="AB5:AE5"/>
    <mergeCell ref="AF5:AH5"/>
    <mergeCell ref="AJ5:AJ6"/>
    <mergeCell ref="AK5:AK7"/>
    <mergeCell ref="AL6:AL7"/>
    <mergeCell ref="AZ6:AZ7"/>
    <mergeCell ref="DE4:DE7"/>
    <mergeCell ref="DF4:DF7"/>
    <mergeCell ref="DG4:DG7"/>
    <mergeCell ref="DH4:DH7"/>
    <mergeCell ref="DJ4:DJ7"/>
    <mergeCell ref="W5:W7"/>
    <mergeCell ref="DA4:DA7"/>
    <mergeCell ref="DB4:DB7"/>
    <mergeCell ref="DC4:DC7"/>
    <mergeCell ref="DD4:DD7"/>
    <mergeCell ref="AX5:AX6"/>
    <mergeCell ref="AY5:AY7"/>
    <mergeCell ref="CC5:CC6"/>
    <mergeCell ref="CI5:CI7"/>
    <mergeCell ref="CK4:CR4"/>
    <mergeCell ref="CK5:CK6"/>
    <mergeCell ref="CL5:CL6"/>
    <mergeCell ref="CM5:CM6"/>
    <mergeCell ref="CN5:CN6"/>
    <mergeCell ref="CD5:CD6"/>
    <mergeCell ref="CE5:CE6"/>
    <mergeCell ref="CF5:CF6"/>
    <mergeCell ref="CG5:CG6"/>
    <mergeCell ref="DO7:DR7"/>
    <mergeCell ref="DS7:DV7"/>
    <mergeCell ref="DW7:DZ7"/>
    <mergeCell ref="CJ6:CJ7"/>
    <mergeCell ref="B6:B7"/>
    <mergeCell ref="C6:C7"/>
    <mergeCell ref="D6:D7"/>
    <mergeCell ref="E6:E7"/>
    <mergeCell ref="F6:F7"/>
    <mergeCell ref="G6:G7"/>
    <mergeCell ref="H6:H7"/>
    <mergeCell ref="I6:I7"/>
    <mergeCell ref="CH5:CH6"/>
    <mergeCell ref="J6:J7"/>
    <mergeCell ref="X6:X7"/>
    <mergeCell ref="B5:J5"/>
    <mergeCell ref="R5:T5"/>
    <mergeCell ref="V5:V6"/>
    <mergeCell ref="N5:Q5"/>
    <mergeCell ref="K5:M5"/>
    <mergeCell ref="CP5:CP6"/>
    <mergeCell ref="CQ5:CQ7"/>
    <mergeCell ref="CR6:CR7"/>
    <mergeCell ref="AT5:AV5"/>
    <mergeCell ref="BO1:CB1"/>
    <mergeCell ref="BO3:CB3"/>
    <mergeCell ref="BO4:CB4"/>
    <mergeCell ref="BO5:BQ5"/>
    <mergeCell ref="BR5:BU5"/>
    <mergeCell ref="BV5:BX5"/>
    <mergeCell ref="BZ5:BZ6"/>
    <mergeCell ref="CA5:CA7"/>
    <mergeCell ref="CB6:CB7"/>
  </mergeCells>
  <conditionalFormatting sqref="X9:CZ108 AK10:AL109 AY10:AZ109 BM10:BN109 CA10:CB109 CI10:CJ109 CQ10:CR109 CY10:CZ109 X10:X109">
    <cfRule type="cellIs" dxfId="159" priority="154" operator="equal">
      <formula>"E"</formula>
    </cfRule>
    <cfRule type="cellIs" dxfId="158" priority="155" operator="equal">
      <formula>"D"</formula>
    </cfRule>
    <cfRule type="cellIs" dxfId="157" priority="156" operator="equal">
      <formula>"C"</formula>
    </cfRule>
    <cfRule type="cellIs" dxfId="156" priority="157" operator="equal">
      <formula>"B"</formula>
    </cfRule>
    <cfRule type="cellIs" dxfId="155" priority="158" operator="equal">
      <formula>"A"</formula>
    </cfRule>
  </conditionalFormatting>
  <conditionalFormatting sqref="CH9:CH108 V9:V108 CJ9:CZ108 X9:CB108 DD9:DK108 DK10:DK109 AK10:AL109 AY10:AZ109 BM10:BN109 CA10:CB109 CJ10:CJ109 CQ10:CR109 CY10:CZ109 DF10:DH109 X10:X109">
    <cfRule type="cellIs" dxfId="154" priority="153" operator="equal">
      <formula>0</formula>
    </cfRule>
  </conditionalFormatting>
  <conditionalFormatting sqref="DC9:DC108">
    <cfRule type="cellIs" dxfId="153" priority="152" operator="lessThan">
      <formula>75</formula>
    </cfRule>
  </conditionalFormatting>
  <conditionalFormatting sqref="DG9:DG109">
    <cfRule type="cellIs" dxfId="152" priority="151" operator="equal">
      <formula>"promoted"</formula>
    </cfRule>
  </conditionalFormatting>
  <conditionalFormatting sqref="DH9:DI108 DH10:DH109">
    <cfRule type="cellIs" dxfId="151" priority="148" operator="equal">
      <formula>"Promoted"</formula>
    </cfRule>
    <cfRule type="cellIs" dxfId="150" priority="149" operator="equal">
      <formula>"Passed"</formula>
    </cfRule>
    <cfRule type="cellIs" dxfId="149" priority="150" operator="equal">
      <formula>"Transfered"</formula>
    </cfRule>
  </conditionalFormatting>
  <conditionalFormatting sqref="F4:G4 I4:J4">
    <cfRule type="cellIs" dxfId="148" priority="147" operator="equal">
      <formula>0</formula>
    </cfRule>
  </conditionalFormatting>
  <conditionalFormatting sqref="R9:T108 V9:DK108 DK10:DK109 AK10:AL109 AY10:AZ109 BM10:BN109 CA10:CB109 CI10:CJ109 CQ10:CR109 CY10:CZ109 DF10:DH109 A9:P108 W10:X109">
    <cfRule type="expression" dxfId="147" priority="144">
      <formula>$A9="TC"</formula>
    </cfRule>
    <cfRule type="expression" dxfId="146" priority="145">
      <formula>$A9="NSO"</formula>
    </cfRule>
    <cfRule type="expression" dxfId="145" priority="146">
      <formula>$A9="ab"</formula>
    </cfRule>
  </conditionalFormatting>
  <conditionalFormatting sqref="R9:T108 V9:DK108 DK10:DK109 AK10:AL109 AY10:AZ109 BM10:BN109 CA10:CB109 CI10:CJ109 CQ10:CR109 CY10:CZ109 DF10:DH109 B9:P108 W10:X109">
    <cfRule type="expression" dxfId="144" priority="143">
      <formula>$B9=0</formula>
    </cfRule>
  </conditionalFormatting>
  <conditionalFormatting sqref="T2:Y2">
    <cfRule type="cellIs" dxfId="143" priority="136" operator="equal">
      <formula>0</formula>
    </cfRule>
  </conditionalFormatting>
  <conditionalFormatting sqref="DK9:DK109">
    <cfRule type="expression" dxfId="142" priority="132">
      <formula>$A9="TC"</formula>
    </cfRule>
    <cfRule type="expression" dxfId="141" priority="133">
      <formula>$A9="NSO"</formula>
    </cfRule>
    <cfRule type="expression" dxfId="140" priority="134">
      <formula>$A9="ab"</formula>
    </cfRule>
  </conditionalFormatting>
  <conditionalFormatting sqref="DK9:DK109">
    <cfRule type="expression" dxfId="139" priority="131">
      <formula>$B9=0</formula>
    </cfRule>
  </conditionalFormatting>
  <conditionalFormatting sqref="DK9:DK109">
    <cfRule type="expression" dxfId="138" priority="127">
      <formula>$A9="TC"</formula>
    </cfRule>
    <cfRule type="expression" dxfId="137" priority="128">
      <formula>$A9="NSO"</formula>
    </cfRule>
    <cfRule type="expression" dxfId="136" priority="129">
      <formula>$A9="ab"</formula>
    </cfRule>
  </conditionalFormatting>
  <conditionalFormatting sqref="DK9:DK109">
    <cfRule type="expression" dxfId="135" priority="126">
      <formula>$B9=0</formula>
    </cfRule>
  </conditionalFormatting>
  <conditionalFormatting sqref="DK9:DK109">
    <cfRule type="expression" dxfId="134" priority="122">
      <formula>$A9="TC"</formula>
    </cfRule>
    <cfRule type="expression" dxfId="133" priority="123">
      <formula>$A9="NSO"</formula>
    </cfRule>
    <cfRule type="expression" dxfId="132" priority="124">
      <formula>$A9="ab"</formula>
    </cfRule>
  </conditionalFormatting>
  <conditionalFormatting sqref="DK9:DK109">
    <cfRule type="expression" dxfId="131" priority="121">
      <formula>$B9=0</formula>
    </cfRule>
  </conditionalFormatting>
  <conditionalFormatting sqref="DK9:DK109">
    <cfRule type="expression" dxfId="130" priority="117">
      <formula>$A9="TC"</formula>
    </cfRule>
    <cfRule type="expression" dxfId="129" priority="118">
      <formula>$A9="NSO"</formula>
    </cfRule>
    <cfRule type="expression" dxfId="128" priority="119">
      <formula>$A9="ab"</formula>
    </cfRule>
  </conditionalFormatting>
  <conditionalFormatting sqref="DK9:DK109">
    <cfRule type="expression" dxfId="127" priority="116">
      <formula>$B9=0</formula>
    </cfRule>
  </conditionalFormatting>
  <conditionalFormatting sqref="DK10:DK109 AK10:AL109 AY10:AZ109 BM10:BN109 CA10:CB109 CI10:CJ109 CQ10:CR109 CY10:CZ109 DF10:DH109 C9:DK108 W10:X109">
    <cfRule type="expression" dxfId="126" priority="110">
      <formula>$C9=0</formula>
    </cfRule>
  </conditionalFormatting>
  <conditionalFormatting sqref="R9:T108 AK10:AK108">
    <cfRule type="expression" dxfId="125" priority="101">
      <formula>$A9="TC"</formula>
    </cfRule>
    <cfRule type="expression" dxfId="124" priority="102">
      <formula>$A9="NSO"</formula>
    </cfRule>
    <cfRule type="expression" dxfId="123" priority="103">
      <formula>$A9="ab"</formula>
    </cfRule>
  </conditionalFormatting>
  <conditionalFormatting sqref="R9:T108 AK10:AK108">
    <cfRule type="expression" dxfId="122" priority="100">
      <formula>$B9=0</formula>
    </cfRule>
  </conditionalFormatting>
  <conditionalFormatting sqref="R9:T108 AK10:AK108">
    <cfRule type="expression" dxfId="121" priority="90">
      <formula>$A9="TC"</formula>
    </cfRule>
    <cfRule type="expression" dxfId="120" priority="91">
      <formula>$A9="NSO"</formula>
    </cfRule>
    <cfRule type="expression" dxfId="119" priority="92">
      <formula>$A9="ab"</formula>
    </cfRule>
  </conditionalFormatting>
  <conditionalFormatting sqref="R9:T108 AK10:AK108">
    <cfRule type="expression" dxfId="118" priority="80">
      <formula>$A9="TC"</formula>
    </cfRule>
    <cfRule type="expression" dxfId="117" priority="81">
      <formula>$A9="NSO"</formula>
    </cfRule>
    <cfRule type="expression" dxfId="116" priority="82">
      <formula>$A9="ab"</formula>
    </cfRule>
  </conditionalFormatting>
  <conditionalFormatting sqref="B9:B108">
    <cfRule type="expression" dxfId="115" priority="76">
      <formula>$A9="TC"</formula>
    </cfRule>
    <cfRule type="expression" dxfId="114" priority="77">
      <formula>$A9="NSO"</formula>
    </cfRule>
    <cfRule type="expression" dxfId="113" priority="78">
      <formula>$A9="ab"</formula>
    </cfRule>
  </conditionalFormatting>
  <conditionalFormatting sqref="B9:B108">
    <cfRule type="expression" dxfId="112" priority="75">
      <formula>$B9=0</formula>
    </cfRule>
  </conditionalFormatting>
  <conditionalFormatting sqref="B9:B108">
    <cfRule type="expression" dxfId="111" priority="72">
      <formula>$A9="TC"</formula>
    </cfRule>
    <cfRule type="expression" dxfId="110" priority="73">
      <formula>$A9="NSO"</formula>
    </cfRule>
    <cfRule type="expression" dxfId="109" priority="74">
      <formula>$A9="ab"</formula>
    </cfRule>
  </conditionalFormatting>
  <conditionalFormatting sqref="B9:B108">
    <cfRule type="expression" dxfId="108" priority="71">
      <formula>$C9=0</formula>
    </cfRule>
  </conditionalFormatting>
  <conditionalFormatting sqref="B9:B108">
    <cfRule type="expression" dxfId="107" priority="68">
      <formula>$A9="TC"</formula>
    </cfRule>
    <cfRule type="expression" dxfId="106" priority="69">
      <formula>$A9="NSO"</formula>
    </cfRule>
    <cfRule type="expression" dxfId="105" priority="70">
      <formula>$A9="ab"</formula>
    </cfRule>
  </conditionalFormatting>
  <conditionalFormatting sqref="B9:B108">
    <cfRule type="expression" dxfId="104" priority="67">
      <formula>$B9=0</formula>
    </cfRule>
  </conditionalFormatting>
  <conditionalFormatting sqref="AF9:AH108">
    <cfRule type="expression" dxfId="103" priority="38">
      <formula>$A9="TC"</formula>
    </cfRule>
    <cfRule type="expression" dxfId="102" priority="39">
      <formula>$A9="NSO"</formula>
    </cfRule>
    <cfRule type="expression" dxfId="101" priority="40">
      <formula>$A9="ab"</formula>
    </cfRule>
  </conditionalFormatting>
  <conditionalFormatting sqref="AF9:AH108">
    <cfRule type="expression" dxfId="100" priority="37">
      <formula>$B9=0</formula>
    </cfRule>
  </conditionalFormatting>
  <conditionalFormatting sqref="AF9:AH108">
    <cfRule type="expression" dxfId="99" priority="34">
      <formula>$A9="TC"</formula>
    </cfRule>
    <cfRule type="expression" dxfId="98" priority="35">
      <formula>$A9="NSO"</formula>
    </cfRule>
    <cfRule type="expression" dxfId="97" priority="36">
      <formula>$A9="ab"</formula>
    </cfRule>
  </conditionalFormatting>
  <conditionalFormatting sqref="AF9:AH108">
    <cfRule type="expression" dxfId="96" priority="31">
      <formula>$A9="TC"</formula>
    </cfRule>
    <cfRule type="expression" dxfId="95" priority="32">
      <formula>$A9="NSO"</formula>
    </cfRule>
    <cfRule type="expression" dxfId="94" priority="33">
      <formula>$A9="ab"</formula>
    </cfRule>
  </conditionalFormatting>
  <conditionalFormatting sqref="AT9:AV108">
    <cfRule type="expression" dxfId="93" priority="28">
      <formula>$A9="TC"</formula>
    </cfRule>
    <cfRule type="expression" dxfId="92" priority="29">
      <formula>$A9="NSO"</formula>
    </cfRule>
    <cfRule type="expression" dxfId="91" priority="30">
      <formula>$A9="ab"</formula>
    </cfRule>
  </conditionalFormatting>
  <conditionalFormatting sqref="AT9:AV108">
    <cfRule type="expression" dxfId="90" priority="27">
      <formula>$B9=0</formula>
    </cfRule>
  </conditionalFormatting>
  <conditionalFormatting sqref="AT9:AV108">
    <cfRule type="expression" dxfId="89" priority="24">
      <formula>$A9="TC"</formula>
    </cfRule>
    <cfRule type="expression" dxfId="88" priority="25">
      <formula>$A9="NSO"</formula>
    </cfRule>
    <cfRule type="expression" dxfId="87" priority="26">
      <formula>$A9="ab"</formula>
    </cfRule>
  </conditionalFormatting>
  <conditionalFormatting sqref="AT9:AV108">
    <cfRule type="expression" dxfId="86" priority="21">
      <formula>$A9="TC"</formula>
    </cfRule>
    <cfRule type="expression" dxfId="85" priority="22">
      <formula>$A9="NSO"</formula>
    </cfRule>
    <cfRule type="expression" dxfId="84" priority="23">
      <formula>$A9="ab"</formula>
    </cfRule>
  </conditionalFormatting>
  <conditionalFormatting sqref="BH9:BJ108">
    <cfRule type="expression" dxfId="83" priority="18">
      <formula>$A9="TC"</formula>
    </cfRule>
    <cfRule type="expression" dxfId="82" priority="19">
      <formula>$A9="NSO"</formula>
    </cfRule>
    <cfRule type="expression" dxfId="81" priority="20">
      <formula>$A9="ab"</formula>
    </cfRule>
  </conditionalFormatting>
  <conditionalFormatting sqref="BH9:BJ108">
    <cfRule type="expression" dxfId="80" priority="17">
      <formula>$B9=0</formula>
    </cfRule>
  </conditionalFormatting>
  <conditionalFormatting sqref="BH9:BJ108">
    <cfRule type="expression" dxfId="79" priority="14">
      <formula>$A9="TC"</formula>
    </cfRule>
    <cfRule type="expression" dxfId="78" priority="15">
      <formula>$A9="NSO"</formula>
    </cfRule>
    <cfRule type="expression" dxfId="77" priority="16">
      <formula>$A9="ab"</formula>
    </cfRule>
  </conditionalFormatting>
  <conditionalFormatting sqref="BH9:BJ108">
    <cfRule type="expression" dxfId="76" priority="11">
      <formula>$A9="TC"</formula>
    </cfRule>
    <cfRule type="expression" dxfId="75" priority="12">
      <formula>$A9="NSO"</formula>
    </cfRule>
    <cfRule type="expression" dxfId="74" priority="13">
      <formula>$A9="ab"</formula>
    </cfRule>
  </conditionalFormatting>
  <conditionalFormatting sqref="BV9:BX108">
    <cfRule type="expression" dxfId="73" priority="8">
      <formula>$A9="TC"</formula>
    </cfRule>
    <cfRule type="expression" dxfId="72" priority="9">
      <formula>$A9="NSO"</formula>
    </cfRule>
    <cfRule type="expression" dxfId="71" priority="10">
      <formula>$A9="ab"</formula>
    </cfRule>
  </conditionalFormatting>
  <conditionalFormatting sqref="BV9:BX108">
    <cfRule type="expression" dxfId="70" priority="7">
      <formula>$B9=0</formula>
    </cfRule>
  </conditionalFormatting>
  <conditionalFormatting sqref="BV9:BX108">
    <cfRule type="expression" dxfId="69" priority="4">
      <formula>$A9="TC"</formula>
    </cfRule>
    <cfRule type="expression" dxfId="68" priority="5">
      <formula>$A9="NSO"</formula>
    </cfRule>
    <cfRule type="expression" dxfId="67" priority="6">
      <formula>$A9="ab"</formula>
    </cfRule>
  </conditionalFormatting>
  <conditionalFormatting sqref="BV9:BX108">
    <cfRule type="expression" dxfId="66" priority="1">
      <formula>$A9="TC"</formula>
    </cfRule>
    <cfRule type="expression" dxfId="65" priority="2">
      <formula>$A9="NSO"</formula>
    </cfRule>
    <cfRule type="expression" dxfId="64" priority="3">
      <formula>$A9="ab"</formula>
    </cfRule>
  </conditionalFormatting>
  <dataValidations count="4">
    <dataValidation type="list" allowBlank="1" showInputMessage="1" showErrorMessage="1" sqref="CC4:CZ4">
      <formula1>$I$127:$I$151</formula1>
    </dataValidation>
    <dataValidation type="list" allowBlank="1" showInputMessage="1" showErrorMessage="1" sqref="I4:J4">
      <formula1>"0, (A), (B), (C), (D)"</formula1>
    </dataValidation>
    <dataValidation type="list" allowBlank="1" showInputMessage="1" showErrorMessage="1" sqref="K3:CB3">
      <formula1>$H$111:$H$124</formula1>
    </dataValidation>
    <dataValidation type="list" allowBlank="1" showInputMessage="1" showErrorMessage="1" sqref="K4:CB4">
      <formula1>$I$111:$I$138</formula1>
    </dataValidation>
  </dataValidations>
  <hyperlinks>
    <hyperlink ref="B2:G2" location="'Mark Sheet'!BW2" display="Print Report Card"/>
    <hyperlink ref="H2:J2" location="'Result Sheet'!A1" display="Go To Result Sheet"/>
  </hyperlinks>
  <pageMargins left="0.18" right="0.17" top="0.2" bottom="0.19" header="0.17" footer="0.16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DI111"/>
  <sheetViews>
    <sheetView topLeftCell="AE88" zoomScaleSheetLayoutView="55" workbookViewId="0">
      <selection activeCell="BX110" sqref="BX110"/>
    </sheetView>
  </sheetViews>
  <sheetFormatPr defaultColWidth="0" defaultRowHeight="15" zeroHeight="1"/>
  <cols>
    <col min="1" max="1" width="1.7109375" customWidth="1"/>
    <col min="2" max="2" width="5.85546875" customWidth="1"/>
    <col min="3" max="3" width="9.140625" customWidth="1"/>
    <col min="4" max="4" width="7.42578125" hidden="1" customWidth="1"/>
    <col min="5" max="5" width="5.140625" customWidth="1"/>
    <col min="6" max="8" width="15.28515625" customWidth="1"/>
    <col min="9" max="9" width="9.42578125" customWidth="1"/>
    <col min="10" max="10" width="3.42578125" style="370" hidden="1" customWidth="1"/>
    <col min="11" max="15" width="3.42578125" style="370" customWidth="1"/>
    <col min="16" max="17" width="4.28515625" style="370" customWidth="1"/>
    <col min="18" max="19" width="3.42578125" style="370" customWidth="1"/>
    <col min="20" max="21" width="4.28515625" style="370" customWidth="1"/>
    <col min="22" max="22" width="4.28515625" style="370" hidden="1" customWidth="1"/>
    <col min="23" max="23" width="4.28515625" style="370" customWidth="1"/>
    <col min="24" max="29" width="3.42578125" style="370" customWidth="1"/>
    <col min="30" max="31" width="4.28515625" style="370" customWidth="1"/>
    <col min="32" max="33" width="3.42578125" style="370" customWidth="1"/>
    <col min="34" max="35" width="4.28515625" style="370" customWidth="1"/>
    <col min="36" max="36" width="4.28515625" style="370" hidden="1" customWidth="1"/>
    <col min="37" max="37" width="4.28515625" style="370" customWidth="1"/>
    <col min="38" max="44" width="3.5703125" style="370" customWidth="1"/>
    <col min="45" max="49" width="4.28515625" style="370" customWidth="1"/>
    <col min="50" max="50" width="4.28515625" style="370" hidden="1" customWidth="1"/>
    <col min="51" max="63" width="4.28515625" style="370" customWidth="1"/>
    <col min="64" max="64" width="4.28515625" style="370" hidden="1" customWidth="1"/>
    <col min="65" max="77" width="4.28515625" style="370" customWidth="1"/>
    <col min="78" max="78" width="4.28515625" style="370" hidden="1" customWidth="1"/>
    <col min="79" max="85" width="4.28515625" style="370" customWidth="1"/>
    <col min="86" max="86" width="4.28515625" style="370" hidden="1" customWidth="1"/>
    <col min="87" max="93" width="4.28515625" style="370" customWidth="1"/>
    <col min="94" max="94" width="4.28515625" style="370" hidden="1" customWidth="1"/>
    <col min="95" max="101" width="4.28515625" style="370" customWidth="1"/>
    <col min="102" max="102" width="4.28515625" style="370" hidden="1" customWidth="1"/>
    <col min="103" max="106" width="4.28515625" style="370" customWidth="1"/>
    <col min="107" max="107" width="5.140625" style="370" customWidth="1"/>
    <col min="108" max="108" width="4.42578125" style="370" customWidth="1"/>
    <col min="109" max="109" width="6.140625" style="370" customWidth="1"/>
    <col min="110" max="110" width="4.28515625" style="370" customWidth="1"/>
    <col min="111" max="111" width="8.140625" style="370" customWidth="1"/>
    <col min="112" max="112" width="4.28515625" style="370" hidden="1" customWidth="1"/>
    <col min="113" max="113" width="4.28515625" style="370" customWidth="1"/>
    <col min="114" max="16384" width="9.140625" hidden="1"/>
  </cols>
  <sheetData>
    <row r="1" spans="1:113" ht="15.75" thickBot="1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59"/>
      <c r="DE1" s="859"/>
      <c r="DF1" s="859"/>
      <c r="DG1" s="859"/>
      <c r="DH1" s="859"/>
      <c r="DI1" s="859"/>
    </row>
    <row r="2" spans="1:113" ht="16.5" customHeight="1" thickBot="1">
      <c r="A2" s="859"/>
      <c r="B2" s="861" t="s">
        <v>126</v>
      </c>
      <c r="C2" s="862"/>
      <c r="D2" s="862"/>
      <c r="E2" s="862"/>
      <c r="F2" s="862"/>
      <c r="G2" s="378"/>
      <c r="H2" s="378"/>
      <c r="I2" s="379"/>
      <c r="J2" s="780" t="str">
        <f>'Class-1'!K3</f>
        <v>Hindi</v>
      </c>
      <c r="K2" s="781">
        <f>'Class-1'!L3</f>
        <v>0</v>
      </c>
      <c r="L2" s="781">
        <f>'Class-1'!M3</f>
        <v>0</v>
      </c>
      <c r="M2" s="781">
        <f>'Class-1'!N3</f>
        <v>0</v>
      </c>
      <c r="N2" s="781">
        <f>'Class-1'!O3</f>
        <v>0</v>
      </c>
      <c r="O2" s="782">
        <f>'Class-1'!P3</f>
        <v>0</v>
      </c>
      <c r="P2" s="782">
        <f>'Class-1'!Q3</f>
        <v>0</v>
      </c>
      <c r="Q2" s="782">
        <f>'Class-1'!R3</f>
        <v>0</v>
      </c>
      <c r="R2" s="782">
        <f>'Class-1'!S3</f>
        <v>0</v>
      </c>
      <c r="S2" s="782">
        <f>'Class-1'!T3</f>
        <v>0</v>
      </c>
      <c r="T2" s="782">
        <f>'Class-1'!U3</f>
        <v>0</v>
      </c>
      <c r="U2" s="782">
        <f>'Class-1'!V3</f>
        <v>0</v>
      </c>
      <c r="V2" s="782">
        <f>'Class-1'!W3</f>
        <v>0</v>
      </c>
      <c r="W2" s="783">
        <f>'Class-1'!X3</f>
        <v>0</v>
      </c>
      <c r="X2" s="780" t="str">
        <f>'Class-1'!Y3</f>
        <v>Mathematics</v>
      </c>
      <c r="Y2" s="781">
        <f>'Class-1'!Z3</f>
        <v>0</v>
      </c>
      <c r="Z2" s="781">
        <f>'Class-1'!AA3</f>
        <v>0</v>
      </c>
      <c r="AA2" s="781">
        <f>'Class-1'!AB3</f>
        <v>0</v>
      </c>
      <c r="AB2" s="781">
        <f>'Class-1'!AC3</f>
        <v>0</v>
      </c>
      <c r="AC2" s="782">
        <f>'Class-1'!AD3</f>
        <v>0</v>
      </c>
      <c r="AD2" s="782">
        <f>'Class-1'!AE3</f>
        <v>0</v>
      </c>
      <c r="AE2" s="782">
        <f>'Class-1'!AF3</f>
        <v>0</v>
      </c>
      <c r="AF2" s="782">
        <f>'Class-1'!AG3</f>
        <v>0</v>
      </c>
      <c r="AG2" s="782">
        <f>'Class-1'!AH3</f>
        <v>0</v>
      </c>
      <c r="AH2" s="782">
        <f>'Class-1'!AI3</f>
        <v>0</v>
      </c>
      <c r="AI2" s="782">
        <f>'Class-1'!AJ3</f>
        <v>0</v>
      </c>
      <c r="AJ2" s="782">
        <f>'Class-1'!AK3</f>
        <v>0</v>
      </c>
      <c r="AK2" s="783">
        <f>'Class-1'!AL3</f>
        <v>0</v>
      </c>
      <c r="AL2" s="780" t="str">
        <f>'Class-1'!AM3</f>
        <v>Sanskrit</v>
      </c>
      <c r="AM2" s="781">
        <f>'Class-1'!AN3</f>
        <v>0</v>
      </c>
      <c r="AN2" s="781">
        <f>'Class-1'!AO3</f>
        <v>0</v>
      </c>
      <c r="AO2" s="781">
        <f>'Class-1'!AP3</f>
        <v>0</v>
      </c>
      <c r="AP2" s="781">
        <f>'Class-1'!AQ3</f>
        <v>0</v>
      </c>
      <c r="AQ2" s="782">
        <f>'Class-1'!AR3</f>
        <v>0</v>
      </c>
      <c r="AR2" s="782">
        <f>'Class-1'!AS3</f>
        <v>0</v>
      </c>
      <c r="AS2" s="782">
        <f>'Class-1'!AT3</f>
        <v>0</v>
      </c>
      <c r="AT2" s="782">
        <f>'Class-1'!AU3</f>
        <v>0</v>
      </c>
      <c r="AU2" s="782">
        <f>'Class-1'!AV3</f>
        <v>0</v>
      </c>
      <c r="AV2" s="782">
        <f>'Class-1'!AW3</f>
        <v>0</v>
      </c>
      <c r="AW2" s="782">
        <f>'Class-1'!AX3</f>
        <v>0</v>
      </c>
      <c r="AX2" s="782">
        <f>'Class-1'!AY3</f>
        <v>0</v>
      </c>
      <c r="AY2" s="783">
        <f>'Class-1'!AZ3</f>
        <v>0</v>
      </c>
      <c r="AZ2" s="780" t="str">
        <f>'Class-1'!BA3</f>
        <v>English</v>
      </c>
      <c r="BA2" s="781">
        <f>'Class-1'!BB3</f>
        <v>0</v>
      </c>
      <c r="BB2" s="781">
        <f>'Class-1'!BC3</f>
        <v>0</v>
      </c>
      <c r="BC2" s="781">
        <f>'Class-1'!BD3</f>
        <v>0</v>
      </c>
      <c r="BD2" s="781">
        <f>'Class-1'!BE3</f>
        <v>0</v>
      </c>
      <c r="BE2" s="782">
        <f>'Class-1'!BF3</f>
        <v>0</v>
      </c>
      <c r="BF2" s="782">
        <f>'Class-1'!BG3</f>
        <v>0</v>
      </c>
      <c r="BG2" s="782">
        <f>'Class-1'!BH3</f>
        <v>0</v>
      </c>
      <c r="BH2" s="782">
        <f>'Class-1'!BI3</f>
        <v>0</v>
      </c>
      <c r="BI2" s="782">
        <f>'Class-1'!BJ3</f>
        <v>0</v>
      </c>
      <c r="BJ2" s="782">
        <f>'Class-1'!BK3</f>
        <v>0</v>
      </c>
      <c r="BK2" s="782">
        <f>'Class-1'!BL3</f>
        <v>0</v>
      </c>
      <c r="BL2" s="782">
        <f>'Class-1'!BM3</f>
        <v>0</v>
      </c>
      <c r="BM2" s="783">
        <f>'Class-1'!BN3</f>
        <v>0</v>
      </c>
      <c r="BN2" s="780" t="str">
        <f>'Class-1'!BO3</f>
        <v>Env. Study</v>
      </c>
      <c r="BO2" s="781">
        <f>'Class-1'!BP3</f>
        <v>0</v>
      </c>
      <c r="BP2" s="781">
        <f>'Class-1'!BQ3</f>
        <v>0</v>
      </c>
      <c r="BQ2" s="781">
        <f>'Class-1'!BR3</f>
        <v>0</v>
      </c>
      <c r="BR2" s="781">
        <f>'Class-1'!BS3</f>
        <v>0</v>
      </c>
      <c r="BS2" s="782">
        <f>'Class-1'!BT3</f>
        <v>0</v>
      </c>
      <c r="BT2" s="782">
        <f>'Class-1'!BU3</f>
        <v>0</v>
      </c>
      <c r="BU2" s="782">
        <f>'Class-1'!BV3</f>
        <v>0</v>
      </c>
      <c r="BV2" s="782">
        <f>'Class-1'!BW3</f>
        <v>0</v>
      </c>
      <c r="BW2" s="782">
        <f>'Class-1'!BX3</f>
        <v>0</v>
      </c>
      <c r="BX2" s="782">
        <f>'Class-1'!BY3</f>
        <v>0</v>
      </c>
      <c r="BY2" s="782">
        <f>'Class-1'!BZ3</f>
        <v>0</v>
      </c>
      <c r="BZ2" s="782">
        <f>'Class-1'!CA3</f>
        <v>0</v>
      </c>
      <c r="CA2" s="783">
        <f>'Class-1'!CB3</f>
        <v>0</v>
      </c>
      <c r="CB2" s="780" t="str">
        <f>'Class-1'!CC3</f>
        <v>WORK EXP.</v>
      </c>
      <c r="CC2" s="781">
        <f>'Class-1'!CD3</f>
        <v>0</v>
      </c>
      <c r="CD2" s="781">
        <f>'Class-1'!CE3</f>
        <v>0</v>
      </c>
      <c r="CE2" s="781">
        <f>'Class-1'!CF3</f>
        <v>0</v>
      </c>
      <c r="CF2" s="781">
        <f>'Class-1'!CG3</f>
        <v>0</v>
      </c>
      <c r="CG2" s="782">
        <f>'Class-1'!CH3</f>
        <v>0</v>
      </c>
      <c r="CH2" s="782">
        <f>'Class-1'!CI3</f>
        <v>0</v>
      </c>
      <c r="CI2" s="783">
        <f>'Class-1'!CJ3</f>
        <v>0</v>
      </c>
      <c r="CJ2" s="780" t="str">
        <f>'Class-1'!CK3</f>
        <v>ART EDUCATION</v>
      </c>
      <c r="CK2" s="781">
        <f>'Class-1'!CL3</f>
        <v>0</v>
      </c>
      <c r="CL2" s="781">
        <f>'Class-1'!CM3</f>
        <v>0</v>
      </c>
      <c r="CM2" s="781">
        <f>'Class-1'!CN3</f>
        <v>0</v>
      </c>
      <c r="CN2" s="781">
        <f>'Class-1'!CO3</f>
        <v>0</v>
      </c>
      <c r="CO2" s="782">
        <f>'Class-1'!CP3</f>
        <v>0</v>
      </c>
      <c r="CP2" s="782">
        <f>'Class-1'!CQ3</f>
        <v>0</v>
      </c>
      <c r="CQ2" s="783">
        <f>'Class-1'!CR3</f>
        <v>0</v>
      </c>
      <c r="CR2" s="780" t="str">
        <f>'Class-1'!CS3</f>
        <v>HEALTH &amp; PHY. EDUCATION</v>
      </c>
      <c r="CS2" s="781">
        <f>'Class-1'!CT3</f>
        <v>0</v>
      </c>
      <c r="CT2" s="781">
        <f>'Class-1'!CU3</f>
        <v>0</v>
      </c>
      <c r="CU2" s="781">
        <f>'Class-1'!CV3</f>
        <v>0</v>
      </c>
      <c r="CV2" s="781">
        <f>'Class-1'!CW3</f>
        <v>0</v>
      </c>
      <c r="CW2" s="782">
        <f>'Class-1'!CX3</f>
        <v>0</v>
      </c>
      <c r="CX2" s="782">
        <f>'Class-1'!CY3</f>
        <v>0</v>
      </c>
      <c r="CY2" s="783">
        <f>'Class-1'!CZ3</f>
        <v>0</v>
      </c>
      <c r="CZ2" s="826" t="s">
        <v>45</v>
      </c>
      <c r="DA2" s="827"/>
      <c r="DB2" s="828"/>
      <c r="DC2" s="829" t="s">
        <v>53</v>
      </c>
      <c r="DD2" s="830"/>
      <c r="DE2" s="830"/>
      <c r="DF2" s="830"/>
      <c r="DG2" s="830"/>
      <c r="DH2" s="830"/>
      <c r="DI2" s="831"/>
    </row>
    <row r="3" spans="1:113" ht="15.75" customHeight="1">
      <c r="A3" s="859"/>
      <c r="B3" s="813" t="s">
        <v>127</v>
      </c>
      <c r="C3" s="814"/>
      <c r="D3" s="814"/>
      <c r="E3" s="814"/>
      <c r="F3" s="815" t="str">
        <f>Master!E8</f>
        <v>Govt.Sr.Sec.Sch. Raimalwada</v>
      </c>
      <c r="G3" s="815"/>
      <c r="H3" s="815"/>
      <c r="I3" s="816"/>
      <c r="J3" s="784">
        <f>'Class-1'!K4</f>
        <v>0</v>
      </c>
      <c r="K3" s="785">
        <f>'Class-1'!L4</f>
        <v>0</v>
      </c>
      <c r="L3" s="785">
        <f>'Class-1'!M4</f>
        <v>0</v>
      </c>
      <c r="M3" s="785">
        <f>'Class-1'!N4</f>
        <v>0</v>
      </c>
      <c r="N3" s="785">
        <f>'Class-1'!O4</f>
        <v>0</v>
      </c>
      <c r="O3" s="786">
        <f>'Class-1'!P4</f>
        <v>0</v>
      </c>
      <c r="P3" s="786">
        <f>'Class-1'!Q4</f>
        <v>0</v>
      </c>
      <c r="Q3" s="786">
        <f>'Class-1'!R4</f>
        <v>0</v>
      </c>
      <c r="R3" s="786">
        <f>'Class-1'!S4</f>
        <v>0</v>
      </c>
      <c r="S3" s="786">
        <f>'Class-1'!T4</f>
        <v>0</v>
      </c>
      <c r="T3" s="786">
        <f>'Class-1'!U4</f>
        <v>0</v>
      </c>
      <c r="U3" s="786">
        <f>'Class-1'!V4</f>
        <v>0</v>
      </c>
      <c r="V3" s="786">
        <f>'Class-1'!W4</f>
        <v>0</v>
      </c>
      <c r="W3" s="787">
        <f>'Class-1'!X4</f>
        <v>0</v>
      </c>
      <c r="X3" s="784">
        <f>'Class-1'!Y4</f>
        <v>0</v>
      </c>
      <c r="Y3" s="785">
        <f>'Class-1'!Z4</f>
        <v>0</v>
      </c>
      <c r="Z3" s="785">
        <f>'Class-1'!AA4</f>
        <v>0</v>
      </c>
      <c r="AA3" s="785">
        <f>'Class-1'!AB4</f>
        <v>0</v>
      </c>
      <c r="AB3" s="785">
        <f>'Class-1'!AC4</f>
        <v>0</v>
      </c>
      <c r="AC3" s="786">
        <f>'Class-1'!AD4</f>
        <v>0</v>
      </c>
      <c r="AD3" s="786">
        <f>'Class-1'!AE4</f>
        <v>0</v>
      </c>
      <c r="AE3" s="786">
        <f>'Class-1'!AF4</f>
        <v>0</v>
      </c>
      <c r="AF3" s="786">
        <f>'Class-1'!AG4</f>
        <v>0</v>
      </c>
      <c r="AG3" s="786">
        <f>'Class-1'!AH4</f>
        <v>0</v>
      </c>
      <c r="AH3" s="786">
        <f>'Class-1'!AI4</f>
        <v>0</v>
      </c>
      <c r="AI3" s="786">
        <f>'Class-1'!AJ4</f>
        <v>0</v>
      </c>
      <c r="AJ3" s="786">
        <f>'Class-1'!AK4</f>
        <v>0</v>
      </c>
      <c r="AK3" s="787">
        <f>'Class-1'!AL4</f>
        <v>0</v>
      </c>
      <c r="AL3" s="784">
        <f>'Class-1'!AM4</f>
        <v>0</v>
      </c>
      <c r="AM3" s="785">
        <f>'Class-1'!AN4</f>
        <v>0</v>
      </c>
      <c r="AN3" s="785">
        <f>'Class-1'!AO4</f>
        <v>0</v>
      </c>
      <c r="AO3" s="785">
        <f>'Class-1'!AP4</f>
        <v>0</v>
      </c>
      <c r="AP3" s="785">
        <f>'Class-1'!AQ4</f>
        <v>0</v>
      </c>
      <c r="AQ3" s="786">
        <f>'Class-1'!AR4</f>
        <v>0</v>
      </c>
      <c r="AR3" s="786">
        <f>'Class-1'!AS4</f>
        <v>0</v>
      </c>
      <c r="AS3" s="786">
        <f>'Class-1'!AT4</f>
        <v>0</v>
      </c>
      <c r="AT3" s="786">
        <f>'Class-1'!AU4</f>
        <v>0</v>
      </c>
      <c r="AU3" s="786">
        <f>'Class-1'!AV4</f>
        <v>0</v>
      </c>
      <c r="AV3" s="786">
        <f>'Class-1'!AW4</f>
        <v>0</v>
      </c>
      <c r="AW3" s="786">
        <f>'Class-1'!AX4</f>
        <v>0</v>
      </c>
      <c r="AX3" s="786">
        <f>'Class-1'!AY4</f>
        <v>0</v>
      </c>
      <c r="AY3" s="787">
        <f>'Class-1'!AZ4</f>
        <v>0</v>
      </c>
      <c r="AZ3" s="784">
        <f>'Class-1'!BA4</f>
        <v>0</v>
      </c>
      <c r="BA3" s="785">
        <f>'Class-1'!BB4</f>
        <v>0</v>
      </c>
      <c r="BB3" s="785">
        <f>'Class-1'!BC4</f>
        <v>0</v>
      </c>
      <c r="BC3" s="785">
        <f>'Class-1'!BD4</f>
        <v>0</v>
      </c>
      <c r="BD3" s="785">
        <f>'Class-1'!BE4</f>
        <v>0</v>
      </c>
      <c r="BE3" s="786">
        <f>'Class-1'!BF4</f>
        <v>0</v>
      </c>
      <c r="BF3" s="786">
        <f>'Class-1'!BG4</f>
        <v>0</v>
      </c>
      <c r="BG3" s="786">
        <f>'Class-1'!BH4</f>
        <v>0</v>
      </c>
      <c r="BH3" s="786">
        <f>'Class-1'!BI4</f>
        <v>0</v>
      </c>
      <c r="BI3" s="786">
        <f>'Class-1'!BJ4</f>
        <v>0</v>
      </c>
      <c r="BJ3" s="786">
        <f>'Class-1'!BK4</f>
        <v>0</v>
      </c>
      <c r="BK3" s="786">
        <f>'Class-1'!BL4</f>
        <v>0</v>
      </c>
      <c r="BL3" s="786">
        <f>'Class-1'!BM4</f>
        <v>0</v>
      </c>
      <c r="BM3" s="787">
        <f>'Class-1'!BN4</f>
        <v>0</v>
      </c>
      <c r="BN3" s="784">
        <f>'Class-1'!BO4</f>
        <v>0</v>
      </c>
      <c r="BO3" s="785">
        <f>'Class-1'!BP4</f>
        <v>0</v>
      </c>
      <c r="BP3" s="785">
        <f>'Class-1'!BQ4</f>
        <v>0</v>
      </c>
      <c r="BQ3" s="785">
        <f>'Class-1'!BR4</f>
        <v>0</v>
      </c>
      <c r="BR3" s="785">
        <f>'Class-1'!BS4</f>
        <v>0</v>
      </c>
      <c r="BS3" s="786">
        <f>'Class-1'!BT4</f>
        <v>0</v>
      </c>
      <c r="BT3" s="786">
        <f>'Class-1'!BU4</f>
        <v>0</v>
      </c>
      <c r="BU3" s="786">
        <f>'Class-1'!BV4</f>
        <v>0</v>
      </c>
      <c r="BV3" s="786">
        <f>'Class-1'!BW4</f>
        <v>0</v>
      </c>
      <c r="BW3" s="786">
        <f>'Class-1'!BX4</f>
        <v>0</v>
      </c>
      <c r="BX3" s="786">
        <f>'Class-1'!BY4</f>
        <v>0</v>
      </c>
      <c r="BY3" s="786">
        <f>'Class-1'!BZ4</f>
        <v>0</v>
      </c>
      <c r="BZ3" s="786">
        <f>'Class-1'!CA4</f>
        <v>0</v>
      </c>
      <c r="CA3" s="787">
        <f>'Class-1'!CB4</f>
        <v>0</v>
      </c>
      <c r="CB3" s="784">
        <f>'Class-1'!CC4</f>
        <v>0</v>
      </c>
      <c r="CC3" s="785">
        <f>'Class-1'!CD4</f>
        <v>0</v>
      </c>
      <c r="CD3" s="785">
        <f>'Class-1'!CE4</f>
        <v>0</v>
      </c>
      <c r="CE3" s="785">
        <f>'Class-1'!CF4</f>
        <v>0</v>
      </c>
      <c r="CF3" s="785">
        <f>'Class-1'!CG4</f>
        <v>0</v>
      </c>
      <c r="CG3" s="786">
        <f>'Class-1'!CH4</f>
        <v>0</v>
      </c>
      <c r="CH3" s="786">
        <f>'Class-1'!CI4</f>
        <v>0</v>
      </c>
      <c r="CI3" s="787">
        <f>'Class-1'!CJ4</f>
        <v>0</v>
      </c>
      <c r="CJ3" s="784">
        <f>'Class-1'!CK4</f>
        <v>0</v>
      </c>
      <c r="CK3" s="785">
        <f>'Class-1'!CL4</f>
        <v>0</v>
      </c>
      <c r="CL3" s="785">
        <f>'Class-1'!CM4</f>
        <v>0</v>
      </c>
      <c r="CM3" s="785">
        <f>'Class-1'!CN4</f>
        <v>0</v>
      </c>
      <c r="CN3" s="785">
        <f>'Class-1'!CO4</f>
        <v>0</v>
      </c>
      <c r="CO3" s="786">
        <f>'Class-1'!CP4</f>
        <v>0</v>
      </c>
      <c r="CP3" s="786">
        <f>'Class-1'!CQ4</f>
        <v>0</v>
      </c>
      <c r="CQ3" s="787">
        <f>'Class-1'!CR4</f>
        <v>0</v>
      </c>
      <c r="CR3" s="784">
        <f>'Class-1'!CS4</f>
        <v>0</v>
      </c>
      <c r="CS3" s="785">
        <f>'Class-1'!CT4</f>
        <v>0</v>
      </c>
      <c r="CT3" s="785">
        <f>'Class-1'!CU4</f>
        <v>0</v>
      </c>
      <c r="CU3" s="785">
        <f>'Class-1'!CV4</f>
        <v>0</v>
      </c>
      <c r="CV3" s="785">
        <f>'Class-1'!CW4</f>
        <v>0</v>
      </c>
      <c r="CW3" s="786">
        <f>'Class-1'!CX4</f>
        <v>0</v>
      </c>
      <c r="CX3" s="786">
        <f>'Class-1'!CY4</f>
        <v>0</v>
      </c>
      <c r="CY3" s="787">
        <f>'Class-1'!CZ4</f>
        <v>0</v>
      </c>
      <c r="CZ3" s="811" t="s">
        <v>43</v>
      </c>
      <c r="DA3" s="817" t="s">
        <v>44</v>
      </c>
      <c r="DB3" s="819" t="s">
        <v>46</v>
      </c>
      <c r="DC3" s="810" t="s">
        <v>48</v>
      </c>
      <c r="DD3" s="825" t="s">
        <v>50</v>
      </c>
      <c r="DE3" s="825" t="s">
        <v>51</v>
      </c>
      <c r="DF3" s="825" t="s">
        <v>52</v>
      </c>
      <c r="DG3" s="832" t="s">
        <v>49</v>
      </c>
      <c r="DH3" s="290"/>
      <c r="DI3" s="835" t="s">
        <v>54</v>
      </c>
    </row>
    <row r="4" spans="1:113" ht="15" customHeight="1">
      <c r="A4" s="859"/>
      <c r="B4" s="823" t="s">
        <v>128</v>
      </c>
      <c r="C4" s="824"/>
      <c r="D4" s="824"/>
      <c r="E4" s="808" t="str">
        <f>CONCATENATE('Class-1'!F4,'Class-1'!I4)</f>
        <v>4(A)</v>
      </c>
      <c r="F4" s="808"/>
      <c r="G4" s="140" t="s">
        <v>63</v>
      </c>
      <c r="H4" s="808" t="str">
        <f>Master!$E$6</f>
        <v>2021-22</v>
      </c>
      <c r="I4" s="809"/>
      <c r="J4" s="788" t="str">
        <f>'Class-1'!K5</f>
        <v>Test</v>
      </c>
      <c r="K4" s="789">
        <f>'Class-1'!L5</f>
        <v>0</v>
      </c>
      <c r="L4" s="790">
        <f>'Class-1'!M5</f>
        <v>0</v>
      </c>
      <c r="M4" s="791" t="str">
        <f>'Class-1'!N5</f>
        <v>Half Yeary</v>
      </c>
      <c r="N4" s="791">
        <f>'Class-1'!O5</f>
        <v>0</v>
      </c>
      <c r="O4" s="791">
        <f>'Class-1'!P5</f>
        <v>0</v>
      </c>
      <c r="P4" s="792">
        <f>'Class-1'!Q5</f>
        <v>0</v>
      </c>
      <c r="Q4" s="793" t="str">
        <f>'Class-1'!R5</f>
        <v>Yearly</v>
      </c>
      <c r="R4" s="793">
        <f>'Class-1'!S5</f>
        <v>0</v>
      </c>
      <c r="S4" s="793">
        <f>'Class-1'!T5</f>
        <v>0</v>
      </c>
      <c r="T4" s="774" t="str">
        <f>'Class-1'!U6</f>
        <v>Total</v>
      </c>
      <c r="U4" s="776" t="str">
        <f>'Class-1'!V5</f>
        <v>Total</v>
      </c>
      <c r="V4" s="777" t="str">
        <f>'Class-1'!W5</f>
        <v>MARKS %</v>
      </c>
      <c r="W4" s="291" t="str">
        <f>'Class-1'!X5</f>
        <v>Grd.</v>
      </c>
      <c r="X4" s="788" t="str">
        <f>'Class-1'!Y5</f>
        <v>Test</v>
      </c>
      <c r="Y4" s="789">
        <f>'Class-1'!Z5</f>
        <v>0</v>
      </c>
      <c r="Z4" s="790">
        <f>'Class-1'!AA5</f>
        <v>0</v>
      </c>
      <c r="AA4" s="791" t="str">
        <f>'Class-1'!AB5</f>
        <v>Half Yeary</v>
      </c>
      <c r="AB4" s="791">
        <f>'Class-1'!AC5</f>
        <v>0</v>
      </c>
      <c r="AC4" s="791">
        <f>'Class-1'!AD5</f>
        <v>0</v>
      </c>
      <c r="AD4" s="792">
        <f>'Class-1'!AE5</f>
        <v>0</v>
      </c>
      <c r="AE4" s="793" t="str">
        <f>'Class-1'!AF5</f>
        <v>Yearly</v>
      </c>
      <c r="AF4" s="793">
        <f>'Class-1'!AG5</f>
        <v>0</v>
      </c>
      <c r="AG4" s="793">
        <f>'Class-1'!AH5</f>
        <v>0</v>
      </c>
      <c r="AH4" s="774" t="str">
        <f>'Class-1'!AI6</f>
        <v>Total</v>
      </c>
      <c r="AI4" s="776" t="str">
        <f>'Class-1'!AJ5</f>
        <v>Total</v>
      </c>
      <c r="AJ4" s="777" t="s">
        <v>39</v>
      </c>
      <c r="AK4" s="291" t="str">
        <f>'Class-1'!AL5</f>
        <v>Grd.</v>
      </c>
      <c r="AL4" s="788" t="str">
        <f>'Class-1'!AM5</f>
        <v>Test</v>
      </c>
      <c r="AM4" s="789">
        <f>'Class-1'!AN5</f>
        <v>0</v>
      </c>
      <c r="AN4" s="790">
        <f>'Class-1'!AO5</f>
        <v>0</v>
      </c>
      <c r="AO4" s="791" t="str">
        <f>'Class-1'!AP5</f>
        <v>Half Yeary</v>
      </c>
      <c r="AP4" s="791">
        <f>'Class-1'!AQ5</f>
        <v>0</v>
      </c>
      <c r="AQ4" s="791">
        <f>'Class-1'!AR5</f>
        <v>0</v>
      </c>
      <c r="AR4" s="792">
        <f>'Class-1'!AS5</f>
        <v>0</v>
      </c>
      <c r="AS4" s="793" t="str">
        <f>'Class-1'!AT5</f>
        <v>Yearly</v>
      </c>
      <c r="AT4" s="793">
        <f>'Class-1'!AU5</f>
        <v>0</v>
      </c>
      <c r="AU4" s="793">
        <f>'Class-1'!AV5</f>
        <v>0</v>
      </c>
      <c r="AV4" s="774" t="str">
        <f>'Class-1'!AW6</f>
        <v>Total</v>
      </c>
      <c r="AW4" s="776" t="str">
        <f>'Class-1'!AX5</f>
        <v>Total</v>
      </c>
      <c r="AX4" s="777" t="s">
        <v>39</v>
      </c>
      <c r="AY4" s="291" t="str">
        <f>'Class-1'!AZ5</f>
        <v>Grd.</v>
      </c>
      <c r="AZ4" s="788" t="str">
        <f>'Class-1'!BA5</f>
        <v>Test</v>
      </c>
      <c r="BA4" s="789">
        <f>'Class-1'!BB5</f>
        <v>0</v>
      </c>
      <c r="BB4" s="790">
        <f>'Class-1'!BC5</f>
        <v>0</v>
      </c>
      <c r="BC4" s="791" t="str">
        <f>'Class-1'!BD5</f>
        <v>Half Yeary</v>
      </c>
      <c r="BD4" s="791">
        <f>'Class-1'!BE5</f>
        <v>0</v>
      </c>
      <c r="BE4" s="791">
        <f>'Class-1'!BF5</f>
        <v>0</v>
      </c>
      <c r="BF4" s="792">
        <f>'Class-1'!BG5</f>
        <v>0</v>
      </c>
      <c r="BG4" s="793" t="str">
        <f>'Class-1'!BH5</f>
        <v>Yearly</v>
      </c>
      <c r="BH4" s="793">
        <f>'Class-1'!BI5</f>
        <v>0</v>
      </c>
      <c r="BI4" s="793">
        <f>'Class-1'!BJ5</f>
        <v>0</v>
      </c>
      <c r="BJ4" s="774" t="str">
        <f>'Class-1'!BK6</f>
        <v>Total</v>
      </c>
      <c r="BK4" s="776" t="str">
        <f>'Class-1'!BL5</f>
        <v>Total</v>
      </c>
      <c r="BL4" s="777" t="s">
        <v>39</v>
      </c>
      <c r="BM4" s="291" t="str">
        <f>'Class-1'!BN5</f>
        <v>Grd.</v>
      </c>
      <c r="BN4" s="788" t="str">
        <f>'Class-1'!BO5</f>
        <v>Test</v>
      </c>
      <c r="BO4" s="789">
        <f>'Class-1'!BP5</f>
        <v>0</v>
      </c>
      <c r="BP4" s="790">
        <f>'Class-1'!BQ5</f>
        <v>0</v>
      </c>
      <c r="BQ4" s="791" t="str">
        <f>'Class-1'!BR5</f>
        <v>Half Yeary</v>
      </c>
      <c r="BR4" s="791">
        <f>'Class-1'!BS5</f>
        <v>0</v>
      </c>
      <c r="BS4" s="791">
        <f>'Class-1'!BT5</f>
        <v>0</v>
      </c>
      <c r="BT4" s="792">
        <f>'Class-1'!BU5</f>
        <v>0</v>
      </c>
      <c r="BU4" s="793" t="str">
        <f>'Class-1'!BV5</f>
        <v>Yearly</v>
      </c>
      <c r="BV4" s="793">
        <f>'Class-1'!BW5</f>
        <v>0</v>
      </c>
      <c r="BW4" s="793">
        <f>'Class-1'!BX5</f>
        <v>0</v>
      </c>
      <c r="BX4" s="774" t="str">
        <f>'Class-1'!BY6</f>
        <v>Total</v>
      </c>
      <c r="BY4" s="776" t="str">
        <f>'Class-1'!BZ5</f>
        <v>Total</v>
      </c>
      <c r="BZ4" s="777" t="s">
        <v>39</v>
      </c>
      <c r="CA4" s="291" t="str">
        <f>'Class-1'!CB5</f>
        <v>Grd.</v>
      </c>
      <c r="CB4" s="821" t="str">
        <f>'Class-1'!CC5</f>
        <v>1st Ev.</v>
      </c>
      <c r="CC4" s="774" t="str">
        <f>'Class-1'!CD5</f>
        <v>2nd Ev.</v>
      </c>
      <c r="CD4" s="774" t="str">
        <f>'Class-1'!CE5</f>
        <v>3rd Ev.</v>
      </c>
      <c r="CE4" s="774" t="str">
        <f>'Class-1'!CF5</f>
        <v>4th Ev.</v>
      </c>
      <c r="CF4" s="774" t="str">
        <f>'Class-1'!CG5</f>
        <v>5th Ev.</v>
      </c>
      <c r="CG4" s="776" t="str">
        <f>'Class-1'!CH5</f>
        <v>Total</v>
      </c>
      <c r="CH4" s="777" t="s">
        <v>39</v>
      </c>
      <c r="CI4" s="291" t="str">
        <f>'Class-1'!CJ5</f>
        <v>Grd.</v>
      </c>
      <c r="CJ4" s="821" t="str">
        <f>'Class-1'!CK5</f>
        <v>1st Ev.</v>
      </c>
      <c r="CK4" s="774" t="str">
        <f>'Class-1'!CL5</f>
        <v>2nd Ev.</v>
      </c>
      <c r="CL4" s="774" t="str">
        <f>'Class-1'!CM5</f>
        <v>3rd Ev.</v>
      </c>
      <c r="CM4" s="774" t="str">
        <f>'Class-1'!CN5</f>
        <v>4th Ev.</v>
      </c>
      <c r="CN4" s="774" t="str">
        <f>'Class-1'!CO5</f>
        <v>5th Ev.</v>
      </c>
      <c r="CO4" s="776" t="str">
        <f>'Class-1'!CP5</f>
        <v>Total</v>
      </c>
      <c r="CP4" s="777" t="s">
        <v>39</v>
      </c>
      <c r="CQ4" s="291" t="str">
        <f>'Class-1'!CR5</f>
        <v>Grd.</v>
      </c>
      <c r="CR4" s="821" t="str">
        <f>'Class-1'!CS5</f>
        <v>1st Ev.</v>
      </c>
      <c r="CS4" s="774" t="str">
        <f>'Class-1'!CT5</f>
        <v>2nd Ev.</v>
      </c>
      <c r="CT4" s="774" t="str">
        <f>'Class-1'!CU5</f>
        <v>3rd Ev.</v>
      </c>
      <c r="CU4" s="774" t="str">
        <f>'Class-1'!CV5</f>
        <v>4th Ev.</v>
      </c>
      <c r="CV4" s="774" t="str">
        <f>'Class-1'!CW5</f>
        <v>5th Ev.</v>
      </c>
      <c r="CW4" s="776" t="str">
        <f>'Class-1'!CX5</f>
        <v>Total</v>
      </c>
      <c r="CX4" s="777" t="s">
        <v>39</v>
      </c>
      <c r="CY4" s="291" t="str">
        <f>'Class-1'!CZ5</f>
        <v>Grd.</v>
      </c>
      <c r="CZ4" s="811"/>
      <c r="DA4" s="817"/>
      <c r="DB4" s="819"/>
      <c r="DC4" s="811"/>
      <c r="DD4" s="817"/>
      <c r="DE4" s="817"/>
      <c r="DF4" s="817"/>
      <c r="DG4" s="833"/>
      <c r="DH4" s="292"/>
      <c r="DI4" s="836"/>
    </row>
    <row r="5" spans="1:113" ht="41.25" customHeight="1">
      <c r="A5" s="859"/>
      <c r="B5" s="803" t="s">
        <v>36</v>
      </c>
      <c r="C5" s="799" t="s">
        <v>20</v>
      </c>
      <c r="D5" s="805" t="s">
        <v>27</v>
      </c>
      <c r="E5" s="806" t="s">
        <v>21</v>
      </c>
      <c r="F5" s="799" t="s">
        <v>22</v>
      </c>
      <c r="G5" s="799" t="s">
        <v>23</v>
      </c>
      <c r="H5" s="799" t="s">
        <v>24</v>
      </c>
      <c r="I5" s="801" t="s">
        <v>25</v>
      </c>
      <c r="J5" s="371" t="str">
        <f>'Class-1'!K6</f>
        <v>First Test</v>
      </c>
      <c r="K5" s="372" t="str">
        <f>'Class-1'!L6</f>
        <v>Second Test</v>
      </c>
      <c r="L5" s="373" t="str">
        <f>'Class-1'!M6</f>
        <v>Total Test</v>
      </c>
      <c r="M5" s="374" t="str">
        <f>'Class-1'!N6</f>
        <v>Written</v>
      </c>
      <c r="N5" s="375" t="str">
        <f>'Class-1'!O6</f>
        <v>Internal Evo.</v>
      </c>
      <c r="O5" s="374" t="str">
        <f>'Class-1'!P6</f>
        <v>Oral</v>
      </c>
      <c r="P5" s="376" t="str">
        <f>'Class-1'!Q6</f>
        <v>Total</v>
      </c>
      <c r="Q5" s="377" t="str">
        <f>'Class-1'!R6</f>
        <v>Written</v>
      </c>
      <c r="R5" s="377" t="str">
        <f>'Class-1'!S6</f>
        <v>Internal Evo.</v>
      </c>
      <c r="S5" s="377" t="str">
        <f>'Class-1'!T6</f>
        <v>Oral</v>
      </c>
      <c r="T5" s="775"/>
      <c r="U5" s="776">
        <f>'Class-1'!V6</f>
        <v>0</v>
      </c>
      <c r="V5" s="778">
        <f>'Class-1'!W6</f>
        <v>0</v>
      </c>
      <c r="W5" s="794" t="str">
        <f>'Class-1'!X6</f>
        <v>A+/A/B/C/D</v>
      </c>
      <c r="X5" s="393" t="str">
        <f>'Class-1'!Y6</f>
        <v>First Test</v>
      </c>
      <c r="Y5" s="372" t="str">
        <f>'Class-1'!Z6</f>
        <v>Second Test</v>
      </c>
      <c r="Z5" s="373" t="str">
        <f>'Class-1'!AA6</f>
        <v>Total Test</v>
      </c>
      <c r="AA5" s="374" t="str">
        <f>'Class-1'!AB6</f>
        <v>Written</v>
      </c>
      <c r="AB5" s="375" t="str">
        <f>'Class-1'!AC6</f>
        <v>Internal Evo.</v>
      </c>
      <c r="AC5" s="374" t="str">
        <f>'Class-1'!AD6</f>
        <v>Oral</v>
      </c>
      <c r="AD5" s="376" t="str">
        <f>'Class-1'!AE6</f>
        <v>Total</v>
      </c>
      <c r="AE5" s="377" t="str">
        <f>'Class-1'!AF6</f>
        <v>Written</v>
      </c>
      <c r="AF5" s="377" t="str">
        <f>'Class-1'!AG6</f>
        <v>Internal Evo.</v>
      </c>
      <c r="AG5" s="377" t="str">
        <f>'Class-1'!AH6</f>
        <v>Oral</v>
      </c>
      <c r="AH5" s="775"/>
      <c r="AI5" s="776">
        <f>'Class-1'!AJ6</f>
        <v>0</v>
      </c>
      <c r="AJ5" s="778"/>
      <c r="AK5" s="794" t="str">
        <f>'Class-1'!AL6</f>
        <v>A+/A/B/C/D</v>
      </c>
      <c r="AL5" s="393" t="str">
        <f>'Class-1'!AM6</f>
        <v>First Test</v>
      </c>
      <c r="AM5" s="372" t="str">
        <f>'Class-1'!AN6</f>
        <v>Second Test</v>
      </c>
      <c r="AN5" s="373" t="str">
        <f>'Class-1'!AO6</f>
        <v>Total Test</v>
      </c>
      <c r="AO5" s="374" t="str">
        <f>'Class-1'!AP6</f>
        <v>Written</v>
      </c>
      <c r="AP5" s="375" t="str">
        <f>'Class-1'!AQ6</f>
        <v>Internal Evo.</v>
      </c>
      <c r="AQ5" s="374" t="str">
        <f>'Class-1'!AR6</f>
        <v>Oral</v>
      </c>
      <c r="AR5" s="376" t="str">
        <f>'Class-1'!AS6</f>
        <v>Total</v>
      </c>
      <c r="AS5" s="377" t="str">
        <f>'Class-1'!AT6</f>
        <v>Written</v>
      </c>
      <c r="AT5" s="377" t="str">
        <f>'Class-1'!AU6</f>
        <v>Internal Evo.</v>
      </c>
      <c r="AU5" s="377" t="str">
        <f>'Class-1'!AV6</f>
        <v>Oral</v>
      </c>
      <c r="AV5" s="775"/>
      <c r="AW5" s="776">
        <f>'Class-1'!AX6</f>
        <v>0</v>
      </c>
      <c r="AX5" s="778"/>
      <c r="AY5" s="794" t="str">
        <f>'Class-1'!AZ6</f>
        <v>A+/A/B/C/D</v>
      </c>
      <c r="AZ5" s="393" t="str">
        <f>'Class-1'!BA6</f>
        <v>First Test</v>
      </c>
      <c r="BA5" s="372" t="str">
        <f>'Class-1'!BB6</f>
        <v>Second Test</v>
      </c>
      <c r="BB5" s="373" t="str">
        <f>'Class-1'!BC6</f>
        <v>Total Test</v>
      </c>
      <c r="BC5" s="374" t="str">
        <f>'Class-1'!BD6</f>
        <v>Written</v>
      </c>
      <c r="BD5" s="375" t="str">
        <f>'Class-1'!BE6</f>
        <v>Internal Evo.</v>
      </c>
      <c r="BE5" s="374" t="str">
        <f>'Class-1'!BF6</f>
        <v>Oral</v>
      </c>
      <c r="BF5" s="376" t="str">
        <f>'Class-1'!BG6</f>
        <v>Total</v>
      </c>
      <c r="BG5" s="377" t="str">
        <f>'Class-1'!BH6</f>
        <v>Written</v>
      </c>
      <c r="BH5" s="377" t="str">
        <f>'Class-1'!BI6</f>
        <v>Internal Evo.</v>
      </c>
      <c r="BI5" s="377" t="str">
        <f>'Class-1'!BJ6</f>
        <v>Oral</v>
      </c>
      <c r="BJ5" s="775"/>
      <c r="BK5" s="776">
        <f>'Class-1'!BL6</f>
        <v>0</v>
      </c>
      <c r="BL5" s="778"/>
      <c r="BM5" s="794" t="str">
        <f>'Class-1'!BN6</f>
        <v>A+/A/B/C/D</v>
      </c>
      <c r="BN5" s="393" t="str">
        <f>'Class-1'!BO6</f>
        <v>First Test</v>
      </c>
      <c r="BO5" s="372" t="str">
        <f>'Class-1'!BP6</f>
        <v>Second Test</v>
      </c>
      <c r="BP5" s="373" t="str">
        <f>'Class-1'!BQ6</f>
        <v>Total Test</v>
      </c>
      <c r="BQ5" s="374" t="str">
        <f>'Class-1'!BR6</f>
        <v>Written</v>
      </c>
      <c r="BR5" s="375" t="str">
        <f>'Class-1'!BS6</f>
        <v>Internal Evo.</v>
      </c>
      <c r="BS5" s="374" t="str">
        <f>'Class-1'!BT6</f>
        <v>Oral</v>
      </c>
      <c r="BT5" s="376" t="str">
        <f>'Class-1'!BU6</f>
        <v>Total</v>
      </c>
      <c r="BU5" s="377" t="str">
        <f>'Class-1'!BV6</f>
        <v>Written</v>
      </c>
      <c r="BV5" s="377" t="str">
        <f>'Class-1'!BW6</f>
        <v>Internal Evo.</v>
      </c>
      <c r="BW5" s="377" t="str">
        <f>'Class-1'!BX6</f>
        <v>Oral</v>
      </c>
      <c r="BX5" s="775"/>
      <c r="BY5" s="776">
        <f>'Class-1'!BZ6</f>
        <v>0</v>
      </c>
      <c r="BZ5" s="778"/>
      <c r="CA5" s="794" t="str">
        <f>'Class-1'!CB6</f>
        <v>A+/A/B/C/D</v>
      </c>
      <c r="CB5" s="822">
        <f>'Class-1'!CC6</f>
        <v>0</v>
      </c>
      <c r="CC5" s="775">
        <f>'Class-1'!CD6</f>
        <v>0</v>
      </c>
      <c r="CD5" s="775">
        <f>'Class-1'!CE6</f>
        <v>0</v>
      </c>
      <c r="CE5" s="775">
        <f>'Class-1'!CF6</f>
        <v>0</v>
      </c>
      <c r="CF5" s="775">
        <f>'Class-1'!CG6</f>
        <v>0</v>
      </c>
      <c r="CG5" s="776">
        <f>'Class-1'!CH6</f>
        <v>0</v>
      </c>
      <c r="CH5" s="778"/>
      <c r="CI5" s="794" t="str">
        <f>'Class-1'!CJ6</f>
        <v>A+/A/B/C/D</v>
      </c>
      <c r="CJ5" s="822">
        <f>'Class-1'!CK6</f>
        <v>0</v>
      </c>
      <c r="CK5" s="775">
        <f>'Class-1'!CL6</f>
        <v>0</v>
      </c>
      <c r="CL5" s="775">
        <f>'Class-1'!CM6</f>
        <v>0</v>
      </c>
      <c r="CM5" s="775">
        <f>'Class-1'!CN6</f>
        <v>0</v>
      </c>
      <c r="CN5" s="775">
        <f>'Class-1'!CO6</f>
        <v>0</v>
      </c>
      <c r="CO5" s="776">
        <f>'Class-1'!CP6</f>
        <v>0</v>
      </c>
      <c r="CP5" s="778"/>
      <c r="CQ5" s="794" t="str">
        <f>'Class-1'!CR6</f>
        <v>A+/A/B/C/D</v>
      </c>
      <c r="CR5" s="822">
        <f>'Class-1'!CS6</f>
        <v>0</v>
      </c>
      <c r="CS5" s="775">
        <f>'Class-1'!CT6</f>
        <v>0</v>
      </c>
      <c r="CT5" s="775">
        <f>'Class-1'!CU6</f>
        <v>0</v>
      </c>
      <c r="CU5" s="775">
        <f>'Class-1'!CV6</f>
        <v>0</v>
      </c>
      <c r="CV5" s="775">
        <f>'Class-1'!CW6</f>
        <v>0</v>
      </c>
      <c r="CW5" s="776">
        <f>'Class-1'!CX6</f>
        <v>0</v>
      </c>
      <c r="CX5" s="778"/>
      <c r="CY5" s="794" t="str">
        <f>'Class-1'!CZ6</f>
        <v>A+/A/B/C/D</v>
      </c>
      <c r="CZ5" s="811"/>
      <c r="DA5" s="817"/>
      <c r="DB5" s="819"/>
      <c r="DC5" s="811"/>
      <c r="DD5" s="817"/>
      <c r="DE5" s="817"/>
      <c r="DF5" s="817"/>
      <c r="DG5" s="833"/>
      <c r="DH5" s="292"/>
      <c r="DI5" s="836"/>
    </row>
    <row r="6" spans="1:113" ht="22.5" customHeight="1" thickBot="1">
      <c r="A6" s="859"/>
      <c r="B6" s="804"/>
      <c r="C6" s="800"/>
      <c r="D6" s="800"/>
      <c r="E6" s="807"/>
      <c r="F6" s="800"/>
      <c r="G6" s="800"/>
      <c r="H6" s="800"/>
      <c r="I6" s="802"/>
      <c r="J6" s="293">
        <f>'Class-1'!K7</f>
        <v>20</v>
      </c>
      <c r="K6" s="294">
        <f>'Class-1'!L7</f>
        <v>20</v>
      </c>
      <c r="L6" s="295">
        <f>'Class-1'!M7</f>
        <v>40</v>
      </c>
      <c r="M6" s="296">
        <f>'Class-1'!N7</f>
        <v>30</v>
      </c>
      <c r="N6" s="297">
        <f>'Class-1'!O7</f>
        <v>12</v>
      </c>
      <c r="O6" s="296">
        <f>'Class-1'!P7</f>
        <v>18</v>
      </c>
      <c r="P6" s="298">
        <f>'Class-1'!Q7</f>
        <v>60</v>
      </c>
      <c r="Q6" s="299">
        <f>'Class-1'!R7</f>
        <v>50</v>
      </c>
      <c r="R6" s="299">
        <f>'Class-1'!S7</f>
        <v>20</v>
      </c>
      <c r="S6" s="299">
        <f>'Class-1'!T7</f>
        <v>30</v>
      </c>
      <c r="T6" s="298">
        <f>'Class-1'!U7</f>
        <v>100</v>
      </c>
      <c r="U6" s="300">
        <f>'Class-1'!V7</f>
        <v>200</v>
      </c>
      <c r="V6" s="779">
        <f>'Class-1'!W7</f>
        <v>0</v>
      </c>
      <c r="W6" s="795">
        <f>'Class-1'!X7</f>
        <v>0</v>
      </c>
      <c r="X6" s="293">
        <f>'Class-1'!Y7</f>
        <v>20</v>
      </c>
      <c r="Y6" s="294">
        <f>'Class-1'!Z7</f>
        <v>20</v>
      </c>
      <c r="Z6" s="295">
        <f>'Class-1'!AA7</f>
        <v>40</v>
      </c>
      <c r="AA6" s="296">
        <f>'Class-1'!AB7</f>
        <v>30</v>
      </c>
      <c r="AB6" s="297">
        <f>'Class-1'!AC7</f>
        <v>12</v>
      </c>
      <c r="AC6" s="296">
        <f>'Class-1'!AD7</f>
        <v>18</v>
      </c>
      <c r="AD6" s="298">
        <f>'Class-1'!AE7</f>
        <v>60</v>
      </c>
      <c r="AE6" s="299">
        <f>'Class-1'!AF7</f>
        <v>50</v>
      </c>
      <c r="AF6" s="299">
        <f>'Class-1'!AG7</f>
        <v>20</v>
      </c>
      <c r="AG6" s="299">
        <f>'Class-1'!AH7</f>
        <v>30</v>
      </c>
      <c r="AH6" s="298">
        <f>'Class-1'!AI7</f>
        <v>100</v>
      </c>
      <c r="AI6" s="300">
        <f>'Class-1'!AJ7</f>
        <v>200</v>
      </c>
      <c r="AJ6" s="779"/>
      <c r="AK6" s="795">
        <f>'Class-1'!AL7</f>
        <v>0</v>
      </c>
      <c r="AL6" s="293">
        <f>'Class-1'!AM7</f>
        <v>20</v>
      </c>
      <c r="AM6" s="294">
        <f>'Class-1'!AN7</f>
        <v>20</v>
      </c>
      <c r="AN6" s="295">
        <f>'Class-1'!AO7</f>
        <v>40</v>
      </c>
      <c r="AO6" s="296">
        <f>'Class-1'!AP7</f>
        <v>30</v>
      </c>
      <c r="AP6" s="297">
        <f>'Class-1'!AQ7</f>
        <v>12</v>
      </c>
      <c r="AQ6" s="296">
        <f>'Class-1'!AR7</f>
        <v>18</v>
      </c>
      <c r="AR6" s="298">
        <f>'Class-1'!AS7</f>
        <v>60</v>
      </c>
      <c r="AS6" s="299">
        <f>'Class-1'!AT7</f>
        <v>50</v>
      </c>
      <c r="AT6" s="299">
        <f>'Class-1'!AU7</f>
        <v>20</v>
      </c>
      <c r="AU6" s="299">
        <f>'Class-1'!AV7</f>
        <v>30</v>
      </c>
      <c r="AV6" s="298">
        <f>'Class-1'!AW7</f>
        <v>100</v>
      </c>
      <c r="AW6" s="300">
        <f>'Class-1'!AX7</f>
        <v>200</v>
      </c>
      <c r="AX6" s="779"/>
      <c r="AY6" s="795">
        <f>'Class-1'!AZ7</f>
        <v>0</v>
      </c>
      <c r="AZ6" s="293">
        <f>'Class-1'!BA7</f>
        <v>20</v>
      </c>
      <c r="BA6" s="294">
        <f>'Class-1'!BB7</f>
        <v>20</v>
      </c>
      <c r="BB6" s="295">
        <f>'Class-1'!BC7</f>
        <v>40</v>
      </c>
      <c r="BC6" s="296">
        <f>'Class-1'!BD7</f>
        <v>30</v>
      </c>
      <c r="BD6" s="297">
        <f>'Class-1'!BE7</f>
        <v>12</v>
      </c>
      <c r="BE6" s="296">
        <f>'Class-1'!BF7</f>
        <v>18</v>
      </c>
      <c r="BF6" s="298">
        <f>'Class-1'!BG7</f>
        <v>60</v>
      </c>
      <c r="BG6" s="299">
        <f>'Class-1'!BH7</f>
        <v>50</v>
      </c>
      <c r="BH6" s="299">
        <f>'Class-1'!BI7</f>
        <v>20</v>
      </c>
      <c r="BI6" s="299">
        <f>'Class-1'!BJ7</f>
        <v>30</v>
      </c>
      <c r="BJ6" s="298">
        <f>'Class-1'!BK7</f>
        <v>100</v>
      </c>
      <c r="BK6" s="300">
        <f>'Class-1'!BL7</f>
        <v>200</v>
      </c>
      <c r="BL6" s="779"/>
      <c r="BM6" s="795">
        <f>'Class-1'!BN7</f>
        <v>0</v>
      </c>
      <c r="BN6" s="293">
        <f>'Class-1'!BO7</f>
        <v>20</v>
      </c>
      <c r="BO6" s="294">
        <f>'Class-1'!BP7</f>
        <v>20</v>
      </c>
      <c r="BP6" s="295">
        <f>'Class-1'!BQ7</f>
        <v>40</v>
      </c>
      <c r="BQ6" s="296">
        <f>'Class-1'!BR7</f>
        <v>30</v>
      </c>
      <c r="BR6" s="297">
        <f>'Class-1'!BS7</f>
        <v>12</v>
      </c>
      <c r="BS6" s="296">
        <f>'Class-1'!BT7</f>
        <v>18</v>
      </c>
      <c r="BT6" s="298">
        <f>'Class-1'!BU7</f>
        <v>60</v>
      </c>
      <c r="BU6" s="299">
        <f>'Class-1'!BV7</f>
        <v>50</v>
      </c>
      <c r="BV6" s="299">
        <f>'Class-1'!BW7</f>
        <v>20</v>
      </c>
      <c r="BW6" s="299">
        <f>'Class-1'!BX7</f>
        <v>30</v>
      </c>
      <c r="BX6" s="298">
        <f>'Class-1'!BY7</f>
        <v>100</v>
      </c>
      <c r="BY6" s="300">
        <f>'Class-1'!BZ7</f>
        <v>200</v>
      </c>
      <c r="BZ6" s="779"/>
      <c r="CA6" s="795">
        <f>'Class-1'!CB7</f>
        <v>0</v>
      </c>
      <c r="CB6" s="301">
        <f>'Class-1'!CC7</f>
        <v>20</v>
      </c>
      <c r="CC6" s="298">
        <f>'Class-1'!CD7</f>
        <v>20</v>
      </c>
      <c r="CD6" s="298">
        <f>'Class-1'!CE7</f>
        <v>20</v>
      </c>
      <c r="CE6" s="298">
        <f>'Class-1'!CF7</f>
        <v>20</v>
      </c>
      <c r="CF6" s="298">
        <f>'Class-1'!CG7</f>
        <v>20</v>
      </c>
      <c r="CG6" s="300">
        <f>'Class-1'!CH7</f>
        <v>100</v>
      </c>
      <c r="CH6" s="779"/>
      <c r="CI6" s="795">
        <f>'Class-1'!CJ7</f>
        <v>0</v>
      </c>
      <c r="CJ6" s="301">
        <f>'Class-1'!CK7</f>
        <v>20</v>
      </c>
      <c r="CK6" s="298">
        <f>'Class-1'!CL7</f>
        <v>20</v>
      </c>
      <c r="CL6" s="298">
        <f>'Class-1'!CM7</f>
        <v>20</v>
      </c>
      <c r="CM6" s="298">
        <f>'Class-1'!CN7</f>
        <v>20</v>
      </c>
      <c r="CN6" s="298">
        <f>'Class-1'!CO7</f>
        <v>20</v>
      </c>
      <c r="CO6" s="300">
        <f>'Class-1'!CP7</f>
        <v>100</v>
      </c>
      <c r="CP6" s="779"/>
      <c r="CQ6" s="795">
        <f>'Class-1'!CR7</f>
        <v>0</v>
      </c>
      <c r="CR6" s="301">
        <f>'Class-1'!CS7</f>
        <v>20</v>
      </c>
      <c r="CS6" s="298">
        <f>'Class-1'!CT7</f>
        <v>20</v>
      </c>
      <c r="CT6" s="298">
        <f>'Class-1'!CU7</f>
        <v>20</v>
      </c>
      <c r="CU6" s="298">
        <f>'Class-1'!CV7</f>
        <v>20</v>
      </c>
      <c r="CV6" s="298">
        <f>'Class-1'!CW7</f>
        <v>20</v>
      </c>
      <c r="CW6" s="300">
        <f>'Class-1'!CX7</f>
        <v>100</v>
      </c>
      <c r="CX6" s="779"/>
      <c r="CY6" s="795">
        <f>'Class-1'!CZ7</f>
        <v>0</v>
      </c>
      <c r="CZ6" s="812"/>
      <c r="DA6" s="818"/>
      <c r="DB6" s="820"/>
      <c r="DC6" s="812"/>
      <c r="DD6" s="818"/>
      <c r="DE6" s="818"/>
      <c r="DF6" s="818"/>
      <c r="DG6" s="834"/>
      <c r="DH6" s="302"/>
      <c r="DI6" s="837"/>
    </row>
    <row r="7" spans="1:113" ht="19.5" customHeight="1">
      <c r="A7" s="859"/>
      <c r="B7" s="285">
        <f>IF(C7&gt;0,1,0)</f>
        <v>1</v>
      </c>
      <c r="C7" s="139">
        <f>'Class-1'!D9</f>
        <v>1</v>
      </c>
      <c r="D7" s="139">
        <f>'Class-1'!E9</f>
        <v>0</v>
      </c>
      <c r="E7" s="139">
        <f>'Class-1'!F9</f>
        <v>301</v>
      </c>
      <c r="F7" s="141" t="str">
        <f>'Class-1'!G9</f>
        <v>a</v>
      </c>
      <c r="G7" s="141" t="str">
        <f>'Class-1'!H9</f>
        <v>b</v>
      </c>
      <c r="H7" s="141" t="str">
        <f>'Class-1'!I9</f>
        <v>c</v>
      </c>
      <c r="I7" s="286">
        <f>'Class-1'!J9</f>
        <v>109698</v>
      </c>
      <c r="J7" s="303">
        <f>'Class-1'!K9</f>
        <v>15</v>
      </c>
      <c r="K7" s="304">
        <f>'Class-1'!L9</f>
        <v>5</v>
      </c>
      <c r="L7" s="305">
        <f>'Class-1'!M9</f>
        <v>20</v>
      </c>
      <c r="M7" s="306">
        <f>'Class-1'!N9</f>
        <v>18</v>
      </c>
      <c r="N7" s="306">
        <f>'Class-1'!O9</f>
        <v>8</v>
      </c>
      <c r="O7" s="307">
        <f>'Class-1'!P9</f>
        <v>9</v>
      </c>
      <c r="P7" s="308">
        <f>'Class-1'!Q9</f>
        <v>35</v>
      </c>
      <c r="Q7" s="309">
        <f>'Class-1'!R9</f>
        <v>30</v>
      </c>
      <c r="R7" s="309">
        <f>'Class-1'!S9</f>
        <v>10</v>
      </c>
      <c r="S7" s="309">
        <f>'Class-1'!T9</f>
        <v>20</v>
      </c>
      <c r="T7" s="308">
        <f>'Class-1'!U9</f>
        <v>60</v>
      </c>
      <c r="U7" s="433">
        <f>'Class-1'!V9</f>
        <v>115</v>
      </c>
      <c r="V7" s="311">
        <f>'Class-1'!W9</f>
        <v>57.499999999999993</v>
      </c>
      <c r="W7" s="312" t="str">
        <f>'Class-1'!X9</f>
        <v>C</v>
      </c>
      <c r="X7" s="303">
        <f>'Class-1'!Y9</f>
        <v>15</v>
      </c>
      <c r="Y7" s="304">
        <f>'Class-1'!Z9</f>
        <v>5</v>
      </c>
      <c r="Z7" s="305">
        <f>'Class-1'!AA9</f>
        <v>20</v>
      </c>
      <c r="AA7" s="306">
        <f>'Class-1'!AB9</f>
        <v>15</v>
      </c>
      <c r="AB7" s="306">
        <f>'Class-1'!AC9</f>
        <v>10</v>
      </c>
      <c r="AC7" s="307">
        <f>'Class-1'!AD9</f>
        <v>8</v>
      </c>
      <c r="AD7" s="308">
        <f>'Class-1'!AE9</f>
        <v>33</v>
      </c>
      <c r="AE7" s="309">
        <f>'Class-1'!AF9</f>
        <v>30</v>
      </c>
      <c r="AF7" s="309">
        <f>'Class-1'!AG9</f>
        <v>15</v>
      </c>
      <c r="AG7" s="309">
        <f>'Class-1'!AH9</f>
        <v>20</v>
      </c>
      <c r="AH7" s="308">
        <f>'Class-1'!AI9</f>
        <v>65</v>
      </c>
      <c r="AI7" s="433">
        <f>'Class-1'!AJ9</f>
        <v>118</v>
      </c>
      <c r="AJ7" s="311">
        <f>'Class-1'!AK9</f>
        <v>59</v>
      </c>
      <c r="AK7" s="312" t="str">
        <f>'Class-1'!AL9</f>
        <v>C</v>
      </c>
      <c r="AL7" s="303">
        <f>'Class-1'!AM9</f>
        <v>10</v>
      </c>
      <c r="AM7" s="304">
        <f>'Class-1'!AN9</f>
        <v>12</v>
      </c>
      <c r="AN7" s="305">
        <f>'Class-1'!AO9</f>
        <v>22</v>
      </c>
      <c r="AO7" s="306">
        <f>'Class-1'!AP9</f>
        <v>25</v>
      </c>
      <c r="AP7" s="306">
        <f>'Class-1'!AQ9</f>
        <v>11</v>
      </c>
      <c r="AQ7" s="307">
        <f>'Class-1'!AR9</f>
        <v>15</v>
      </c>
      <c r="AR7" s="308">
        <f>'Class-1'!AS9</f>
        <v>51</v>
      </c>
      <c r="AS7" s="309">
        <f>'Class-1'!AT9</f>
        <v>45</v>
      </c>
      <c r="AT7" s="309">
        <f>'Class-1'!AU9</f>
        <v>15</v>
      </c>
      <c r="AU7" s="309">
        <f>'Class-1'!AV9</f>
        <v>25</v>
      </c>
      <c r="AV7" s="308">
        <f>'Class-1'!AW9</f>
        <v>85</v>
      </c>
      <c r="AW7" s="433">
        <f>'Class-1'!AX9</f>
        <v>158</v>
      </c>
      <c r="AX7" s="311">
        <f>'Class-1'!AY9</f>
        <v>79</v>
      </c>
      <c r="AY7" s="312" t="str">
        <f>'Class-1'!AZ9</f>
        <v>B</v>
      </c>
      <c r="AZ7" s="303">
        <f>'Class-1'!BA9</f>
        <v>15</v>
      </c>
      <c r="BA7" s="304">
        <f>'Class-1'!BB9</f>
        <v>20</v>
      </c>
      <c r="BB7" s="305">
        <f>'Class-1'!BC9</f>
        <v>35</v>
      </c>
      <c r="BC7" s="306">
        <f>'Class-1'!BD9</f>
        <v>15</v>
      </c>
      <c r="BD7" s="306">
        <f>'Class-1'!BE9</f>
        <v>10</v>
      </c>
      <c r="BE7" s="307">
        <f>'Class-1'!BF9</f>
        <v>10</v>
      </c>
      <c r="BF7" s="308">
        <f>'Class-1'!BG9</f>
        <v>35</v>
      </c>
      <c r="BG7" s="309">
        <f>'Class-1'!BH9</f>
        <v>25</v>
      </c>
      <c r="BH7" s="309">
        <f>'Class-1'!BI9</f>
        <v>20</v>
      </c>
      <c r="BI7" s="309">
        <f>'Class-1'!BJ9</f>
        <v>15</v>
      </c>
      <c r="BJ7" s="308">
        <f>'Class-1'!BK9</f>
        <v>60</v>
      </c>
      <c r="BK7" s="433">
        <f>'Class-1'!BL9</f>
        <v>130</v>
      </c>
      <c r="BL7" s="311">
        <f>'Class-1'!BM9</f>
        <v>65</v>
      </c>
      <c r="BM7" s="312" t="str">
        <f>'Class-1'!BN9</f>
        <v>C</v>
      </c>
      <c r="BN7" s="303">
        <f>'Class-1'!BO9</f>
        <v>15</v>
      </c>
      <c r="BO7" s="304">
        <f>'Class-1'!BP9</f>
        <v>25</v>
      </c>
      <c r="BP7" s="305">
        <f>'Class-1'!BQ9</f>
        <v>40</v>
      </c>
      <c r="BQ7" s="306">
        <f>'Class-1'!BR9</f>
        <v>25</v>
      </c>
      <c r="BR7" s="306">
        <f>'Class-1'!BS9</f>
        <v>10</v>
      </c>
      <c r="BS7" s="307">
        <f>'Class-1'!BT9</f>
        <v>10</v>
      </c>
      <c r="BT7" s="308">
        <f>'Class-1'!BU9</f>
        <v>45</v>
      </c>
      <c r="BU7" s="309">
        <f>'Class-1'!BV9</f>
        <v>30</v>
      </c>
      <c r="BV7" s="309">
        <f>'Class-1'!BW9</f>
        <v>20</v>
      </c>
      <c r="BW7" s="309">
        <f>'Class-1'!BX9</f>
        <v>15</v>
      </c>
      <c r="BX7" s="308">
        <f>'Class-1'!BY9</f>
        <v>65</v>
      </c>
      <c r="BY7" s="433">
        <f>'Class-1'!BZ9</f>
        <v>150</v>
      </c>
      <c r="BZ7" s="311">
        <f>'Class-1'!CA9</f>
        <v>75</v>
      </c>
      <c r="CA7" s="312" t="str">
        <f>'Class-1'!CB9</f>
        <v>B</v>
      </c>
      <c r="CB7" s="313">
        <f>'Class-1'!CC9</f>
        <v>10</v>
      </c>
      <c r="CC7" s="308">
        <f>'Class-1'!CD9</f>
        <v>10</v>
      </c>
      <c r="CD7" s="308">
        <f>'Class-1'!CE9</f>
        <v>10</v>
      </c>
      <c r="CE7" s="308">
        <f>'Class-1'!CF9</f>
        <v>10</v>
      </c>
      <c r="CF7" s="308">
        <f>'Class-1'!CG9</f>
        <v>10</v>
      </c>
      <c r="CG7" s="310">
        <f>'Class-1'!CH9</f>
        <v>50</v>
      </c>
      <c r="CH7" s="311">
        <f>'Class-1'!CI9</f>
        <v>50</v>
      </c>
      <c r="CI7" s="312" t="str">
        <f>'Class-1'!CJ9</f>
        <v>C</v>
      </c>
      <c r="CJ7" s="313">
        <f>'Class-1'!CK9</f>
        <v>12</v>
      </c>
      <c r="CK7" s="308">
        <f>'Class-1'!CL9</f>
        <v>12</v>
      </c>
      <c r="CL7" s="308">
        <f>'Class-1'!CM9</f>
        <v>12</v>
      </c>
      <c r="CM7" s="308">
        <f>'Class-1'!CN9</f>
        <v>12</v>
      </c>
      <c r="CN7" s="308">
        <f>'Class-1'!CO9</f>
        <v>12</v>
      </c>
      <c r="CO7" s="310">
        <f>'Class-1'!CP9</f>
        <v>60</v>
      </c>
      <c r="CP7" s="311">
        <f>'Class-1'!CQ9</f>
        <v>60</v>
      </c>
      <c r="CQ7" s="312" t="str">
        <f>'Class-1'!CR9</f>
        <v>C</v>
      </c>
      <c r="CR7" s="313">
        <f>'Class-1'!CS9</f>
        <v>14</v>
      </c>
      <c r="CS7" s="308">
        <f>'Class-1'!CT9</f>
        <v>14</v>
      </c>
      <c r="CT7" s="308">
        <f>'Class-1'!CU9</f>
        <v>14</v>
      </c>
      <c r="CU7" s="308">
        <f>'Class-1'!CV9</f>
        <v>14</v>
      </c>
      <c r="CV7" s="308">
        <f>'Class-1'!CW9</f>
        <v>14</v>
      </c>
      <c r="CW7" s="310">
        <f>'Class-1'!CX9</f>
        <v>70</v>
      </c>
      <c r="CX7" s="311">
        <f>'Class-1'!CY9</f>
        <v>70</v>
      </c>
      <c r="CY7" s="312" t="str">
        <f>'Class-1'!CZ9</f>
        <v>B</v>
      </c>
      <c r="CZ7" s="314">
        <f>'Class-1'!DA9</f>
        <v>158</v>
      </c>
      <c r="DA7" s="315">
        <f>'Class-1'!DB9</f>
        <v>125</v>
      </c>
      <c r="DB7" s="316">
        <f>'Class-1'!DC9</f>
        <v>79.113924050632917</v>
      </c>
      <c r="DC7" s="314">
        <f>'Class-1'!DD9</f>
        <v>1000</v>
      </c>
      <c r="DD7" s="333">
        <f>'Class-1'!DE9</f>
        <v>671</v>
      </c>
      <c r="DE7" s="315">
        <f>'Class-1'!DF9</f>
        <v>67.100000000000009</v>
      </c>
      <c r="DF7" s="315" t="str">
        <f>'Class-1'!DG9</f>
        <v>B</v>
      </c>
      <c r="DG7" s="315" t="str">
        <f>'Class-1'!DH9</f>
        <v>Passed</v>
      </c>
      <c r="DH7" s="317">
        <f>'Class-1'!DI9</f>
        <v>67.100000000000009</v>
      </c>
      <c r="DI7" s="316">
        <f>'Class-1'!DJ9</f>
        <v>1.0000000000000009</v>
      </c>
    </row>
    <row r="8" spans="1:113" ht="15.75" customHeight="1">
      <c r="A8" s="859"/>
      <c r="B8" s="287">
        <f>IF(C8&gt;0,B7+1,0)</f>
        <v>2</v>
      </c>
      <c r="C8" s="139">
        <f>'Class-1'!D10</f>
        <v>2</v>
      </c>
      <c r="D8" s="139">
        <f>'Class-1'!E10</f>
        <v>0</v>
      </c>
      <c r="E8" s="139">
        <f>'Class-1'!F10</f>
        <v>302</v>
      </c>
      <c r="F8" s="141" t="str">
        <f>'Class-1'!G10</f>
        <v>f</v>
      </c>
      <c r="G8" s="141" t="str">
        <f>'Class-1'!H10</f>
        <v>Father's Name</v>
      </c>
      <c r="H8" s="141" t="str">
        <f>'Class-1'!I10</f>
        <v>f</v>
      </c>
      <c r="I8" s="286">
        <f>'Class-1'!J10</f>
        <v>36012</v>
      </c>
      <c r="J8" s="318">
        <f>'Class-1'!K10</f>
        <v>15</v>
      </c>
      <c r="K8" s="319">
        <f>'Class-1'!L10</f>
        <v>15</v>
      </c>
      <c r="L8" s="320">
        <f>'Class-1'!M10</f>
        <v>30</v>
      </c>
      <c r="M8" s="321">
        <f>'Class-1'!N10</f>
        <v>20</v>
      </c>
      <c r="N8" s="321">
        <f>'Class-1'!O10</f>
        <v>10</v>
      </c>
      <c r="O8" s="322">
        <f>'Class-1'!P10</f>
        <v>8</v>
      </c>
      <c r="P8" s="323">
        <f>'Class-1'!Q10</f>
        <v>38</v>
      </c>
      <c r="Q8" s="324">
        <f>'Class-1'!R10</f>
        <v>0</v>
      </c>
      <c r="R8" s="324">
        <f>'Class-1'!S10</f>
        <v>0</v>
      </c>
      <c r="S8" s="324">
        <f>'Class-1'!T10</f>
        <v>0</v>
      </c>
      <c r="T8" s="325">
        <f>'Class-1'!U10</f>
        <v>0</v>
      </c>
      <c r="U8" s="434">
        <f>'Class-1'!V10</f>
        <v>68</v>
      </c>
      <c r="V8" s="141">
        <f>'Class-1'!W10</f>
        <v>34</v>
      </c>
      <c r="W8" s="326" t="str">
        <f>'Class-1'!X10</f>
        <v>D</v>
      </c>
      <c r="X8" s="327">
        <f>'Class-1'!Y10</f>
        <v>10</v>
      </c>
      <c r="Y8" s="319">
        <f>'Class-1'!Z10</f>
        <v>2</v>
      </c>
      <c r="Z8" s="320">
        <f>'Class-1'!AA10</f>
        <v>12</v>
      </c>
      <c r="AA8" s="321">
        <f>'Class-1'!AB10</f>
        <v>10</v>
      </c>
      <c r="AB8" s="321">
        <f>'Class-1'!AC10</f>
        <v>10</v>
      </c>
      <c r="AC8" s="322">
        <f>'Class-1'!AD10</f>
        <v>2</v>
      </c>
      <c r="AD8" s="323">
        <f>'Class-1'!AE10</f>
        <v>22</v>
      </c>
      <c r="AE8" s="324">
        <f>'Class-1'!AF10</f>
        <v>15</v>
      </c>
      <c r="AF8" s="324">
        <f>'Class-1'!AG10</f>
        <v>10</v>
      </c>
      <c r="AG8" s="324">
        <f>'Class-1'!AH10</f>
        <v>20</v>
      </c>
      <c r="AH8" s="325">
        <f>'Class-1'!AI10</f>
        <v>45</v>
      </c>
      <c r="AI8" s="434">
        <f>'Class-1'!AJ10</f>
        <v>79</v>
      </c>
      <c r="AJ8" s="141">
        <f>'Class-1'!AK10</f>
        <v>39.5</v>
      </c>
      <c r="AK8" s="326" t="str">
        <f>'Class-1'!AL10</f>
        <v>D</v>
      </c>
      <c r="AL8" s="327">
        <f>'Class-1'!AM10</f>
        <v>10</v>
      </c>
      <c r="AM8" s="319">
        <f>'Class-1'!AN10</f>
        <v>12</v>
      </c>
      <c r="AN8" s="320">
        <f>'Class-1'!AO10</f>
        <v>22</v>
      </c>
      <c r="AO8" s="321">
        <f>'Class-1'!AP10</f>
        <v>25</v>
      </c>
      <c r="AP8" s="321">
        <f>'Class-1'!AQ10</f>
        <v>10</v>
      </c>
      <c r="AQ8" s="322">
        <f>'Class-1'!AR10</f>
        <v>10</v>
      </c>
      <c r="AR8" s="323">
        <f>'Class-1'!AS10</f>
        <v>45</v>
      </c>
      <c r="AS8" s="324">
        <f>'Class-1'!AT10</f>
        <v>35</v>
      </c>
      <c r="AT8" s="324">
        <f>'Class-1'!AU10</f>
        <v>10</v>
      </c>
      <c r="AU8" s="324">
        <f>'Class-1'!AV10</f>
        <v>20</v>
      </c>
      <c r="AV8" s="325">
        <f>'Class-1'!AW10</f>
        <v>65</v>
      </c>
      <c r="AW8" s="434">
        <f>'Class-1'!AX10</f>
        <v>132</v>
      </c>
      <c r="AX8" s="141">
        <f>'Class-1'!AY10</f>
        <v>66</v>
      </c>
      <c r="AY8" s="326" t="str">
        <f>'Class-1'!AZ10</f>
        <v>C</v>
      </c>
      <c r="AZ8" s="327">
        <f>'Class-1'!BA10</f>
        <v>10</v>
      </c>
      <c r="BA8" s="319">
        <f>'Class-1'!BB10</f>
        <v>15</v>
      </c>
      <c r="BB8" s="320">
        <f>'Class-1'!BC10</f>
        <v>25</v>
      </c>
      <c r="BC8" s="321">
        <f>'Class-1'!BD10</f>
        <v>10</v>
      </c>
      <c r="BD8" s="321">
        <f>'Class-1'!BE10</f>
        <v>10</v>
      </c>
      <c r="BE8" s="322">
        <f>'Class-1'!BF10</f>
        <v>15</v>
      </c>
      <c r="BF8" s="323">
        <f>'Class-1'!BG10</f>
        <v>35</v>
      </c>
      <c r="BG8" s="324">
        <f>'Class-1'!BH10</f>
        <v>20</v>
      </c>
      <c r="BH8" s="324">
        <f>'Class-1'!BI10</f>
        <v>15</v>
      </c>
      <c r="BI8" s="324">
        <f>'Class-1'!BJ10</f>
        <v>20</v>
      </c>
      <c r="BJ8" s="325">
        <f>'Class-1'!BK10</f>
        <v>55</v>
      </c>
      <c r="BK8" s="434">
        <f>'Class-1'!BL10</f>
        <v>115</v>
      </c>
      <c r="BL8" s="141">
        <f>'Class-1'!BM10</f>
        <v>57.499999999999993</v>
      </c>
      <c r="BM8" s="326" t="str">
        <f>'Class-1'!BN10</f>
        <v>C</v>
      </c>
      <c r="BN8" s="327">
        <f>'Class-1'!BO10</f>
        <v>10</v>
      </c>
      <c r="BO8" s="319">
        <f>'Class-1'!BP10</f>
        <v>15</v>
      </c>
      <c r="BP8" s="320">
        <f>'Class-1'!BQ10</f>
        <v>25</v>
      </c>
      <c r="BQ8" s="321">
        <f>'Class-1'!BR10</f>
        <v>10</v>
      </c>
      <c r="BR8" s="321">
        <f>'Class-1'!BS10</f>
        <v>10</v>
      </c>
      <c r="BS8" s="322">
        <f>'Class-1'!BT10</f>
        <v>15</v>
      </c>
      <c r="BT8" s="323">
        <f>'Class-1'!BU10</f>
        <v>35</v>
      </c>
      <c r="BU8" s="324">
        <f>'Class-1'!BV10</f>
        <v>20</v>
      </c>
      <c r="BV8" s="324">
        <f>'Class-1'!BW10</f>
        <v>15</v>
      </c>
      <c r="BW8" s="324">
        <f>'Class-1'!BX10</f>
        <v>20</v>
      </c>
      <c r="BX8" s="325">
        <f>'Class-1'!BY10</f>
        <v>55</v>
      </c>
      <c r="BY8" s="434">
        <f>'Class-1'!BZ10</f>
        <v>115</v>
      </c>
      <c r="BZ8" s="141">
        <f>'Class-1'!CA10</f>
        <v>57.499999999999993</v>
      </c>
      <c r="CA8" s="326" t="str">
        <f>'Class-1'!CB10</f>
        <v>C</v>
      </c>
      <c r="CB8" s="328">
        <f>'Class-1'!CC10</f>
        <v>0</v>
      </c>
      <c r="CC8" s="329">
        <f>'Class-1'!CD10</f>
        <v>0</v>
      </c>
      <c r="CD8" s="329">
        <f>'Class-1'!CE10</f>
        <v>0</v>
      </c>
      <c r="CE8" s="329">
        <f>'Class-1'!CF10</f>
        <v>0</v>
      </c>
      <c r="CF8" s="329">
        <f>'Class-1'!CG10</f>
        <v>0</v>
      </c>
      <c r="CG8" s="324">
        <f>'Class-1'!CH10</f>
        <v>0</v>
      </c>
      <c r="CH8" s="141">
        <f>'Class-1'!CI10</f>
        <v>0</v>
      </c>
      <c r="CI8" s="326">
        <f>'Class-1'!CJ10</f>
        <v>0</v>
      </c>
      <c r="CJ8" s="328">
        <f>'Class-1'!CK10</f>
        <v>0</v>
      </c>
      <c r="CK8" s="329">
        <f>'Class-1'!CL10</f>
        <v>0</v>
      </c>
      <c r="CL8" s="329">
        <f>'Class-1'!CM10</f>
        <v>0</v>
      </c>
      <c r="CM8" s="329">
        <f>'Class-1'!CN10</f>
        <v>0</v>
      </c>
      <c r="CN8" s="329">
        <f>'Class-1'!CO10</f>
        <v>0</v>
      </c>
      <c r="CO8" s="324">
        <f>'Class-1'!CP10</f>
        <v>0</v>
      </c>
      <c r="CP8" s="141">
        <f>'Class-1'!CQ10</f>
        <v>0</v>
      </c>
      <c r="CQ8" s="326">
        <f>'Class-1'!CR10</f>
        <v>0</v>
      </c>
      <c r="CR8" s="328">
        <f>'Class-1'!CS10</f>
        <v>0</v>
      </c>
      <c r="CS8" s="329">
        <f>'Class-1'!CT10</f>
        <v>0</v>
      </c>
      <c r="CT8" s="329">
        <f>'Class-1'!CU10</f>
        <v>0</v>
      </c>
      <c r="CU8" s="329">
        <f>'Class-1'!CV10</f>
        <v>0</v>
      </c>
      <c r="CV8" s="329">
        <f>'Class-1'!CW10</f>
        <v>0</v>
      </c>
      <c r="CW8" s="324">
        <f>'Class-1'!CX10</f>
        <v>0</v>
      </c>
      <c r="CX8" s="141">
        <f>'Class-1'!CY10</f>
        <v>0</v>
      </c>
      <c r="CY8" s="326">
        <f>'Class-1'!CZ10</f>
        <v>0</v>
      </c>
      <c r="CZ8" s="327">
        <f>'Class-1'!DA10</f>
        <v>0</v>
      </c>
      <c r="DA8" s="330">
        <f>'Class-1'!DB10</f>
        <v>0</v>
      </c>
      <c r="DB8" s="331" t="str">
        <f>'Class-1'!DC10</f>
        <v/>
      </c>
      <c r="DC8" s="332">
        <f>'Class-1'!DD10</f>
        <v>1000</v>
      </c>
      <c r="DD8" s="333">
        <f>'Class-1'!DE10</f>
        <v>509</v>
      </c>
      <c r="DE8" s="141">
        <f>'Class-1'!DF10</f>
        <v>50.9</v>
      </c>
      <c r="DF8" s="141" t="str">
        <f>'Class-1'!DG10</f>
        <v>C</v>
      </c>
      <c r="DG8" s="141" t="str">
        <f>'Class-1'!DH10</f>
        <v>Passed</v>
      </c>
      <c r="DH8" s="141">
        <f>'Class-1'!DI10</f>
        <v>50.9</v>
      </c>
      <c r="DI8" s="334">
        <f>'Class-1'!DJ10</f>
        <v>1.9999999999999902</v>
      </c>
    </row>
    <row r="9" spans="1:113" ht="15.75" customHeight="1">
      <c r="A9" s="859"/>
      <c r="B9" s="287">
        <f t="shared" ref="B9:B72" si="0">IF(C9&gt;0,B8+1,0)</f>
        <v>3</v>
      </c>
      <c r="C9" s="139">
        <f>'Class-1'!D11</f>
        <v>3</v>
      </c>
      <c r="D9" s="139">
        <f>'Class-1'!E11</f>
        <v>0</v>
      </c>
      <c r="E9" s="139">
        <f>'Class-1'!F11</f>
        <v>303</v>
      </c>
      <c r="F9" s="141">
        <f>'Class-1'!G11</f>
        <v>0</v>
      </c>
      <c r="G9" s="141">
        <f>'Class-1'!H11</f>
        <v>0</v>
      </c>
      <c r="H9" s="141">
        <f>'Class-1'!I11</f>
        <v>0</v>
      </c>
      <c r="I9" s="286">
        <f>'Class-1'!J11</f>
        <v>0</v>
      </c>
      <c r="J9" s="335">
        <f>'Class-1'!K11</f>
        <v>18</v>
      </c>
      <c r="K9" s="319">
        <f>'Class-1'!L11</f>
        <v>15</v>
      </c>
      <c r="L9" s="320">
        <f>'Class-1'!M11</f>
        <v>33</v>
      </c>
      <c r="M9" s="321">
        <f>'Class-1'!N11</f>
        <v>25</v>
      </c>
      <c r="N9" s="321">
        <f>'Class-1'!O11</f>
        <v>10</v>
      </c>
      <c r="O9" s="322">
        <f>'Class-1'!P11</f>
        <v>8</v>
      </c>
      <c r="P9" s="323">
        <f>'Class-1'!Q11</f>
        <v>43</v>
      </c>
      <c r="Q9" s="324">
        <f>'Class-1'!R11</f>
        <v>0</v>
      </c>
      <c r="R9" s="324">
        <f>'Class-1'!S11</f>
        <v>0</v>
      </c>
      <c r="S9" s="324">
        <f>'Class-1'!T11</f>
        <v>0</v>
      </c>
      <c r="T9" s="325">
        <f>'Class-1'!U11</f>
        <v>0</v>
      </c>
      <c r="U9" s="434">
        <f>'Class-1'!V11</f>
        <v>76</v>
      </c>
      <c r="V9" s="141">
        <f>'Class-1'!W11</f>
        <v>38</v>
      </c>
      <c r="W9" s="326" t="str">
        <f>'Class-1'!X11</f>
        <v>D</v>
      </c>
      <c r="X9" s="327">
        <f>'Class-1'!Y11</f>
        <v>0</v>
      </c>
      <c r="Y9" s="319">
        <f>'Class-1'!Z11</f>
        <v>0</v>
      </c>
      <c r="Z9" s="320">
        <f>'Class-1'!AA11</f>
        <v>0</v>
      </c>
      <c r="AA9" s="321">
        <f>'Class-1'!AB11</f>
        <v>0</v>
      </c>
      <c r="AB9" s="321">
        <f>'Class-1'!AC11</f>
        <v>0</v>
      </c>
      <c r="AC9" s="322">
        <f>'Class-1'!AD11</f>
        <v>0</v>
      </c>
      <c r="AD9" s="323">
        <f>'Class-1'!AE11</f>
        <v>0</v>
      </c>
      <c r="AE9" s="324">
        <f>'Class-1'!AF11</f>
        <v>0</v>
      </c>
      <c r="AF9" s="324">
        <f>'Class-1'!AG11</f>
        <v>0</v>
      </c>
      <c r="AG9" s="324">
        <f>'Class-1'!AH11</f>
        <v>0</v>
      </c>
      <c r="AH9" s="325">
        <f>'Class-1'!AI11</f>
        <v>0</v>
      </c>
      <c r="AI9" s="434">
        <f>'Class-1'!AJ11</f>
        <v>0</v>
      </c>
      <c r="AJ9" s="141">
        <f>'Class-1'!AK11</f>
        <v>0</v>
      </c>
      <c r="AK9" s="326">
        <f>'Class-1'!AL11</f>
        <v>0</v>
      </c>
      <c r="AL9" s="327">
        <f>'Class-1'!AM11</f>
        <v>0</v>
      </c>
      <c r="AM9" s="319">
        <f>'Class-1'!AN11</f>
        <v>0</v>
      </c>
      <c r="AN9" s="320">
        <f>'Class-1'!AO11</f>
        <v>0</v>
      </c>
      <c r="AO9" s="321">
        <f>'Class-1'!AP11</f>
        <v>0</v>
      </c>
      <c r="AP9" s="321">
        <f>'Class-1'!AQ11</f>
        <v>0</v>
      </c>
      <c r="AQ9" s="322">
        <f>'Class-1'!AR11</f>
        <v>0</v>
      </c>
      <c r="AR9" s="323">
        <f>'Class-1'!AS11</f>
        <v>0</v>
      </c>
      <c r="AS9" s="324">
        <f>'Class-1'!AT11</f>
        <v>0</v>
      </c>
      <c r="AT9" s="324">
        <f>'Class-1'!AU11</f>
        <v>0</v>
      </c>
      <c r="AU9" s="324">
        <f>'Class-1'!AV11</f>
        <v>0</v>
      </c>
      <c r="AV9" s="325">
        <f>'Class-1'!AW11</f>
        <v>0</v>
      </c>
      <c r="AW9" s="434">
        <f>'Class-1'!AX11</f>
        <v>0</v>
      </c>
      <c r="AX9" s="141">
        <f>'Class-1'!AY11</f>
        <v>0</v>
      </c>
      <c r="AY9" s="326">
        <f>'Class-1'!AZ11</f>
        <v>0</v>
      </c>
      <c r="AZ9" s="327">
        <f>'Class-1'!BA11</f>
        <v>0</v>
      </c>
      <c r="BA9" s="319">
        <f>'Class-1'!BB11</f>
        <v>0</v>
      </c>
      <c r="BB9" s="320">
        <f>'Class-1'!BC11</f>
        <v>0</v>
      </c>
      <c r="BC9" s="321">
        <f>'Class-1'!BD11</f>
        <v>0</v>
      </c>
      <c r="BD9" s="321">
        <f>'Class-1'!BE11</f>
        <v>0</v>
      </c>
      <c r="BE9" s="322">
        <f>'Class-1'!BF11</f>
        <v>0</v>
      </c>
      <c r="BF9" s="323">
        <f>'Class-1'!BG11</f>
        <v>0</v>
      </c>
      <c r="BG9" s="324">
        <f>'Class-1'!BH11</f>
        <v>0</v>
      </c>
      <c r="BH9" s="324">
        <f>'Class-1'!BI11</f>
        <v>0</v>
      </c>
      <c r="BI9" s="324">
        <f>'Class-1'!BJ11</f>
        <v>0</v>
      </c>
      <c r="BJ9" s="325">
        <f>'Class-1'!BK11</f>
        <v>0</v>
      </c>
      <c r="BK9" s="434">
        <f>'Class-1'!BL11</f>
        <v>0</v>
      </c>
      <c r="BL9" s="141">
        <f>'Class-1'!BM11</f>
        <v>0</v>
      </c>
      <c r="BM9" s="326">
        <f>'Class-1'!BN11</f>
        <v>0</v>
      </c>
      <c r="BN9" s="327">
        <f>'Class-1'!BO11</f>
        <v>0</v>
      </c>
      <c r="BO9" s="319">
        <f>'Class-1'!BP11</f>
        <v>0</v>
      </c>
      <c r="BP9" s="320">
        <f>'Class-1'!BQ11</f>
        <v>0</v>
      </c>
      <c r="BQ9" s="321">
        <f>'Class-1'!BR11</f>
        <v>0</v>
      </c>
      <c r="BR9" s="321">
        <f>'Class-1'!BS11</f>
        <v>0</v>
      </c>
      <c r="BS9" s="322">
        <f>'Class-1'!BT11</f>
        <v>0</v>
      </c>
      <c r="BT9" s="323">
        <f>'Class-1'!BU11</f>
        <v>0</v>
      </c>
      <c r="BU9" s="324">
        <f>'Class-1'!BV11</f>
        <v>0</v>
      </c>
      <c r="BV9" s="324">
        <f>'Class-1'!BW11</f>
        <v>0</v>
      </c>
      <c r="BW9" s="324">
        <f>'Class-1'!BX11</f>
        <v>0</v>
      </c>
      <c r="BX9" s="325">
        <f>'Class-1'!BY11</f>
        <v>0</v>
      </c>
      <c r="BY9" s="434">
        <f>'Class-1'!BZ11</f>
        <v>0</v>
      </c>
      <c r="BZ9" s="141">
        <f>'Class-1'!CA11</f>
        <v>0</v>
      </c>
      <c r="CA9" s="326">
        <f>'Class-1'!CB11</f>
        <v>0</v>
      </c>
      <c r="CB9" s="336">
        <f>'Class-1'!CC11</f>
        <v>0</v>
      </c>
      <c r="CC9" s="329">
        <f>'Class-1'!CD11</f>
        <v>0</v>
      </c>
      <c r="CD9" s="329">
        <f>'Class-1'!CE11</f>
        <v>0</v>
      </c>
      <c r="CE9" s="329">
        <f>'Class-1'!CF11</f>
        <v>0</v>
      </c>
      <c r="CF9" s="329">
        <f>'Class-1'!CG11</f>
        <v>0</v>
      </c>
      <c r="CG9" s="337">
        <f>'Class-1'!CH11</f>
        <v>0</v>
      </c>
      <c r="CH9" s="141">
        <f>'Class-1'!CI11</f>
        <v>0</v>
      </c>
      <c r="CI9" s="326">
        <f>'Class-1'!CJ11</f>
        <v>0</v>
      </c>
      <c r="CJ9" s="336">
        <f>'Class-1'!CK11</f>
        <v>0</v>
      </c>
      <c r="CK9" s="329">
        <f>'Class-1'!CL11</f>
        <v>0</v>
      </c>
      <c r="CL9" s="329">
        <f>'Class-1'!CM11</f>
        <v>0</v>
      </c>
      <c r="CM9" s="329">
        <f>'Class-1'!CN11</f>
        <v>0</v>
      </c>
      <c r="CN9" s="329">
        <f>'Class-1'!CO11</f>
        <v>0</v>
      </c>
      <c r="CO9" s="337">
        <f>'Class-1'!CP11</f>
        <v>0</v>
      </c>
      <c r="CP9" s="141">
        <f>'Class-1'!CQ11</f>
        <v>0</v>
      </c>
      <c r="CQ9" s="326">
        <f>'Class-1'!CR11</f>
        <v>0</v>
      </c>
      <c r="CR9" s="336">
        <f>'Class-1'!CS11</f>
        <v>0</v>
      </c>
      <c r="CS9" s="329">
        <f>'Class-1'!CT11</f>
        <v>0</v>
      </c>
      <c r="CT9" s="329">
        <f>'Class-1'!CU11</f>
        <v>0</v>
      </c>
      <c r="CU9" s="329">
        <f>'Class-1'!CV11</f>
        <v>0</v>
      </c>
      <c r="CV9" s="329">
        <f>'Class-1'!CW11</f>
        <v>0</v>
      </c>
      <c r="CW9" s="337">
        <f>'Class-1'!CX11</f>
        <v>0</v>
      </c>
      <c r="CX9" s="141">
        <f>'Class-1'!CY11</f>
        <v>0</v>
      </c>
      <c r="CY9" s="326">
        <f>'Class-1'!CZ11</f>
        <v>0</v>
      </c>
      <c r="CZ9" s="338">
        <f>'Class-1'!DA11</f>
        <v>0</v>
      </c>
      <c r="DA9" s="339">
        <f>'Class-1'!DB11</f>
        <v>0</v>
      </c>
      <c r="DB9" s="340" t="str">
        <f>'Class-1'!DC11</f>
        <v/>
      </c>
      <c r="DC9" s="332">
        <f>'Class-1'!DD11</f>
        <v>1000</v>
      </c>
      <c r="DD9" s="333">
        <f>'Class-1'!DE11</f>
        <v>76</v>
      </c>
      <c r="DE9" s="141">
        <f>'Class-1'!DF11</f>
        <v>7.6</v>
      </c>
      <c r="DF9" s="141" t="str">
        <f>'Class-1'!DG11</f>
        <v>D</v>
      </c>
      <c r="DG9" s="141" t="str">
        <f>'Class-1'!DH11</f>
        <v>Promoted</v>
      </c>
      <c r="DH9" s="141" t="str">
        <f>'Class-1'!DI11</f>
        <v/>
      </c>
      <c r="DI9" s="334" t="str">
        <f>'Class-1'!DJ11</f>
        <v/>
      </c>
    </row>
    <row r="10" spans="1:113" ht="15.75" customHeight="1">
      <c r="A10" s="859"/>
      <c r="B10" s="287">
        <f t="shared" si="0"/>
        <v>4</v>
      </c>
      <c r="C10" s="139">
        <f>'Class-1'!D12</f>
        <v>4</v>
      </c>
      <c r="D10" s="139">
        <f>'Class-1'!E12</f>
        <v>0</v>
      </c>
      <c r="E10" s="139">
        <f>'Class-1'!F12</f>
        <v>304</v>
      </c>
      <c r="F10" s="141">
        <f>'Class-1'!G12</f>
        <v>0</v>
      </c>
      <c r="G10" s="141">
        <f>'Class-1'!H12</f>
        <v>0</v>
      </c>
      <c r="H10" s="141">
        <f>'Class-1'!I12</f>
        <v>0</v>
      </c>
      <c r="I10" s="286">
        <f>'Class-1'!J12</f>
        <v>0</v>
      </c>
      <c r="J10" s="335">
        <f>'Class-1'!K12</f>
        <v>0</v>
      </c>
      <c r="K10" s="319">
        <f>'Class-1'!L12</f>
        <v>0</v>
      </c>
      <c r="L10" s="320">
        <f>'Class-1'!M12</f>
        <v>0</v>
      </c>
      <c r="M10" s="321">
        <f>'Class-1'!N12</f>
        <v>0</v>
      </c>
      <c r="N10" s="321">
        <f>'Class-1'!O12</f>
        <v>0</v>
      </c>
      <c r="O10" s="322">
        <f>'Class-1'!P12</f>
        <v>0</v>
      </c>
      <c r="P10" s="323">
        <f>'Class-1'!Q12</f>
        <v>0</v>
      </c>
      <c r="Q10" s="324">
        <f>'Class-1'!R12</f>
        <v>0</v>
      </c>
      <c r="R10" s="324">
        <f>'Class-1'!S12</f>
        <v>0</v>
      </c>
      <c r="S10" s="324">
        <f>'Class-1'!T12</f>
        <v>0</v>
      </c>
      <c r="T10" s="325">
        <f>'Class-1'!U12</f>
        <v>0</v>
      </c>
      <c r="U10" s="434">
        <f>'Class-1'!V12</f>
        <v>0</v>
      </c>
      <c r="V10" s="141">
        <f>'Class-1'!W12</f>
        <v>0</v>
      </c>
      <c r="W10" s="326">
        <f>'Class-1'!X12</f>
        <v>0</v>
      </c>
      <c r="X10" s="327">
        <f>'Class-1'!Y12</f>
        <v>0</v>
      </c>
      <c r="Y10" s="319">
        <f>'Class-1'!Z12</f>
        <v>0</v>
      </c>
      <c r="Z10" s="320">
        <f>'Class-1'!AA12</f>
        <v>0</v>
      </c>
      <c r="AA10" s="321">
        <f>'Class-1'!AB12</f>
        <v>0</v>
      </c>
      <c r="AB10" s="321">
        <f>'Class-1'!AC12</f>
        <v>0</v>
      </c>
      <c r="AC10" s="322">
        <f>'Class-1'!AD12</f>
        <v>0</v>
      </c>
      <c r="AD10" s="323">
        <f>'Class-1'!AE12</f>
        <v>0</v>
      </c>
      <c r="AE10" s="324">
        <f>'Class-1'!AF12</f>
        <v>0</v>
      </c>
      <c r="AF10" s="324">
        <f>'Class-1'!AG12</f>
        <v>0</v>
      </c>
      <c r="AG10" s="324">
        <f>'Class-1'!AH12</f>
        <v>0</v>
      </c>
      <c r="AH10" s="325">
        <f>'Class-1'!AI12</f>
        <v>0</v>
      </c>
      <c r="AI10" s="434">
        <f>'Class-1'!AJ12</f>
        <v>0</v>
      </c>
      <c r="AJ10" s="141">
        <f>'Class-1'!AK12</f>
        <v>0</v>
      </c>
      <c r="AK10" s="326">
        <f>'Class-1'!AL12</f>
        <v>0</v>
      </c>
      <c r="AL10" s="327">
        <f>'Class-1'!AM12</f>
        <v>0</v>
      </c>
      <c r="AM10" s="319">
        <f>'Class-1'!AN12</f>
        <v>0</v>
      </c>
      <c r="AN10" s="320">
        <f>'Class-1'!AO12</f>
        <v>0</v>
      </c>
      <c r="AO10" s="321">
        <f>'Class-1'!AP12</f>
        <v>0</v>
      </c>
      <c r="AP10" s="321">
        <f>'Class-1'!AQ12</f>
        <v>0</v>
      </c>
      <c r="AQ10" s="322">
        <f>'Class-1'!AR12</f>
        <v>0</v>
      </c>
      <c r="AR10" s="323">
        <f>'Class-1'!AS12</f>
        <v>0</v>
      </c>
      <c r="AS10" s="324">
        <f>'Class-1'!AT12</f>
        <v>0</v>
      </c>
      <c r="AT10" s="324">
        <f>'Class-1'!AU12</f>
        <v>0</v>
      </c>
      <c r="AU10" s="324">
        <f>'Class-1'!AV12</f>
        <v>0</v>
      </c>
      <c r="AV10" s="325">
        <f>'Class-1'!AW12</f>
        <v>0</v>
      </c>
      <c r="AW10" s="434">
        <f>'Class-1'!AX12</f>
        <v>0</v>
      </c>
      <c r="AX10" s="141">
        <f>'Class-1'!AY12</f>
        <v>0</v>
      </c>
      <c r="AY10" s="326">
        <f>'Class-1'!AZ12</f>
        <v>0</v>
      </c>
      <c r="AZ10" s="327">
        <f>'Class-1'!BA12</f>
        <v>0</v>
      </c>
      <c r="BA10" s="319">
        <f>'Class-1'!BB12</f>
        <v>0</v>
      </c>
      <c r="BB10" s="320">
        <f>'Class-1'!BC12</f>
        <v>0</v>
      </c>
      <c r="BC10" s="321">
        <f>'Class-1'!BD12</f>
        <v>0</v>
      </c>
      <c r="BD10" s="321">
        <f>'Class-1'!BE12</f>
        <v>0</v>
      </c>
      <c r="BE10" s="322">
        <f>'Class-1'!BF12</f>
        <v>0</v>
      </c>
      <c r="BF10" s="323">
        <f>'Class-1'!BG12</f>
        <v>0</v>
      </c>
      <c r="BG10" s="324">
        <f>'Class-1'!BH12</f>
        <v>0</v>
      </c>
      <c r="BH10" s="324">
        <f>'Class-1'!BI12</f>
        <v>0</v>
      </c>
      <c r="BI10" s="324">
        <f>'Class-1'!BJ12</f>
        <v>0</v>
      </c>
      <c r="BJ10" s="325">
        <f>'Class-1'!BK12</f>
        <v>0</v>
      </c>
      <c r="BK10" s="434">
        <f>'Class-1'!BL12</f>
        <v>0</v>
      </c>
      <c r="BL10" s="141">
        <f>'Class-1'!BM12</f>
        <v>0</v>
      </c>
      <c r="BM10" s="326">
        <f>'Class-1'!BN12</f>
        <v>0</v>
      </c>
      <c r="BN10" s="327">
        <f>'Class-1'!BO12</f>
        <v>0</v>
      </c>
      <c r="BO10" s="319">
        <f>'Class-1'!BP12</f>
        <v>0</v>
      </c>
      <c r="BP10" s="320">
        <f>'Class-1'!BQ12</f>
        <v>0</v>
      </c>
      <c r="BQ10" s="321">
        <f>'Class-1'!BR12</f>
        <v>0</v>
      </c>
      <c r="BR10" s="321">
        <f>'Class-1'!BS12</f>
        <v>0</v>
      </c>
      <c r="BS10" s="322">
        <f>'Class-1'!BT12</f>
        <v>0</v>
      </c>
      <c r="BT10" s="323">
        <f>'Class-1'!BU12</f>
        <v>0</v>
      </c>
      <c r="BU10" s="324">
        <f>'Class-1'!BV12</f>
        <v>0</v>
      </c>
      <c r="BV10" s="324">
        <f>'Class-1'!BW12</f>
        <v>0</v>
      </c>
      <c r="BW10" s="324">
        <f>'Class-1'!BX12</f>
        <v>0</v>
      </c>
      <c r="BX10" s="325">
        <f>'Class-1'!BY12</f>
        <v>0</v>
      </c>
      <c r="BY10" s="434">
        <f>'Class-1'!BZ12</f>
        <v>0</v>
      </c>
      <c r="BZ10" s="141">
        <f>'Class-1'!CA12</f>
        <v>0</v>
      </c>
      <c r="CA10" s="326">
        <f>'Class-1'!CB12</f>
        <v>0</v>
      </c>
      <c r="CB10" s="336">
        <f>'Class-1'!CC12</f>
        <v>0</v>
      </c>
      <c r="CC10" s="329">
        <f>'Class-1'!CD12</f>
        <v>0</v>
      </c>
      <c r="CD10" s="329">
        <f>'Class-1'!CE12</f>
        <v>0</v>
      </c>
      <c r="CE10" s="329">
        <f>'Class-1'!CF12</f>
        <v>0</v>
      </c>
      <c r="CF10" s="329">
        <f>'Class-1'!CG12</f>
        <v>0</v>
      </c>
      <c r="CG10" s="337">
        <f>'Class-1'!CH12</f>
        <v>0</v>
      </c>
      <c r="CH10" s="141">
        <f>'Class-1'!CI12</f>
        <v>0</v>
      </c>
      <c r="CI10" s="326">
        <f>'Class-1'!CJ12</f>
        <v>0</v>
      </c>
      <c r="CJ10" s="336">
        <f>'Class-1'!CK12</f>
        <v>0</v>
      </c>
      <c r="CK10" s="329">
        <f>'Class-1'!CL12</f>
        <v>0</v>
      </c>
      <c r="CL10" s="329">
        <f>'Class-1'!CM12</f>
        <v>0</v>
      </c>
      <c r="CM10" s="329">
        <f>'Class-1'!CN12</f>
        <v>0</v>
      </c>
      <c r="CN10" s="329">
        <f>'Class-1'!CO12</f>
        <v>0</v>
      </c>
      <c r="CO10" s="337">
        <f>'Class-1'!CP12</f>
        <v>0</v>
      </c>
      <c r="CP10" s="141">
        <f>'Class-1'!CQ12</f>
        <v>0</v>
      </c>
      <c r="CQ10" s="326">
        <f>'Class-1'!CR12</f>
        <v>0</v>
      </c>
      <c r="CR10" s="336">
        <f>'Class-1'!CS12</f>
        <v>0</v>
      </c>
      <c r="CS10" s="329">
        <f>'Class-1'!CT12</f>
        <v>0</v>
      </c>
      <c r="CT10" s="329">
        <f>'Class-1'!CU12</f>
        <v>0</v>
      </c>
      <c r="CU10" s="329">
        <f>'Class-1'!CV12</f>
        <v>0</v>
      </c>
      <c r="CV10" s="329">
        <f>'Class-1'!CW12</f>
        <v>0</v>
      </c>
      <c r="CW10" s="337">
        <f>'Class-1'!CX12</f>
        <v>0</v>
      </c>
      <c r="CX10" s="141">
        <f>'Class-1'!CY12</f>
        <v>0</v>
      </c>
      <c r="CY10" s="326">
        <f>'Class-1'!CZ12</f>
        <v>0</v>
      </c>
      <c r="CZ10" s="338">
        <f>'Class-1'!DA12</f>
        <v>0</v>
      </c>
      <c r="DA10" s="339">
        <f>'Class-1'!DB12</f>
        <v>0</v>
      </c>
      <c r="DB10" s="340" t="str">
        <f>'Class-1'!DC12</f>
        <v/>
      </c>
      <c r="DC10" s="332">
        <f>'Class-1'!DD12</f>
        <v>1000</v>
      </c>
      <c r="DD10" s="333">
        <f>'Class-1'!DE12</f>
        <v>0</v>
      </c>
      <c r="DE10" s="141">
        <f>'Class-1'!DF12</f>
        <v>0</v>
      </c>
      <c r="DF10" s="141">
        <f>'Class-1'!DG12</f>
        <v>0</v>
      </c>
      <c r="DG10" s="141" t="str">
        <f>'Class-1'!DH12</f>
        <v>Promoted</v>
      </c>
      <c r="DH10" s="141" t="str">
        <f>'Class-1'!DI12</f>
        <v/>
      </c>
      <c r="DI10" s="334" t="str">
        <f>'Class-1'!DJ12</f>
        <v/>
      </c>
    </row>
    <row r="11" spans="1:113" ht="16.5" customHeight="1">
      <c r="A11" s="859"/>
      <c r="B11" s="287">
        <f t="shared" si="0"/>
        <v>5</v>
      </c>
      <c r="C11" s="139">
        <f>'Class-1'!D13</f>
        <v>5</v>
      </c>
      <c r="D11" s="139">
        <f>'Class-1'!E13</f>
        <v>0</v>
      </c>
      <c r="E11" s="139">
        <f>'Class-1'!F13</f>
        <v>305</v>
      </c>
      <c r="F11" s="141">
        <f>'Class-1'!G13</f>
        <v>0</v>
      </c>
      <c r="G11" s="141">
        <f>'Class-1'!H13</f>
        <v>0</v>
      </c>
      <c r="H11" s="141">
        <f>'Class-1'!I13</f>
        <v>0</v>
      </c>
      <c r="I11" s="286">
        <f>'Class-1'!J13</f>
        <v>0</v>
      </c>
      <c r="J11" s="335">
        <f>'Class-1'!K13</f>
        <v>0</v>
      </c>
      <c r="K11" s="319">
        <f>'Class-1'!L13</f>
        <v>0</v>
      </c>
      <c r="L11" s="320">
        <f>'Class-1'!M13</f>
        <v>0</v>
      </c>
      <c r="M11" s="321">
        <f>'Class-1'!N13</f>
        <v>0</v>
      </c>
      <c r="N11" s="321">
        <f>'Class-1'!O13</f>
        <v>0</v>
      </c>
      <c r="O11" s="322">
        <f>'Class-1'!P13</f>
        <v>0</v>
      </c>
      <c r="P11" s="323">
        <f>'Class-1'!Q13</f>
        <v>0</v>
      </c>
      <c r="Q11" s="324">
        <f>'Class-1'!R13</f>
        <v>0</v>
      </c>
      <c r="R11" s="324">
        <f>'Class-1'!S13</f>
        <v>0</v>
      </c>
      <c r="S11" s="324">
        <f>'Class-1'!T13</f>
        <v>0</v>
      </c>
      <c r="T11" s="325">
        <f>'Class-1'!U13</f>
        <v>0</v>
      </c>
      <c r="U11" s="434">
        <f>'Class-1'!V13</f>
        <v>0</v>
      </c>
      <c r="V11" s="141">
        <f>'Class-1'!W13</f>
        <v>0</v>
      </c>
      <c r="W11" s="326">
        <f>'Class-1'!X13</f>
        <v>0</v>
      </c>
      <c r="X11" s="327">
        <f>'Class-1'!Y13</f>
        <v>0</v>
      </c>
      <c r="Y11" s="319">
        <f>'Class-1'!Z13</f>
        <v>0</v>
      </c>
      <c r="Z11" s="320">
        <f>'Class-1'!AA13</f>
        <v>0</v>
      </c>
      <c r="AA11" s="321">
        <f>'Class-1'!AB13</f>
        <v>0</v>
      </c>
      <c r="AB11" s="321">
        <f>'Class-1'!AC13</f>
        <v>0</v>
      </c>
      <c r="AC11" s="322">
        <f>'Class-1'!AD13</f>
        <v>0</v>
      </c>
      <c r="AD11" s="323">
        <f>'Class-1'!AE13</f>
        <v>0</v>
      </c>
      <c r="AE11" s="324">
        <f>'Class-1'!AF13</f>
        <v>0</v>
      </c>
      <c r="AF11" s="324">
        <f>'Class-1'!AG13</f>
        <v>0</v>
      </c>
      <c r="AG11" s="324">
        <f>'Class-1'!AH13</f>
        <v>0</v>
      </c>
      <c r="AH11" s="325">
        <f>'Class-1'!AI13</f>
        <v>0</v>
      </c>
      <c r="AI11" s="434">
        <f>'Class-1'!AJ13</f>
        <v>0</v>
      </c>
      <c r="AJ11" s="141">
        <f>'Class-1'!AK13</f>
        <v>0</v>
      </c>
      <c r="AK11" s="326">
        <f>'Class-1'!AL13</f>
        <v>0</v>
      </c>
      <c r="AL11" s="327">
        <f>'Class-1'!AM13</f>
        <v>0</v>
      </c>
      <c r="AM11" s="319">
        <f>'Class-1'!AN13</f>
        <v>0</v>
      </c>
      <c r="AN11" s="320">
        <f>'Class-1'!AO13</f>
        <v>0</v>
      </c>
      <c r="AO11" s="321">
        <f>'Class-1'!AP13</f>
        <v>0</v>
      </c>
      <c r="AP11" s="321">
        <f>'Class-1'!AQ13</f>
        <v>0</v>
      </c>
      <c r="AQ11" s="322">
        <f>'Class-1'!AR13</f>
        <v>0</v>
      </c>
      <c r="AR11" s="323">
        <f>'Class-1'!AS13</f>
        <v>0</v>
      </c>
      <c r="AS11" s="324">
        <f>'Class-1'!AT13</f>
        <v>0</v>
      </c>
      <c r="AT11" s="324">
        <f>'Class-1'!AU13</f>
        <v>0</v>
      </c>
      <c r="AU11" s="324">
        <f>'Class-1'!AV13</f>
        <v>0</v>
      </c>
      <c r="AV11" s="325">
        <f>'Class-1'!AW13</f>
        <v>0</v>
      </c>
      <c r="AW11" s="434">
        <f>'Class-1'!AX13</f>
        <v>0</v>
      </c>
      <c r="AX11" s="141">
        <f>'Class-1'!AY13</f>
        <v>0</v>
      </c>
      <c r="AY11" s="326">
        <f>'Class-1'!AZ13</f>
        <v>0</v>
      </c>
      <c r="AZ11" s="327">
        <f>'Class-1'!BA13</f>
        <v>0</v>
      </c>
      <c r="BA11" s="319">
        <f>'Class-1'!BB13</f>
        <v>0</v>
      </c>
      <c r="BB11" s="320">
        <f>'Class-1'!BC13</f>
        <v>0</v>
      </c>
      <c r="BC11" s="321">
        <f>'Class-1'!BD13</f>
        <v>0</v>
      </c>
      <c r="BD11" s="321">
        <f>'Class-1'!BE13</f>
        <v>0</v>
      </c>
      <c r="BE11" s="322">
        <f>'Class-1'!BF13</f>
        <v>0</v>
      </c>
      <c r="BF11" s="323">
        <f>'Class-1'!BG13</f>
        <v>0</v>
      </c>
      <c r="BG11" s="324">
        <f>'Class-1'!BH13</f>
        <v>0</v>
      </c>
      <c r="BH11" s="324">
        <f>'Class-1'!BI13</f>
        <v>0</v>
      </c>
      <c r="BI11" s="324">
        <f>'Class-1'!BJ13</f>
        <v>0</v>
      </c>
      <c r="BJ11" s="325">
        <f>'Class-1'!BK13</f>
        <v>0</v>
      </c>
      <c r="BK11" s="434">
        <f>'Class-1'!BL13</f>
        <v>0</v>
      </c>
      <c r="BL11" s="141">
        <f>'Class-1'!BM13</f>
        <v>0</v>
      </c>
      <c r="BM11" s="326">
        <f>'Class-1'!BN13</f>
        <v>0</v>
      </c>
      <c r="BN11" s="327">
        <f>'Class-1'!BO13</f>
        <v>0</v>
      </c>
      <c r="BO11" s="319">
        <f>'Class-1'!BP13</f>
        <v>0</v>
      </c>
      <c r="BP11" s="320">
        <f>'Class-1'!BQ13</f>
        <v>0</v>
      </c>
      <c r="BQ11" s="321">
        <f>'Class-1'!BR13</f>
        <v>0</v>
      </c>
      <c r="BR11" s="321">
        <f>'Class-1'!BS13</f>
        <v>0</v>
      </c>
      <c r="BS11" s="322">
        <f>'Class-1'!BT13</f>
        <v>0</v>
      </c>
      <c r="BT11" s="323">
        <f>'Class-1'!BU13</f>
        <v>0</v>
      </c>
      <c r="BU11" s="324">
        <f>'Class-1'!BV13</f>
        <v>0</v>
      </c>
      <c r="BV11" s="324">
        <f>'Class-1'!BW13</f>
        <v>0</v>
      </c>
      <c r="BW11" s="324">
        <f>'Class-1'!BX13</f>
        <v>0</v>
      </c>
      <c r="BX11" s="325">
        <f>'Class-1'!BY13</f>
        <v>0</v>
      </c>
      <c r="BY11" s="434">
        <f>'Class-1'!BZ13</f>
        <v>0</v>
      </c>
      <c r="BZ11" s="141">
        <f>'Class-1'!CA13</f>
        <v>0</v>
      </c>
      <c r="CA11" s="326">
        <f>'Class-1'!CB13</f>
        <v>0</v>
      </c>
      <c r="CB11" s="336">
        <f>'Class-1'!CC13</f>
        <v>0</v>
      </c>
      <c r="CC11" s="329">
        <f>'Class-1'!CD13</f>
        <v>0</v>
      </c>
      <c r="CD11" s="329">
        <f>'Class-1'!CE13</f>
        <v>0</v>
      </c>
      <c r="CE11" s="329">
        <f>'Class-1'!CF13</f>
        <v>0</v>
      </c>
      <c r="CF11" s="329">
        <f>'Class-1'!CG13</f>
        <v>0</v>
      </c>
      <c r="CG11" s="337">
        <f>'Class-1'!CH13</f>
        <v>0</v>
      </c>
      <c r="CH11" s="141">
        <f>'Class-1'!CI13</f>
        <v>0</v>
      </c>
      <c r="CI11" s="326">
        <f>'Class-1'!CJ13</f>
        <v>0</v>
      </c>
      <c r="CJ11" s="336">
        <f>'Class-1'!CK13</f>
        <v>0</v>
      </c>
      <c r="CK11" s="329">
        <f>'Class-1'!CL13</f>
        <v>0</v>
      </c>
      <c r="CL11" s="329">
        <f>'Class-1'!CM13</f>
        <v>0</v>
      </c>
      <c r="CM11" s="329">
        <f>'Class-1'!CN13</f>
        <v>0</v>
      </c>
      <c r="CN11" s="329">
        <f>'Class-1'!CO13</f>
        <v>0</v>
      </c>
      <c r="CO11" s="337">
        <f>'Class-1'!CP13</f>
        <v>0</v>
      </c>
      <c r="CP11" s="141">
        <f>'Class-1'!CQ13</f>
        <v>0</v>
      </c>
      <c r="CQ11" s="326">
        <f>'Class-1'!CR13</f>
        <v>0</v>
      </c>
      <c r="CR11" s="336">
        <f>'Class-1'!CS13</f>
        <v>0</v>
      </c>
      <c r="CS11" s="329">
        <f>'Class-1'!CT13</f>
        <v>0</v>
      </c>
      <c r="CT11" s="329">
        <f>'Class-1'!CU13</f>
        <v>0</v>
      </c>
      <c r="CU11" s="329">
        <f>'Class-1'!CV13</f>
        <v>0</v>
      </c>
      <c r="CV11" s="329">
        <f>'Class-1'!CW13</f>
        <v>0</v>
      </c>
      <c r="CW11" s="337">
        <f>'Class-1'!CX13</f>
        <v>0</v>
      </c>
      <c r="CX11" s="141">
        <f>'Class-1'!CY13</f>
        <v>0</v>
      </c>
      <c r="CY11" s="326">
        <f>'Class-1'!CZ13</f>
        <v>0</v>
      </c>
      <c r="CZ11" s="338">
        <f>'Class-1'!DA13</f>
        <v>0</v>
      </c>
      <c r="DA11" s="339">
        <f>'Class-1'!DB13</f>
        <v>0</v>
      </c>
      <c r="DB11" s="340" t="str">
        <f>'Class-1'!DC13</f>
        <v/>
      </c>
      <c r="DC11" s="332">
        <f>'Class-1'!DD13</f>
        <v>1000</v>
      </c>
      <c r="DD11" s="333">
        <f>'Class-1'!DE13</f>
        <v>0</v>
      </c>
      <c r="DE11" s="141">
        <f>'Class-1'!DF13</f>
        <v>0</v>
      </c>
      <c r="DF11" s="141">
        <f>'Class-1'!DG13</f>
        <v>0</v>
      </c>
      <c r="DG11" s="141" t="str">
        <f>'Class-1'!DH13</f>
        <v>Promoted</v>
      </c>
      <c r="DH11" s="141" t="str">
        <f>'Class-1'!DI13</f>
        <v/>
      </c>
      <c r="DI11" s="334" t="str">
        <f>'Class-1'!DJ13</f>
        <v/>
      </c>
    </row>
    <row r="12" spans="1:113" ht="14.25" customHeight="1">
      <c r="A12" s="859"/>
      <c r="B12" s="287">
        <f t="shared" si="0"/>
        <v>6</v>
      </c>
      <c r="C12" s="139">
        <f>'Class-1'!D14</f>
        <v>6</v>
      </c>
      <c r="D12" s="139">
        <f>'Class-1'!E14</f>
        <v>0</v>
      </c>
      <c r="E12" s="139">
        <f>'Class-1'!F14</f>
        <v>306</v>
      </c>
      <c r="F12" s="141">
        <f>'Class-1'!G14</f>
        <v>0</v>
      </c>
      <c r="G12" s="141">
        <f>'Class-1'!H14</f>
        <v>0</v>
      </c>
      <c r="H12" s="141">
        <f>'Class-1'!I14</f>
        <v>0</v>
      </c>
      <c r="I12" s="286">
        <f>'Class-1'!J14</f>
        <v>0</v>
      </c>
      <c r="J12" s="335">
        <f>'Class-1'!K14</f>
        <v>0</v>
      </c>
      <c r="K12" s="319">
        <f>'Class-1'!L14</f>
        <v>0</v>
      </c>
      <c r="L12" s="320">
        <f>'Class-1'!M14</f>
        <v>0</v>
      </c>
      <c r="M12" s="321">
        <f>'Class-1'!N14</f>
        <v>0</v>
      </c>
      <c r="N12" s="321">
        <f>'Class-1'!O14</f>
        <v>0</v>
      </c>
      <c r="O12" s="322">
        <f>'Class-1'!P14</f>
        <v>0</v>
      </c>
      <c r="P12" s="323">
        <f>'Class-1'!Q14</f>
        <v>0</v>
      </c>
      <c r="Q12" s="324">
        <f>'Class-1'!R14</f>
        <v>0</v>
      </c>
      <c r="R12" s="324">
        <f>'Class-1'!S14</f>
        <v>0</v>
      </c>
      <c r="S12" s="324">
        <f>'Class-1'!T14</f>
        <v>0</v>
      </c>
      <c r="T12" s="325">
        <f>'Class-1'!U14</f>
        <v>0</v>
      </c>
      <c r="U12" s="434">
        <f>'Class-1'!V14</f>
        <v>0</v>
      </c>
      <c r="V12" s="141">
        <f>'Class-1'!W14</f>
        <v>0</v>
      </c>
      <c r="W12" s="326">
        <f>'Class-1'!X14</f>
        <v>0</v>
      </c>
      <c r="X12" s="327">
        <f>'Class-1'!Y14</f>
        <v>0</v>
      </c>
      <c r="Y12" s="319">
        <f>'Class-1'!Z14</f>
        <v>0</v>
      </c>
      <c r="Z12" s="320">
        <f>'Class-1'!AA14</f>
        <v>0</v>
      </c>
      <c r="AA12" s="321">
        <f>'Class-1'!AB14</f>
        <v>0</v>
      </c>
      <c r="AB12" s="321">
        <f>'Class-1'!AC14</f>
        <v>0</v>
      </c>
      <c r="AC12" s="322">
        <f>'Class-1'!AD14</f>
        <v>0</v>
      </c>
      <c r="AD12" s="323">
        <f>'Class-1'!AE14</f>
        <v>0</v>
      </c>
      <c r="AE12" s="324">
        <f>'Class-1'!AF14</f>
        <v>0</v>
      </c>
      <c r="AF12" s="324">
        <f>'Class-1'!AG14</f>
        <v>0</v>
      </c>
      <c r="AG12" s="324">
        <f>'Class-1'!AH14</f>
        <v>0</v>
      </c>
      <c r="AH12" s="325">
        <f>'Class-1'!AI14</f>
        <v>0</v>
      </c>
      <c r="AI12" s="434">
        <f>'Class-1'!AJ14</f>
        <v>0</v>
      </c>
      <c r="AJ12" s="141">
        <f>'Class-1'!AK14</f>
        <v>0</v>
      </c>
      <c r="AK12" s="326">
        <f>'Class-1'!AL14</f>
        <v>0</v>
      </c>
      <c r="AL12" s="327">
        <f>'Class-1'!AM14</f>
        <v>0</v>
      </c>
      <c r="AM12" s="319">
        <f>'Class-1'!AN14</f>
        <v>0</v>
      </c>
      <c r="AN12" s="320">
        <f>'Class-1'!AO14</f>
        <v>0</v>
      </c>
      <c r="AO12" s="321">
        <f>'Class-1'!AP14</f>
        <v>0</v>
      </c>
      <c r="AP12" s="321">
        <f>'Class-1'!AQ14</f>
        <v>0</v>
      </c>
      <c r="AQ12" s="322">
        <f>'Class-1'!AR14</f>
        <v>0</v>
      </c>
      <c r="AR12" s="323">
        <f>'Class-1'!AS14</f>
        <v>0</v>
      </c>
      <c r="AS12" s="324">
        <f>'Class-1'!AT14</f>
        <v>0</v>
      </c>
      <c r="AT12" s="324">
        <f>'Class-1'!AU14</f>
        <v>0</v>
      </c>
      <c r="AU12" s="324">
        <f>'Class-1'!AV14</f>
        <v>0</v>
      </c>
      <c r="AV12" s="325">
        <f>'Class-1'!AW14</f>
        <v>0</v>
      </c>
      <c r="AW12" s="434">
        <f>'Class-1'!AX14</f>
        <v>0</v>
      </c>
      <c r="AX12" s="141">
        <f>'Class-1'!AY14</f>
        <v>0</v>
      </c>
      <c r="AY12" s="326">
        <f>'Class-1'!AZ14</f>
        <v>0</v>
      </c>
      <c r="AZ12" s="327">
        <f>'Class-1'!BA14</f>
        <v>0</v>
      </c>
      <c r="BA12" s="319">
        <f>'Class-1'!BB14</f>
        <v>0</v>
      </c>
      <c r="BB12" s="320">
        <f>'Class-1'!BC14</f>
        <v>0</v>
      </c>
      <c r="BC12" s="321">
        <f>'Class-1'!BD14</f>
        <v>0</v>
      </c>
      <c r="BD12" s="321">
        <f>'Class-1'!BE14</f>
        <v>0</v>
      </c>
      <c r="BE12" s="322">
        <f>'Class-1'!BF14</f>
        <v>0</v>
      </c>
      <c r="BF12" s="323">
        <f>'Class-1'!BG14</f>
        <v>0</v>
      </c>
      <c r="BG12" s="324">
        <f>'Class-1'!BH14</f>
        <v>0</v>
      </c>
      <c r="BH12" s="324">
        <f>'Class-1'!BI14</f>
        <v>0</v>
      </c>
      <c r="BI12" s="324">
        <f>'Class-1'!BJ14</f>
        <v>0</v>
      </c>
      <c r="BJ12" s="325">
        <f>'Class-1'!BK14</f>
        <v>0</v>
      </c>
      <c r="BK12" s="434">
        <f>'Class-1'!BL14</f>
        <v>0</v>
      </c>
      <c r="BL12" s="141">
        <f>'Class-1'!BM14</f>
        <v>0</v>
      </c>
      <c r="BM12" s="326">
        <f>'Class-1'!BN14</f>
        <v>0</v>
      </c>
      <c r="BN12" s="327">
        <f>'Class-1'!BO14</f>
        <v>0</v>
      </c>
      <c r="BO12" s="319">
        <f>'Class-1'!BP14</f>
        <v>0</v>
      </c>
      <c r="BP12" s="320">
        <f>'Class-1'!BQ14</f>
        <v>0</v>
      </c>
      <c r="BQ12" s="321">
        <f>'Class-1'!BR14</f>
        <v>0</v>
      </c>
      <c r="BR12" s="321">
        <f>'Class-1'!BS14</f>
        <v>0</v>
      </c>
      <c r="BS12" s="322">
        <f>'Class-1'!BT14</f>
        <v>0</v>
      </c>
      <c r="BT12" s="323">
        <f>'Class-1'!BU14</f>
        <v>0</v>
      </c>
      <c r="BU12" s="324">
        <f>'Class-1'!BV14</f>
        <v>0</v>
      </c>
      <c r="BV12" s="324">
        <f>'Class-1'!BW14</f>
        <v>0</v>
      </c>
      <c r="BW12" s="324">
        <f>'Class-1'!BX14</f>
        <v>0</v>
      </c>
      <c r="BX12" s="325">
        <f>'Class-1'!BY14</f>
        <v>0</v>
      </c>
      <c r="BY12" s="434">
        <f>'Class-1'!BZ14</f>
        <v>0</v>
      </c>
      <c r="BZ12" s="141">
        <f>'Class-1'!CA14</f>
        <v>0</v>
      </c>
      <c r="CA12" s="326">
        <f>'Class-1'!CB14</f>
        <v>0</v>
      </c>
      <c r="CB12" s="336">
        <f>'Class-1'!CC14</f>
        <v>0</v>
      </c>
      <c r="CC12" s="329">
        <f>'Class-1'!CD14</f>
        <v>0</v>
      </c>
      <c r="CD12" s="329">
        <f>'Class-1'!CE14</f>
        <v>0</v>
      </c>
      <c r="CE12" s="329">
        <f>'Class-1'!CF14</f>
        <v>0</v>
      </c>
      <c r="CF12" s="329">
        <f>'Class-1'!CG14</f>
        <v>0</v>
      </c>
      <c r="CG12" s="337">
        <f>'Class-1'!CH14</f>
        <v>0</v>
      </c>
      <c r="CH12" s="141">
        <f>'Class-1'!CI14</f>
        <v>0</v>
      </c>
      <c r="CI12" s="326">
        <f>'Class-1'!CJ14</f>
        <v>0</v>
      </c>
      <c r="CJ12" s="336">
        <f>'Class-1'!CK14</f>
        <v>0</v>
      </c>
      <c r="CK12" s="329">
        <f>'Class-1'!CL14</f>
        <v>0</v>
      </c>
      <c r="CL12" s="329">
        <f>'Class-1'!CM14</f>
        <v>0</v>
      </c>
      <c r="CM12" s="329">
        <f>'Class-1'!CN14</f>
        <v>0</v>
      </c>
      <c r="CN12" s="329">
        <f>'Class-1'!CO14</f>
        <v>0</v>
      </c>
      <c r="CO12" s="337">
        <f>'Class-1'!CP14</f>
        <v>0</v>
      </c>
      <c r="CP12" s="141">
        <f>'Class-1'!CQ14</f>
        <v>0</v>
      </c>
      <c r="CQ12" s="326">
        <f>'Class-1'!CR14</f>
        <v>0</v>
      </c>
      <c r="CR12" s="336">
        <f>'Class-1'!CS14</f>
        <v>0</v>
      </c>
      <c r="CS12" s="329">
        <f>'Class-1'!CT14</f>
        <v>0</v>
      </c>
      <c r="CT12" s="329">
        <f>'Class-1'!CU14</f>
        <v>0</v>
      </c>
      <c r="CU12" s="329">
        <f>'Class-1'!CV14</f>
        <v>0</v>
      </c>
      <c r="CV12" s="329">
        <f>'Class-1'!CW14</f>
        <v>0</v>
      </c>
      <c r="CW12" s="337">
        <f>'Class-1'!CX14</f>
        <v>0</v>
      </c>
      <c r="CX12" s="141">
        <f>'Class-1'!CY14</f>
        <v>0</v>
      </c>
      <c r="CY12" s="326">
        <f>'Class-1'!CZ14</f>
        <v>0</v>
      </c>
      <c r="CZ12" s="338">
        <f>'Class-1'!DA14</f>
        <v>0</v>
      </c>
      <c r="DA12" s="339">
        <f>'Class-1'!DB14</f>
        <v>0</v>
      </c>
      <c r="DB12" s="340" t="str">
        <f>'Class-1'!DC14</f>
        <v/>
      </c>
      <c r="DC12" s="332">
        <f>'Class-1'!DD14</f>
        <v>1000</v>
      </c>
      <c r="DD12" s="333">
        <f>'Class-1'!DE14</f>
        <v>0</v>
      </c>
      <c r="DE12" s="141">
        <f>'Class-1'!DF14</f>
        <v>0</v>
      </c>
      <c r="DF12" s="141">
        <f>'Class-1'!DG14</f>
        <v>0</v>
      </c>
      <c r="DG12" s="141" t="str">
        <f>'Class-1'!DH14</f>
        <v>Promoted</v>
      </c>
      <c r="DH12" s="141" t="str">
        <f>'Class-1'!DI14</f>
        <v/>
      </c>
      <c r="DI12" s="334" t="str">
        <f>'Class-1'!DJ14</f>
        <v/>
      </c>
    </row>
    <row r="13" spans="1:113">
      <c r="A13" s="859"/>
      <c r="B13" s="287">
        <f t="shared" si="0"/>
        <v>0</v>
      </c>
      <c r="C13" s="139">
        <f>'Class-1'!D15</f>
        <v>0</v>
      </c>
      <c r="D13" s="139">
        <f>'Class-1'!E15</f>
        <v>0</v>
      </c>
      <c r="E13" s="139">
        <f>'Class-1'!F15</f>
        <v>0</v>
      </c>
      <c r="F13" s="141">
        <f>'Class-1'!G15</f>
        <v>0</v>
      </c>
      <c r="G13" s="141">
        <f>'Class-1'!H15</f>
        <v>0</v>
      </c>
      <c r="H13" s="141">
        <f>'Class-1'!I15</f>
        <v>0</v>
      </c>
      <c r="I13" s="286">
        <f>'Class-1'!J15</f>
        <v>0</v>
      </c>
      <c r="J13" s="335">
        <f>'Class-1'!K15</f>
        <v>0</v>
      </c>
      <c r="K13" s="319">
        <f>'Class-1'!L15</f>
        <v>0</v>
      </c>
      <c r="L13" s="320">
        <f>'Class-1'!M15</f>
        <v>0</v>
      </c>
      <c r="M13" s="321">
        <f>'Class-1'!N15</f>
        <v>0</v>
      </c>
      <c r="N13" s="321">
        <f>'Class-1'!O15</f>
        <v>0</v>
      </c>
      <c r="O13" s="322">
        <f>'Class-1'!P15</f>
        <v>0</v>
      </c>
      <c r="P13" s="323">
        <f>'Class-1'!Q15</f>
        <v>0</v>
      </c>
      <c r="Q13" s="324">
        <f>'Class-1'!R15</f>
        <v>0</v>
      </c>
      <c r="R13" s="324">
        <f>'Class-1'!S15</f>
        <v>0</v>
      </c>
      <c r="S13" s="324">
        <f>'Class-1'!T15</f>
        <v>0</v>
      </c>
      <c r="T13" s="325">
        <f>'Class-1'!U15</f>
        <v>0</v>
      </c>
      <c r="U13" s="434">
        <f>'Class-1'!V15</f>
        <v>0</v>
      </c>
      <c r="V13" s="141">
        <f>'Class-1'!W15</f>
        <v>0</v>
      </c>
      <c r="W13" s="326" t="str">
        <f>'Class-1'!X15</f>
        <v/>
      </c>
      <c r="X13" s="327">
        <f>'Class-1'!Y15</f>
        <v>0</v>
      </c>
      <c r="Y13" s="319">
        <f>'Class-1'!Z15</f>
        <v>0</v>
      </c>
      <c r="Z13" s="320">
        <f>'Class-1'!AA15</f>
        <v>0</v>
      </c>
      <c r="AA13" s="321">
        <f>'Class-1'!AB15</f>
        <v>0</v>
      </c>
      <c r="AB13" s="321">
        <f>'Class-1'!AC15</f>
        <v>0</v>
      </c>
      <c r="AC13" s="322">
        <f>'Class-1'!AD15</f>
        <v>0</v>
      </c>
      <c r="AD13" s="323">
        <f>'Class-1'!AE15</f>
        <v>0</v>
      </c>
      <c r="AE13" s="324">
        <f>'Class-1'!AF15</f>
        <v>0</v>
      </c>
      <c r="AF13" s="324">
        <f>'Class-1'!AG15</f>
        <v>0</v>
      </c>
      <c r="AG13" s="324">
        <f>'Class-1'!AH15</f>
        <v>0</v>
      </c>
      <c r="AH13" s="325">
        <f>'Class-1'!AI15</f>
        <v>0</v>
      </c>
      <c r="AI13" s="434">
        <f>'Class-1'!AJ15</f>
        <v>0</v>
      </c>
      <c r="AJ13" s="141">
        <f>'Class-1'!AK15</f>
        <v>0</v>
      </c>
      <c r="AK13" s="326" t="str">
        <f>'Class-1'!AL15</f>
        <v/>
      </c>
      <c r="AL13" s="327">
        <f>'Class-1'!AM15</f>
        <v>0</v>
      </c>
      <c r="AM13" s="319">
        <f>'Class-1'!AN15</f>
        <v>0</v>
      </c>
      <c r="AN13" s="320">
        <f>'Class-1'!AO15</f>
        <v>0</v>
      </c>
      <c r="AO13" s="321">
        <f>'Class-1'!AP15</f>
        <v>0</v>
      </c>
      <c r="AP13" s="321">
        <f>'Class-1'!AQ15</f>
        <v>0</v>
      </c>
      <c r="AQ13" s="322">
        <f>'Class-1'!AR15</f>
        <v>0</v>
      </c>
      <c r="AR13" s="323">
        <f>'Class-1'!AS15</f>
        <v>0</v>
      </c>
      <c r="AS13" s="324">
        <f>'Class-1'!AT15</f>
        <v>0</v>
      </c>
      <c r="AT13" s="324">
        <f>'Class-1'!AU15</f>
        <v>0</v>
      </c>
      <c r="AU13" s="324">
        <f>'Class-1'!AV15</f>
        <v>0</v>
      </c>
      <c r="AV13" s="325">
        <f>'Class-1'!AW15</f>
        <v>0</v>
      </c>
      <c r="AW13" s="434">
        <f>'Class-1'!AX15</f>
        <v>0</v>
      </c>
      <c r="AX13" s="141">
        <f>'Class-1'!AY15</f>
        <v>0</v>
      </c>
      <c r="AY13" s="326" t="str">
        <f>'Class-1'!AZ15</f>
        <v/>
      </c>
      <c r="AZ13" s="327">
        <f>'Class-1'!BA15</f>
        <v>0</v>
      </c>
      <c r="BA13" s="319">
        <f>'Class-1'!BB15</f>
        <v>0</v>
      </c>
      <c r="BB13" s="320">
        <f>'Class-1'!BC15</f>
        <v>0</v>
      </c>
      <c r="BC13" s="321">
        <f>'Class-1'!BD15</f>
        <v>0</v>
      </c>
      <c r="BD13" s="321">
        <f>'Class-1'!BE15</f>
        <v>0</v>
      </c>
      <c r="BE13" s="322">
        <f>'Class-1'!BF15</f>
        <v>0</v>
      </c>
      <c r="BF13" s="323">
        <f>'Class-1'!BG15</f>
        <v>0</v>
      </c>
      <c r="BG13" s="324">
        <f>'Class-1'!BH15</f>
        <v>0</v>
      </c>
      <c r="BH13" s="324">
        <f>'Class-1'!BI15</f>
        <v>0</v>
      </c>
      <c r="BI13" s="324">
        <f>'Class-1'!BJ15</f>
        <v>0</v>
      </c>
      <c r="BJ13" s="325">
        <f>'Class-1'!BK15</f>
        <v>0</v>
      </c>
      <c r="BK13" s="434">
        <f>'Class-1'!BL15</f>
        <v>0</v>
      </c>
      <c r="BL13" s="141">
        <f>'Class-1'!BM15</f>
        <v>0</v>
      </c>
      <c r="BM13" s="326" t="str">
        <f>'Class-1'!BN15</f>
        <v/>
      </c>
      <c r="BN13" s="327">
        <f>'Class-1'!BO15</f>
        <v>0</v>
      </c>
      <c r="BO13" s="319">
        <f>'Class-1'!BP15</f>
        <v>0</v>
      </c>
      <c r="BP13" s="320">
        <f>'Class-1'!BQ15</f>
        <v>0</v>
      </c>
      <c r="BQ13" s="321">
        <f>'Class-1'!BR15</f>
        <v>0</v>
      </c>
      <c r="BR13" s="321">
        <f>'Class-1'!BS15</f>
        <v>0</v>
      </c>
      <c r="BS13" s="322">
        <f>'Class-1'!BT15</f>
        <v>0</v>
      </c>
      <c r="BT13" s="323">
        <f>'Class-1'!BU15</f>
        <v>0</v>
      </c>
      <c r="BU13" s="324">
        <f>'Class-1'!BV15</f>
        <v>0</v>
      </c>
      <c r="BV13" s="324">
        <f>'Class-1'!BW15</f>
        <v>0</v>
      </c>
      <c r="BW13" s="324">
        <f>'Class-1'!BX15</f>
        <v>0</v>
      </c>
      <c r="BX13" s="325">
        <f>'Class-1'!BY15</f>
        <v>0</v>
      </c>
      <c r="BY13" s="434">
        <f>'Class-1'!BZ15</f>
        <v>0</v>
      </c>
      <c r="BZ13" s="141">
        <f>'Class-1'!CA15</f>
        <v>0</v>
      </c>
      <c r="CA13" s="326" t="str">
        <f>'Class-1'!CB15</f>
        <v/>
      </c>
      <c r="CB13" s="336">
        <f>'Class-1'!CC15</f>
        <v>0</v>
      </c>
      <c r="CC13" s="329">
        <f>'Class-1'!CD15</f>
        <v>0</v>
      </c>
      <c r="CD13" s="329">
        <f>'Class-1'!CE15</f>
        <v>0</v>
      </c>
      <c r="CE13" s="329">
        <f>'Class-1'!CF15</f>
        <v>0</v>
      </c>
      <c r="CF13" s="329">
        <f>'Class-1'!CG15</f>
        <v>0</v>
      </c>
      <c r="CG13" s="337">
        <f>'Class-1'!CH15</f>
        <v>0</v>
      </c>
      <c r="CH13" s="141">
        <f>'Class-1'!CI15</f>
        <v>0</v>
      </c>
      <c r="CI13" s="326" t="str">
        <f>'Class-1'!CJ15</f>
        <v/>
      </c>
      <c r="CJ13" s="336">
        <f>'Class-1'!CK15</f>
        <v>0</v>
      </c>
      <c r="CK13" s="329">
        <f>'Class-1'!CL15</f>
        <v>0</v>
      </c>
      <c r="CL13" s="329">
        <f>'Class-1'!CM15</f>
        <v>0</v>
      </c>
      <c r="CM13" s="329">
        <f>'Class-1'!CN15</f>
        <v>0</v>
      </c>
      <c r="CN13" s="329">
        <f>'Class-1'!CO15</f>
        <v>0</v>
      </c>
      <c r="CO13" s="337">
        <f>'Class-1'!CP15</f>
        <v>0</v>
      </c>
      <c r="CP13" s="141">
        <f>'Class-1'!CQ15</f>
        <v>0</v>
      </c>
      <c r="CQ13" s="326" t="str">
        <f>'Class-1'!CR15</f>
        <v/>
      </c>
      <c r="CR13" s="336">
        <f>'Class-1'!CS15</f>
        <v>0</v>
      </c>
      <c r="CS13" s="329">
        <f>'Class-1'!CT15</f>
        <v>0</v>
      </c>
      <c r="CT13" s="329">
        <f>'Class-1'!CU15</f>
        <v>0</v>
      </c>
      <c r="CU13" s="329">
        <f>'Class-1'!CV15</f>
        <v>0</v>
      </c>
      <c r="CV13" s="329">
        <f>'Class-1'!CW15</f>
        <v>0</v>
      </c>
      <c r="CW13" s="337">
        <f>'Class-1'!CX15</f>
        <v>0</v>
      </c>
      <c r="CX13" s="141">
        <f>'Class-1'!CY15</f>
        <v>0</v>
      </c>
      <c r="CY13" s="326" t="str">
        <f>'Class-1'!CZ15</f>
        <v/>
      </c>
      <c r="CZ13" s="338">
        <f>'Class-1'!DA15</f>
        <v>0</v>
      </c>
      <c r="DA13" s="339">
        <f>'Class-1'!DB15</f>
        <v>0</v>
      </c>
      <c r="DB13" s="340" t="str">
        <f>'Class-1'!DC15</f>
        <v/>
      </c>
      <c r="DC13" s="332">
        <f>'Class-1'!DD15</f>
        <v>1000</v>
      </c>
      <c r="DD13" s="333">
        <f>'Class-1'!DE15</f>
        <v>0</v>
      </c>
      <c r="DE13" s="141">
        <f>'Class-1'!DF15</f>
        <v>0</v>
      </c>
      <c r="DF13" s="141" t="str">
        <f>'Class-1'!DG15</f>
        <v/>
      </c>
      <c r="DG13" s="141" t="str">
        <f>'Class-1'!DH15</f>
        <v/>
      </c>
      <c r="DH13" s="141" t="str">
        <f>'Class-1'!DI15</f>
        <v/>
      </c>
      <c r="DI13" s="334" t="str">
        <f>'Class-1'!DJ15</f>
        <v/>
      </c>
    </row>
    <row r="14" spans="1:113">
      <c r="A14" s="859"/>
      <c r="B14" s="287">
        <f t="shared" si="0"/>
        <v>0</v>
      </c>
      <c r="C14" s="139">
        <f>'Class-1'!D16</f>
        <v>0</v>
      </c>
      <c r="D14" s="139">
        <f>'Class-1'!E16</f>
        <v>0</v>
      </c>
      <c r="E14" s="139">
        <f>'Class-1'!F16</f>
        <v>0</v>
      </c>
      <c r="F14" s="141">
        <f>'Class-1'!G16</f>
        <v>0</v>
      </c>
      <c r="G14" s="141">
        <f>'Class-1'!H16</f>
        <v>0</v>
      </c>
      <c r="H14" s="141">
        <f>'Class-1'!I16</f>
        <v>0</v>
      </c>
      <c r="I14" s="286">
        <f>'Class-1'!J16</f>
        <v>0</v>
      </c>
      <c r="J14" s="335">
        <f>'Class-1'!K16</f>
        <v>0</v>
      </c>
      <c r="K14" s="319">
        <f>'Class-1'!L16</f>
        <v>0</v>
      </c>
      <c r="L14" s="320">
        <f>'Class-1'!M16</f>
        <v>0</v>
      </c>
      <c r="M14" s="321">
        <f>'Class-1'!N16</f>
        <v>0</v>
      </c>
      <c r="N14" s="321">
        <f>'Class-1'!O16</f>
        <v>0</v>
      </c>
      <c r="O14" s="322">
        <f>'Class-1'!P16</f>
        <v>0</v>
      </c>
      <c r="P14" s="323">
        <f>'Class-1'!Q16</f>
        <v>0</v>
      </c>
      <c r="Q14" s="324">
        <f>'Class-1'!R16</f>
        <v>0</v>
      </c>
      <c r="R14" s="324">
        <f>'Class-1'!S16</f>
        <v>0</v>
      </c>
      <c r="S14" s="324">
        <f>'Class-1'!T16</f>
        <v>0</v>
      </c>
      <c r="T14" s="325">
        <f>'Class-1'!U16</f>
        <v>0</v>
      </c>
      <c r="U14" s="434">
        <f>'Class-1'!V16</f>
        <v>0</v>
      </c>
      <c r="V14" s="141">
        <f>'Class-1'!W16</f>
        <v>0</v>
      </c>
      <c r="W14" s="326" t="str">
        <f>'Class-1'!X16</f>
        <v/>
      </c>
      <c r="X14" s="327">
        <f>'Class-1'!Y16</f>
        <v>0</v>
      </c>
      <c r="Y14" s="319">
        <f>'Class-1'!Z16</f>
        <v>0</v>
      </c>
      <c r="Z14" s="320">
        <f>'Class-1'!AA16</f>
        <v>0</v>
      </c>
      <c r="AA14" s="321">
        <f>'Class-1'!AB16</f>
        <v>0</v>
      </c>
      <c r="AB14" s="321">
        <f>'Class-1'!AC16</f>
        <v>0</v>
      </c>
      <c r="AC14" s="322">
        <f>'Class-1'!AD16</f>
        <v>0</v>
      </c>
      <c r="AD14" s="323">
        <f>'Class-1'!AE16</f>
        <v>0</v>
      </c>
      <c r="AE14" s="324">
        <f>'Class-1'!AF16</f>
        <v>0</v>
      </c>
      <c r="AF14" s="324">
        <f>'Class-1'!AG16</f>
        <v>0</v>
      </c>
      <c r="AG14" s="324">
        <f>'Class-1'!AH16</f>
        <v>0</v>
      </c>
      <c r="AH14" s="325">
        <f>'Class-1'!AI16</f>
        <v>0</v>
      </c>
      <c r="AI14" s="434">
        <f>'Class-1'!AJ16</f>
        <v>0</v>
      </c>
      <c r="AJ14" s="141">
        <f>'Class-1'!AK16</f>
        <v>0</v>
      </c>
      <c r="AK14" s="326" t="str">
        <f>'Class-1'!AL16</f>
        <v/>
      </c>
      <c r="AL14" s="327">
        <f>'Class-1'!AM16</f>
        <v>0</v>
      </c>
      <c r="AM14" s="319">
        <f>'Class-1'!AN16</f>
        <v>0</v>
      </c>
      <c r="AN14" s="320">
        <f>'Class-1'!AO16</f>
        <v>0</v>
      </c>
      <c r="AO14" s="321">
        <f>'Class-1'!AP16</f>
        <v>0</v>
      </c>
      <c r="AP14" s="321">
        <f>'Class-1'!AQ16</f>
        <v>0</v>
      </c>
      <c r="AQ14" s="322">
        <f>'Class-1'!AR16</f>
        <v>0</v>
      </c>
      <c r="AR14" s="323">
        <f>'Class-1'!AS16</f>
        <v>0</v>
      </c>
      <c r="AS14" s="324">
        <f>'Class-1'!AT16</f>
        <v>0</v>
      </c>
      <c r="AT14" s="324">
        <f>'Class-1'!AU16</f>
        <v>0</v>
      </c>
      <c r="AU14" s="324">
        <f>'Class-1'!AV16</f>
        <v>0</v>
      </c>
      <c r="AV14" s="325">
        <f>'Class-1'!AW16</f>
        <v>0</v>
      </c>
      <c r="AW14" s="434">
        <f>'Class-1'!AX16</f>
        <v>0</v>
      </c>
      <c r="AX14" s="141">
        <f>'Class-1'!AY16</f>
        <v>0</v>
      </c>
      <c r="AY14" s="326" t="str">
        <f>'Class-1'!AZ16</f>
        <v/>
      </c>
      <c r="AZ14" s="327">
        <f>'Class-1'!BA16</f>
        <v>0</v>
      </c>
      <c r="BA14" s="319">
        <f>'Class-1'!BB16</f>
        <v>0</v>
      </c>
      <c r="BB14" s="320">
        <f>'Class-1'!BC16</f>
        <v>0</v>
      </c>
      <c r="BC14" s="321">
        <f>'Class-1'!BD16</f>
        <v>0</v>
      </c>
      <c r="BD14" s="321">
        <f>'Class-1'!BE16</f>
        <v>0</v>
      </c>
      <c r="BE14" s="322">
        <f>'Class-1'!BF16</f>
        <v>0</v>
      </c>
      <c r="BF14" s="323">
        <f>'Class-1'!BG16</f>
        <v>0</v>
      </c>
      <c r="BG14" s="324">
        <f>'Class-1'!BH16</f>
        <v>0</v>
      </c>
      <c r="BH14" s="324">
        <f>'Class-1'!BI16</f>
        <v>0</v>
      </c>
      <c r="BI14" s="324">
        <f>'Class-1'!BJ16</f>
        <v>0</v>
      </c>
      <c r="BJ14" s="325">
        <f>'Class-1'!BK16</f>
        <v>0</v>
      </c>
      <c r="BK14" s="434">
        <f>'Class-1'!BL16</f>
        <v>0</v>
      </c>
      <c r="BL14" s="141">
        <f>'Class-1'!BM16</f>
        <v>0</v>
      </c>
      <c r="BM14" s="326" t="str">
        <f>'Class-1'!BN16</f>
        <v/>
      </c>
      <c r="BN14" s="327">
        <f>'Class-1'!BO16</f>
        <v>0</v>
      </c>
      <c r="BO14" s="319">
        <f>'Class-1'!BP16</f>
        <v>0</v>
      </c>
      <c r="BP14" s="320">
        <f>'Class-1'!BQ16</f>
        <v>0</v>
      </c>
      <c r="BQ14" s="321">
        <f>'Class-1'!BR16</f>
        <v>0</v>
      </c>
      <c r="BR14" s="321">
        <f>'Class-1'!BS16</f>
        <v>0</v>
      </c>
      <c r="BS14" s="322">
        <f>'Class-1'!BT16</f>
        <v>0</v>
      </c>
      <c r="BT14" s="323">
        <f>'Class-1'!BU16</f>
        <v>0</v>
      </c>
      <c r="BU14" s="324">
        <f>'Class-1'!BV16</f>
        <v>0</v>
      </c>
      <c r="BV14" s="324">
        <f>'Class-1'!BW16</f>
        <v>0</v>
      </c>
      <c r="BW14" s="324">
        <f>'Class-1'!BX16</f>
        <v>0</v>
      </c>
      <c r="BX14" s="325">
        <f>'Class-1'!BY16</f>
        <v>0</v>
      </c>
      <c r="BY14" s="434">
        <f>'Class-1'!BZ16</f>
        <v>0</v>
      </c>
      <c r="BZ14" s="141">
        <f>'Class-1'!CA16</f>
        <v>0</v>
      </c>
      <c r="CA14" s="326" t="str">
        <f>'Class-1'!CB16</f>
        <v/>
      </c>
      <c r="CB14" s="336">
        <f>'Class-1'!CC16</f>
        <v>0</v>
      </c>
      <c r="CC14" s="329">
        <f>'Class-1'!CD16</f>
        <v>0</v>
      </c>
      <c r="CD14" s="329">
        <f>'Class-1'!CE16</f>
        <v>0</v>
      </c>
      <c r="CE14" s="329">
        <f>'Class-1'!CF16</f>
        <v>0</v>
      </c>
      <c r="CF14" s="329">
        <f>'Class-1'!CG16</f>
        <v>0</v>
      </c>
      <c r="CG14" s="337">
        <f>'Class-1'!CH16</f>
        <v>0</v>
      </c>
      <c r="CH14" s="141">
        <f>'Class-1'!CI16</f>
        <v>0</v>
      </c>
      <c r="CI14" s="326" t="str">
        <f>'Class-1'!CJ16</f>
        <v/>
      </c>
      <c r="CJ14" s="336">
        <f>'Class-1'!CK16</f>
        <v>0</v>
      </c>
      <c r="CK14" s="329">
        <f>'Class-1'!CL16</f>
        <v>0</v>
      </c>
      <c r="CL14" s="329">
        <f>'Class-1'!CM16</f>
        <v>0</v>
      </c>
      <c r="CM14" s="329">
        <f>'Class-1'!CN16</f>
        <v>0</v>
      </c>
      <c r="CN14" s="329">
        <f>'Class-1'!CO16</f>
        <v>0</v>
      </c>
      <c r="CO14" s="337">
        <f>'Class-1'!CP16</f>
        <v>0</v>
      </c>
      <c r="CP14" s="141">
        <f>'Class-1'!CQ16</f>
        <v>0</v>
      </c>
      <c r="CQ14" s="326" t="str">
        <f>'Class-1'!CR16</f>
        <v/>
      </c>
      <c r="CR14" s="336">
        <f>'Class-1'!CS16</f>
        <v>0</v>
      </c>
      <c r="CS14" s="329">
        <f>'Class-1'!CT16</f>
        <v>0</v>
      </c>
      <c r="CT14" s="329">
        <f>'Class-1'!CU16</f>
        <v>0</v>
      </c>
      <c r="CU14" s="329">
        <f>'Class-1'!CV16</f>
        <v>0</v>
      </c>
      <c r="CV14" s="329">
        <f>'Class-1'!CW16</f>
        <v>0</v>
      </c>
      <c r="CW14" s="337">
        <f>'Class-1'!CX16</f>
        <v>0</v>
      </c>
      <c r="CX14" s="141">
        <f>'Class-1'!CY16</f>
        <v>0</v>
      </c>
      <c r="CY14" s="326" t="str">
        <f>'Class-1'!CZ16</f>
        <v/>
      </c>
      <c r="CZ14" s="338">
        <f>'Class-1'!DA16</f>
        <v>0</v>
      </c>
      <c r="DA14" s="339">
        <f>'Class-1'!DB16</f>
        <v>0</v>
      </c>
      <c r="DB14" s="340" t="str">
        <f>'Class-1'!DC16</f>
        <v/>
      </c>
      <c r="DC14" s="332">
        <f>'Class-1'!DD16</f>
        <v>1000</v>
      </c>
      <c r="DD14" s="333">
        <f>'Class-1'!DE16</f>
        <v>0</v>
      </c>
      <c r="DE14" s="141">
        <f>'Class-1'!DF16</f>
        <v>0</v>
      </c>
      <c r="DF14" s="141" t="str">
        <f>'Class-1'!DG16</f>
        <v/>
      </c>
      <c r="DG14" s="141" t="str">
        <f>'Class-1'!DH16</f>
        <v/>
      </c>
      <c r="DH14" s="141" t="str">
        <f>'Class-1'!DI16</f>
        <v/>
      </c>
      <c r="DI14" s="334" t="str">
        <f>'Class-1'!DJ16</f>
        <v/>
      </c>
    </row>
    <row r="15" spans="1:113">
      <c r="A15" s="859"/>
      <c r="B15" s="287">
        <f t="shared" si="0"/>
        <v>0</v>
      </c>
      <c r="C15" s="139">
        <f>'Class-1'!D17</f>
        <v>0</v>
      </c>
      <c r="D15" s="139">
        <f>'Class-1'!E17</f>
        <v>0</v>
      </c>
      <c r="E15" s="139">
        <f>'Class-1'!F17</f>
        <v>0</v>
      </c>
      <c r="F15" s="141">
        <f>'Class-1'!G17</f>
        <v>0</v>
      </c>
      <c r="G15" s="141">
        <f>'Class-1'!H17</f>
        <v>0</v>
      </c>
      <c r="H15" s="141">
        <f>'Class-1'!I17</f>
        <v>0</v>
      </c>
      <c r="I15" s="286">
        <f>'Class-1'!J17</f>
        <v>0</v>
      </c>
      <c r="J15" s="335">
        <f>'Class-1'!K17</f>
        <v>0</v>
      </c>
      <c r="K15" s="319">
        <f>'Class-1'!L17</f>
        <v>0</v>
      </c>
      <c r="L15" s="320">
        <f>'Class-1'!M17</f>
        <v>0</v>
      </c>
      <c r="M15" s="321">
        <f>'Class-1'!N17</f>
        <v>0</v>
      </c>
      <c r="N15" s="321">
        <f>'Class-1'!O17</f>
        <v>0</v>
      </c>
      <c r="O15" s="322">
        <f>'Class-1'!P17</f>
        <v>0</v>
      </c>
      <c r="P15" s="323">
        <f>'Class-1'!Q17</f>
        <v>0</v>
      </c>
      <c r="Q15" s="324">
        <f>'Class-1'!R17</f>
        <v>0</v>
      </c>
      <c r="R15" s="324">
        <f>'Class-1'!S17</f>
        <v>0</v>
      </c>
      <c r="S15" s="324">
        <f>'Class-1'!T17</f>
        <v>0</v>
      </c>
      <c r="T15" s="325">
        <f>'Class-1'!U17</f>
        <v>0</v>
      </c>
      <c r="U15" s="434">
        <f>'Class-1'!V17</f>
        <v>0</v>
      </c>
      <c r="V15" s="141">
        <f>'Class-1'!W17</f>
        <v>0</v>
      </c>
      <c r="W15" s="326" t="str">
        <f>'Class-1'!X17</f>
        <v/>
      </c>
      <c r="X15" s="327">
        <f>'Class-1'!Y17</f>
        <v>0</v>
      </c>
      <c r="Y15" s="319">
        <f>'Class-1'!Z17</f>
        <v>0</v>
      </c>
      <c r="Z15" s="320">
        <f>'Class-1'!AA17</f>
        <v>0</v>
      </c>
      <c r="AA15" s="321">
        <f>'Class-1'!AB17</f>
        <v>0</v>
      </c>
      <c r="AB15" s="321">
        <f>'Class-1'!AC17</f>
        <v>0</v>
      </c>
      <c r="AC15" s="322">
        <f>'Class-1'!AD17</f>
        <v>0</v>
      </c>
      <c r="AD15" s="323">
        <f>'Class-1'!AE17</f>
        <v>0</v>
      </c>
      <c r="AE15" s="324">
        <f>'Class-1'!AF17</f>
        <v>0</v>
      </c>
      <c r="AF15" s="324">
        <f>'Class-1'!AG17</f>
        <v>0</v>
      </c>
      <c r="AG15" s="324">
        <f>'Class-1'!AH17</f>
        <v>0</v>
      </c>
      <c r="AH15" s="325">
        <f>'Class-1'!AI17</f>
        <v>0</v>
      </c>
      <c r="AI15" s="434">
        <f>'Class-1'!AJ17</f>
        <v>0</v>
      </c>
      <c r="AJ15" s="141">
        <f>'Class-1'!AK17</f>
        <v>0</v>
      </c>
      <c r="AK15" s="326" t="str">
        <f>'Class-1'!AL17</f>
        <v/>
      </c>
      <c r="AL15" s="327">
        <f>'Class-1'!AM17</f>
        <v>0</v>
      </c>
      <c r="AM15" s="319">
        <f>'Class-1'!AN17</f>
        <v>0</v>
      </c>
      <c r="AN15" s="320">
        <f>'Class-1'!AO17</f>
        <v>0</v>
      </c>
      <c r="AO15" s="321">
        <f>'Class-1'!AP17</f>
        <v>0</v>
      </c>
      <c r="AP15" s="321">
        <f>'Class-1'!AQ17</f>
        <v>0</v>
      </c>
      <c r="AQ15" s="322">
        <f>'Class-1'!AR17</f>
        <v>0</v>
      </c>
      <c r="AR15" s="323">
        <f>'Class-1'!AS17</f>
        <v>0</v>
      </c>
      <c r="AS15" s="324">
        <f>'Class-1'!AT17</f>
        <v>0</v>
      </c>
      <c r="AT15" s="324">
        <f>'Class-1'!AU17</f>
        <v>0</v>
      </c>
      <c r="AU15" s="324">
        <f>'Class-1'!AV17</f>
        <v>0</v>
      </c>
      <c r="AV15" s="325">
        <f>'Class-1'!AW17</f>
        <v>0</v>
      </c>
      <c r="AW15" s="434">
        <f>'Class-1'!AX17</f>
        <v>0</v>
      </c>
      <c r="AX15" s="141">
        <f>'Class-1'!AY17</f>
        <v>0</v>
      </c>
      <c r="AY15" s="326" t="str">
        <f>'Class-1'!AZ17</f>
        <v/>
      </c>
      <c r="AZ15" s="327">
        <f>'Class-1'!BA17</f>
        <v>0</v>
      </c>
      <c r="BA15" s="319">
        <f>'Class-1'!BB17</f>
        <v>0</v>
      </c>
      <c r="BB15" s="320">
        <f>'Class-1'!BC17</f>
        <v>0</v>
      </c>
      <c r="BC15" s="321">
        <f>'Class-1'!BD17</f>
        <v>0</v>
      </c>
      <c r="BD15" s="321">
        <f>'Class-1'!BE17</f>
        <v>0</v>
      </c>
      <c r="BE15" s="322">
        <f>'Class-1'!BF17</f>
        <v>0</v>
      </c>
      <c r="BF15" s="323">
        <f>'Class-1'!BG17</f>
        <v>0</v>
      </c>
      <c r="BG15" s="324">
        <f>'Class-1'!BH17</f>
        <v>0</v>
      </c>
      <c r="BH15" s="324">
        <f>'Class-1'!BI17</f>
        <v>0</v>
      </c>
      <c r="BI15" s="324">
        <f>'Class-1'!BJ17</f>
        <v>0</v>
      </c>
      <c r="BJ15" s="325">
        <f>'Class-1'!BK17</f>
        <v>0</v>
      </c>
      <c r="BK15" s="434">
        <f>'Class-1'!BL17</f>
        <v>0</v>
      </c>
      <c r="BL15" s="141">
        <f>'Class-1'!BM17</f>
        <v>0</v>
      </c>
      <c r="BM15" s="326" t="str">
        <f>'Class-1'!BN17</f>
        <v/>
      </c>
      <c r="BN15" s="327">
        <f>'Class-1'!BO17</f>
        <v>0</v>
      </c>
      <c r="BO15" s="319">
        <f>'Class-1'!BP17</f>
        <v>0</v>
      </c>
      <c r="BP15" s="320">
        <f>'Class-1'!BQ17</f>
        <v>0</v>
      </c>
      <c r="BQ15" s="321">
        <f>'Class-1'!BR17</f>
        <v>0</v>
      </c>
      <c r="BR15" s="321">
        <f>'Class-1'!BS17</f>
        <v>0</v>
      </c>
      <c r="BS15" s="322">
        <f>'Class-1'!BT17</f>
        <v>0</v>
      </c>
      <c r="BT15" s="323">
        <f>'Class-1'!BU17</f>
        <v>0</v>
      </c>
      <c r="BU15" s="324">
        <f>'Class-1'!BV17</f>
        <v>0</v>
      </c>
      <c r="BV15" s="324">
        <f>'Class-1'!BW17</f>
        <v>0</v>
      </c>
      <c r="BW15" s="324">
        <f>'Class-1'!BX17</f>
        <v>0</v>
      </c>
      <c r="BX15" s="325">
        <f>'Class-1'!BY17</f>
        <v>0</v>
      </c>
      <c r="BY15" s="434">
        <f>'Class-1'!BZ17</f>
        <v>0</v>
      </c>
      <c r="BZ15" s="141">
        <f>'Class-1'!CA17</f>
        <v>0</v>
      </c>
      <c r="CA15" s="326" t="str">
        <f>'Class-1'!CB17</f>
        <v/>
      </c>
      <c r="CB15" s="336">
        <f>'Class-1'!CC17</f>
        <v>0</v>
      </c>
      <c r="CC15" s="329">
        <f>'Class-1'!CD17</f>
        <v>0</v>
      </c>
      <c r="CD15" s="329">
        <f>'Class-1'!CE17</f>
        <v>0</v>
      </c>
      <c r="CE15" s="329">
        <f>'Class-1'!CF17</f>
        <v>0</v>
      </c>
      <c r="CF15" s="329">
        <f>'Class-1'!CG17</f>
        <v>0</v>
      </c>
      <c r="CG15" s="337">
        <f>'Class-1'!CH17</f>
        <v>0</v>
      </c>
      <c r="CH15" s="141">
        <f>'Class-1'!CI17</f>
        <v>0</v>
      </c>
      <c r="CI15" s="326" t="str">
        <f>'Class-1'!CJ17</f>
        <v/>
      </c>
      <c r="CJ15" s="336">
        <f>'Class-1'!CK17</f>
        <v>0</v>
      </c>
      <c r="CK15" s="329">
        <f>'Class-1'!CL17</f>
        <v>0</v>
      </c>
      <c r="CL15" s="329">
        <f>'Class-1'!CM17</f>
        <v>0</v>
      </c>
      <c r="CM15" s="329">
        <f>'Class-1'!CN17</f>
        <v>0</v>
      </c>
      <c r="CN15" s="329">
        <f>'Class-1'!CO17</f>
        <v>0</v>
      </c>
      <c r="CO15" s="337">
        <f>'Class-1'!CP17</f>
        <v>0</v>
      </c>
      <c r="CP15" s="141">
        <f>'Class-1'!CQ17</f>
        <v>0</v>
      </c>
      <c r="CQ15" s="326" t="str">
        <f>'Class-1'!CR17</f>
        <v/>
      </c>
      <c r="CR15" s="336">
        <f>'Class-1'!CS17</f>
        <v>0</v>
      </c>
      <c r="CS15" s="329">
        <f>'Class-1'!CT17</f>
        <v>0</v>
      </c>
      <c r="CT15" s="329">
        <f>'Class-1'!CU17</f>
        <v>0</v>
      </c>
      <c r="CU15" s="329">
        <f>'Class-1'!CV17</f>
        <v>0</v>
      </c>
      <c r="CV15" s="329">
        <f>'Class-1'!CW17</f>
        <v>0</v>
      </c>
      <c r="CW15" s="337">
        <f>'Class-1'!CX17</f>
        <v>0</v>
      </c>
      <c r="CX15" s="141">
        <f>'Class-1'!CY17</f>
        <v>0</v>
      </c>
      <c r="CY15" s="326" t="str">
        <f>'Class-1'!CZ17</f>
        <v/>
      </c>
      <c r="CZ15" s="338">
        <f>'Class-1'!DA17</f>
        <v>0</v>
      </c>
      <c r="DA15" s="339">
        <f>'Class-1'!DB17</f>
        <v>0</v>
      </c>
      <c r="DB15" s="340" t="str">
        <f>'Class-1'!DC17</f>
        <v/>
      </c>
      <c r="DC15" s="332">
        <f>'Class-1'!DD17</f>
        <v>1000</v>
      </c>
      <c r="DD15" s="333">
        <f>'Class-1'!DE17</f>
        <v>0</v>
      </c>
      <c r="DE15" s="141">
        <f>'Class-1'!DF17</f>
        <v>0</v>
      </c>
      <c r="DF15" s="141" t="str">
        <f>'Class-1'!DG17</f>
        <v/>
      </c>
      <c r="DG15" s="141" t="str">
        <f>'Class-1'!DH17</f>
        <v/>
      </c>
      <c r="DH15" s="141" t="str">
        <f>'Class-1'!DI17</f>
        <v/>
      </c>
      <c r="DI15" s="334" t="str">
        <f>'Class-1'!DJ17</f>
        <v/>
      </c>
    </row>
    <row r="16" spans="1:113">
      <c r="A16" s="859"/>
      <c r="B16" s="287">
        <f t="shared" si="0"/>
        <v>0</v>
      </c>
      <c r="C16" s="139">
        <f>'Class-1'!D18</f>
        <v>0</v>
      </c>
      <c r="D16" s="139">
        <f>'Class-1'!E18</f>
        <v>0</v>
      </c>
      <c r="E16" s="139">
        <f>'Class-1'!F18</f>
        <v>0</v>
      </c>
      <c r="F16" s="141">
        <f>'Class-1'!G18</f>
        <v>0</v>
      </c>
      <c r="G16" s="141">
        <f>'Class-1'!H18</f>
        <v>0</v>
      </c>
      <c r="H16" s="141">
        <f>'Class-1'!I18</f>
        <v>0</v>
      </c>
      <c r="I16" s="286">
        <f>'Class-1'!J18</f>
        <v>0</v>
      </c>
      <c r="J16" s="335">
        <f>'Class-1'!K18</f>
        <v>0</v>
      </c>
      <c r="K16" s="319">
        <f>'Class-1'!L18</f>
        <v>0</v>
      </c>
      <c r="L16" s="320">
        <f>'Class-1'!M18</f>
        <v>0</v>
      </c>
      <c r="M16" s="321">
        <f>'Class-1'!N18</f>
        <v>0</v>
      </c>
      <c r="N16" s="321">
        <f>'Class-1'!O18</f>
        <v>0</v>
      </c>
      <c r="O16" s="322">
        <f>'Class-1'!P18</f>
        <v>0</v>
      </c>
      <c r="P16" s="323">
        <f>'Class-1'!Q18</f>
        <v>0</v>
      </c>
      <c r="Q16" s="324">
        <f>'Class-1'!R18</f>
        <v>0</v>
      </c>
      <c r="R16" s="324">
        <f>'Class-1'!S18</f>
        <v>0</v>
      </c>
      <c r="S16" s="324">
        <f>'Class-1'!T18</f>
        <v>0</v>
      </c>
      <c r="T16" s="325">
        <f>'Class-1'!U18</f>
        <v>0</v>
      </c>
      <c r="U16" s="434">
        <f>'Class-1'!V18</f>
        <v>0</v>
      </c>
      <c r="V16" s="141">
        <f>'Class-1'!W18</f>
        <v>0</v>
      </c>
      <c r="W16" s="326" t="str">
        <f>'Class-1'!X18</f>
        <v/>
      </c>
      <c r="X16" s="327">
        <f>'Class-1'!Y18</f>
        <v>0</v>
      </c>
      <c r="Y16" s="319">
        <f>'Class-1'!Z18</f>
        <v>0</v>
      </c>
      <c r="Z16" s="320">
        <f>'Class-1'!AA18</f>
        <v>0</v>
      </c>
      <c r="AA16" s="321">
        <f>'Class-1'!AB18</f>
        <v>0</v>
      </c>
      <c r="AB16" s="321">
        <f>'Class-1'!AC18</f>
        <v>0</v>
      </c>
      <c r="AC16" s="322">
        <f>'Class-1'!AD18</f>
        <v>0</v>
      </c>
      <c r="AD16" s="323">
        <f>'Class-1'!AE18</f>
        <v>0</v>
      </c>
      <c r="AE16" s="324">
        <f>'Class-1'!AF18</f>
        <v>0</v>
      </c>
      <c r="AF16" s="324">
        <f>'Class-1'!AG18</f>
        <v>0</v>
      </c>
      <c r="AG16" s="324">
        <f>'Class-1'!AH18</f>
        <v>0</v>
      </c>
      <c r="AH16" s="325">
        <f>'Class-1'!AI18</f>
        <v>0</v>
      </c>
      <c r="AI16" s="434">
        <f>'Class-1'!AJ18</f>
        <v>0</v>
      </c>
      <c r="AJ16" s="141">
        <f>'Class-1'!AK18</f>
        <v>0</v>
      </c>
      <c r="AK16" s="326" t="str">
        <f>'Class-1'!AL18</f>
        <v/>
      </c>
      <c r="AL16" s="327">
        <f>'Class-1'!AM18</f>
        <v>0</v>
      </c>
      <c r="AM16" s="319">
        <f>'Class-1'!AN18</f>
        <v>0</v>
      </c>
      <c r="AN16" s="320">
        <f>'Class-1'!AO18</f>
        <v>0</v>
      </c>
      <c r="AO16" s="321">
        <f>'Class-1'!AP18</f>
        <v>0</v>
      </c>
      <c r="AP16" s="321">
        <f>'Class-1'!AQ18</f>
        <v>0</v>
      </c>
      <c r="AQ16" s="322">
        <f>'Class-1'!AR18</f>
        <v>0</v>
      </c>
      <c r="AR16" s="323">
        <f>'Class-1'!AS18</f>
        <v>0</v>
      </c>
      <c r="AS16" s="324">
        <f>'Class-1'!AT18</f>
        <v>0</v>
      </c>
      <c r="AT16" s="324">
        <f>'Class-1'!AU18</f>
        <v>0</v>
      </c>
      <c r="AU16" s="324">
        <f>'Class-1'!AV18</f>
        <v>0</v>
      </c>
      <c r="AV16" s="325">
        <f>'Class-1'!AW18</f>
        <v>0</v>
      </c>
      <c r="AW16" s="434">
        <f>'Class-1'!AX18</f>
        <v>0</v>
      </c>
      <c r="AX16" s="141">
        <f>'Class-1'!AY18</f>
        <v>0</v>
      </c>
      <c r="AY16" s="326" t="str">
        <f>'Class-1'!AZ18</f>
        <v/>
      </c>
      <c r="AZ16" s="327">
        <f>'Class-1'!BA18</f>
        <v>0</v>
      </c>
      <c r="BA16" s="319">
        <f>'Class-1'!BB18</f>
        <v>0</v>
      </c>
      <c r="BB16" s="320">
        <f>'Class-1'!BC18</f>
        <v>0</v>
      </c>
      <c r="BC16" s="321">
        <f>'Class-1'!BD18</f>
        <v>0</v>
      </c>
      <c r="BD16" s="321">
        <f>'Class-1'!BE18</f>
        <v>0</v>
      </c>
      <c r="BE16" s="322">
        <f>'Class-1'!BF18</f>
        <v>0</v>
      </c>
      <c r="BF16" s="323">
        <f>'Class-1'!BG18</f>
        <v>0</v>
      </c>
      <c r="BG16" s="324">
        <f>'Class-1'!BH18</f>
        <v>0</v>
      </c>
      <c r="BH16" s="324">
        <f>'Class-1'!BI18</f>
        <v>0</v>
      </c>
      <c r="BI16" s="324">
        <f>'Class-1'!BJ18</f>
        <v>0</v>
      </c>
      <c r="BJ16" s="325">
        <f>'Class-1'!BK18</f>
        <v>0</v>
      </c>
      <c r="BK16" s="434">
        <f>'Class-1'!BL18</f>
        <v>0</v>
      </c>
      <c r="BL16" s="141">
        <f>'Class-1'!BM18</f>
        <v>0</v>
      </c>
      <c r="BM16" s="326" t="str">
        <f>'Class-1'!BN18</f>
        <v/>
      </c>
      <c r="BN16" s="327">
        <f>'Class-1'!BO18</f>
        <v>0</v>
      </c>
      <c r="BO16" s="319">
        <f>'Class-1'!BP18</f>
        <v>0</v>
      </c>
      <c r="BP16" s="320">
        <f>'Class-1'!BQ18</f>
        <v>0</v>
      </c>
      <c r="BQ16" s="321">
        <f>'Class-1'!BR18</f>
        <v>0</v>
      </c>
      <c r="BR16" s="321">
        <f>'Class-1'!BS18</f>
        <v>0</v>
      </c>
      <c r="BS16" s="322">
        <f>'Class-1'!BT18</f>
        <v>0</v>
      </c>
      <c r="BT16" s="323">
        <f>'Class-1'!BU18</f>
        <v>0</v>
      </c>
      <c r="BU16" s="324">
        <f>'Class-1'!BV18</f>
        <v>0</v>
      </c>
      <c r="BV16" s="324">
        <f>'Class-1'!BW18</f>
        <v>0</v>
      </c>
      <c r="BW16" s="324">
        <f>'Class-1'!BX18</f>
        <v>0</v>
      </c>
      <c r="BX16" s="325">
        <f>'Class-1'!BY18</f>
        <v>0</v>
      </c>
      <c r="BY16" s="434">
        <f>'Class-1'!BZ18</f>
        <v>0</v>
      </c>
      <c r="BZ16" s="141">
        <f>'Class-1'!CA18</f>
        <v>0</v>
      </c>
      <c r="CA16" s="326" t="str">
        <f>'Class-1'!CB18</f>
        <v/>
      </c>
      <c r="CB16" s="336">
        <f>'Class-1'!CC18</f>
        <v>0</v>
      </c>
      <c r="CC16" s="329">
        <f>'Class-1'!CD18</f>
        <v>0</v>
      </c>
      <c r="CD16" s="329">
        <f>'Class-1'!CE18</f>
        <v>0</v>
      </c>
      <c r="CE16" s="329">
        <f>'Class-1'!CF18</f>
        <v>0</v>
      </c>
      <c r="CF16" s="329">
        <f>'Class-1'!CG18</f>
        <v>0</v>
      </c>
      <c r="CG16" s="337">
        <f>'Class-1'!CH18</f>
        <v>0</v>
      </c>
      <c r="CH16" s="141">
        <f>'Class-1'!CI18</f>
        <v>0</v>
      </c>
      <c r="CI16" s="326" t="str">
        <f>'Class-1'!CJ18</f>
        <v/>
      </c>
      <c r="CJ16" s="336">
        <f>'Class-1'!CK18</f>
        <v>0</v>
      </c>
      <c r="CK16" s="329">
        <f>'Class-1'!CL18</f>
        <v>0</v>
      </c>
      <c r="CL16" s="329">
        <f>'Class-1'!CM18</f>
        <v>0</v>
      </c>
      <c r="CM16" s="329">
        <f>'Class-1'!CN18</f>
        <v>0</v>
      </c>
      <c r="CN16" s="329">
        <f>'Class-1'!CO18</f>
        <v>0</v>
      </c>
      <c r="CO16" s="337">
        <f>'Class-1'!CP18</f>
        <v>0</v>
      </c>
      <c r="CP16" s="141">
        <f>'Class-1'!CQ18</f>
        <v>0</v>
      </c>
      <c r="CQ16" s="326" t="str">
        <f>'Class-1'!CR18</f>
        <v/>
      </c>
      <c r="CR16" s="336">
        <f>'Class-1'!CS18</f>
        <v>0</v>
      </c>
      <c r="CS16" s="329">
        <f>'Class-1'!CT18</f>
        <v>0</v>
      </c>
      <c r="CT16" s="329">
        <f>'Class-1'!CU18</f>
        <v>0</v>
      </c>
      <c r="CU16" s="329">
        <f>'Class-1'!CV18</f>
        <v>0</v>
      </c>
      <c r="CV16" s="329">
        <f>'Class-1'!CW18</f>
        <v>0</v>
      </c>
      <c r="CW16" s="337">
        <f>'Class-1'!CX18</f>
        <v>0</v>
      </c>
      <c r="CX16" s="141">
        <f>'Class-1'!CY18</f>
        <v>0</v>
      </c>
      <c r="CY16" s="326" t="str">
        <f>'Class-1'!CZ18</f>
        <v/>
      </c>
      <c r="CZ16" s="338">
        <f>'Class-1'!DA18</f>
        <v>0</v>
      </c>
      <c r="DA16" s="339">
        <f>'Class-1'!DB18</f>
        <v>0</v>
      </c>
      <c r="DB16" s="340" t="str">
        <f>'Class-1'!DC18</f>
        <v/>
      </c>
      <c r="DC16" s="332">
        <f>'Class-1'!DD18</f>
        <v>1000</v>
      </c>
      <c r="DD16" s="333">
        <f>'Class-1'!DE18</f>
        <v>0</v>
      </c>
      <c r="DE16" s="141">
        <f>'Class-1'!DF18</f>
        <v>0</v>
      </c>
      <c r="DF16" s="141" t="str">
        <f>'Class-1'!DG18</f>
        <v/>
      </c>
      <c r="DG16" s="141" t="str">
        <f>'Class-1'!DH18</f>
        <v/>
      </c>
      <c r="DH16" s="141" t="str">
        <f>'Class-1'!DI18</f>
        <v/>
      </c>
      <c r="DI16" s="334" t="str">
        <f>'Class-1'!DJ18</f>
        <v/>
      </c>
    </row>
    <row r="17" spans="1:113">
      <c r="A17" s="859"/>
      <c r="B17" s="287">
        <f t="shared" si="0"/>
        <v>0</v>
      </c>
      <c r="C17" s="139">
        <f>'Class-1'!D19</f>
        <v>0</v>
      </c>
      <c r="D17" s="139">
        <f>'Class-1'!E19</f>
        <v>0</v>
      </c>
      <c r="E17" s="139">
        <f>'Class-1'!F19</f>
        <v>0</v>
      </c>
      <c r="F17" s="141">
        <f>'Class-1'!G19</f>
        <v>0</v>
      </c>
      <c r="G17" s="141">
        <f>'Class-1'!H19</f>
        <v>0</v>
      </c>
      <c r="H17" s="141">
        <f>'Class-1'!I19</f>
        <v>0</v>
      </c>
      <c r="I17" s="286">
        <f>'Class-1'!J19</f>
        <v>0</v>
      </c>
      <c r="J17" s="335">
        <f>'Class-1'!K19</f>
        <v>0</v>
      </c>
      <c r="K17" s="319">
        <f>'Class-1'!L19</f>
        <v>0</v>
      </c>
      <c r="L17" s="320">
        <f>'Class-1'!M19</f>
        <v>0</v>
      </c>
      <c r="M17" s="321">
        <f>'Class-1'!N19</f>
        <v>0</v>
      </c>
      <c r="N17" s="321">
        <f>'Class-1'!O19</f>
        <v>0</v>
      </c>
      <c r="O17" s="322">
        <f>'Class-1'!P19</f>
        <v>0</v>
      </c>
      <c r="P17" s="323">
        <f>'Class-1'!Q19</f>
        <v>0</v>
      </c>
      <c r="Q17" s="324">
        <f>'Class-1'!R19</f>
        <v>0</v>
      </c>
      <c r="R17" s="324">
        <f>'Class-1'!S19</f>
        <v>0</v>
      </c>
      <c r="S17" s="324">
        <f>'Class-1'!T19</f>
        <v>0</v>
      </c>
      <c r="T17" s="325">
        <f>'Class-1'!U19</f>
        <v>0</v>
      </c>
      <c r="U17" s="434">
        <f>'Class-1'!V19</f>
        <v>0</v>
      </c>
      <c r="V17" s="141">
        <f>'Class-1'!W19</f>
        <v>0</v>
      </c>
      <c r="W17" s="326" t="str">
        <f>'Class-1'!X19</f>
        <v/>
      </c>
      <c r="X17" s="327">
        <f>'Class-1'!Y19</f>
        <v>0</v>
      </c>
      <c r="Y17" s="319">
        <f>'Class-1'!Z19</f>
        <v>0</v>
      </c>
      <c r="Z17" s="320">
        <f>'Class-1'!AA19</f>
        <v>0</v>
      </c>
      <c r="AA17" s="321">
        <f>'Class-1'!AB19</f>
        <v>0</v>
      </c>
      <c r="AB17" s="321">
        <f>'Class-1'!AC19</f>
        <v>0</v>
      </c>
      <c r="AC17" s="322">
        <f>'Class-1'!AD19</f>
        <v>0</v>
      </c>
      <c r="AD17" s="323">
        <f>'Class-1'!AE19</f>
        <v>0</v>
      </c>
      <c r="AE17" s="324">
        <f>'Class-1'!AF19</f>
        <v>0</v>
      </c>
      <c r="AF17" s="324">
        <f>'Class-1'!AG19</f>
        <v>0</v>
      </c>
      <c r="AG17" s="324">
        <f>'Class-1'!AH19</f>
        <v>0</v>
      </c>
      <c r="AH17" s="325">
        <f>'Class-1'!AI19</f>
        <v>0</v>
      </c>
      <c r="AI17" s="434">
        <f>'Class-1'!AJ19</f>
        <v>0</v>
      </c>
      <c r="AJ17" s="141">
        <f>'Class-1'!AK19</f>
        <v>0</v>
      </c>
      <c r="AK17" s="326" t="str">
        <f>'Class-1'!AL19</f>
        <v/>
      </c>
      <c r="AL17" s="327">
        <f>'Class-1'!AM19</f>
        <v>0</v>
      </c>
      <c r="AM17" s="319">
        <f>'Class-1'!AN19</f>
        <v>0</v>
      </c>
      <c r="AN17" s="320">
        <f>'Class-1'!AO19</f>
        <v>0</v>
      </c>
      <c r="AO17" s="321">
        <f>'Class-1'!AP19</f>
        <v>0</v>
      </c>
      <c r="AP17" s="321">
        <f>'Class-1'!AQ19</f>
        <v>0</v>
      </c>
      <c r="AQ17" s="322">
        <f>'Class-1'!AR19</f>
        <v>0</v>
      </c>
      <c r="AR17" s="323">
        <f>'Class-1'!AS19</f>
        <v>0</v>
      </c>
      <c r="AS17" s="324">
        <f>'Class-1'!AT19</f>
        <v>0</v>
      </c>
      <c r="AT17" s="324">
        <f>'Class-1'!AU19</f>
        <v>0</v>
      </c>
      <c r="AU17" s="324">
        <f>'Class-1'!AV19</f>
        <v>0</v>
      </c>
      <c r="AV17" s="325">
        <f>'Class-1'!AW19</f>
        <v>0</v>
      </c>
      <c r="AW17" s="434">
        <f>'Class-1'!AX19</f>
        <v>0</v>
      </c>
      <c r="AX17" s="141">
        <f>'Class-1'!AY19</f>
        <v>0</v>
      </c>
      <c r="AY17" s="326" t="str">
        <f>'Class-1'!AZ19</f>
        <v/>
      </c>
      <c r="AZ17" s="327">
        <f>'Class-1'!BA19</f>
        <v>0</v>
      </c>
      <c r="BA17" s="319">
        <f>'Class-1'!BB19</f>
        <v>0</v>
      </c>
      <c r="BB17" s="320">
        <f>'Class-1'!BC19</f>
        <v>0</v>
      </c>
      <c r="BC17" s="321">
        <f>'Class-1'!BD19</f>
        <v>0</v>
      </c>
      <c r="BD17" s="321">
        <f>'Class-1'!BE19</f>
        <v>0</v>
      </c>
      <c r="BE17" s="322">
        <f>'Class-1'!BF19</f>
        <v>0</v>
      </c>
      <c r="BF17" s="323">
        <f>'Class-1'!BG19</f>
        <v>0</v>
      </c>
      <c r="BG17" s="324">
        <f>'Class-1'!BH19</f>
        <v>0</v>
      </c>
      <c r="BH17" s="324">
        <f>'Class-1'!BI19</f>
        <v>0</v>
      </c>
      <c r="BI17" s="324">
        <f>'Class-1'!BJ19</f>
        <v>0</v>
      </c>
      <c r="BJ17" s="325">
        <f>'Class-1'!BK19</f>
        <v>0</v>
      </c>
      <c r="BK17" s="434">
        <f>'Class-1'!BL19</f>
        <v>0</v>
      </c>
      <c r="BL17" s="141">
        <f>'Class-1'!BM19</f>
        <v>0</v>
      </c>
      <c r="BM17" s="326" t="str">
        <f>'Class-1'!BN19</f>
        <v/>
      </c>
      <c r="BN17" s="327">
        <f>'Class-1'!BO19</f>
        <v>0</v>
      </c>
      <c r="BO17" s="319">
        <f>'Class-1'!BP19</f>
        <v>0</v>
      </c>
      <c r="BP17" s="320">
        <f>'Class-1'!BQ19</f>
        <v>0</v>
      </c>
      <c r="BQ17" s="321">
        <f>'Class-1'!BR19</f>
        <v>0</v>
      </c>
      <c r="BR17" s="321">
        <f>'Class-1'!BS19</f>
        <v>0</v>
      </c>
      <c r="BS17" s="322">
        <f>'Class-1'!BT19</f>
        <v>0</v>
      </c>
      <c r="BT17" s="323">
        <f>'Class-1'!BU19</f>
        <v>0</v>
      </c>
      <c r="BU17" s="324">
        <f>'Class-1'!BV19</f>
        <v>0</v>
      </c>
      <c r="BV17" s="324">
        <f>'Class-1'!BW19</f>
        <v>0</v>
      </c>
      <c r="BW17" s="324">
        <f>'Class-1'!BX19</f>
        <v>0</v>
      </c>
      <c r="BX17" s="325">
        <f>'Class-1'!BY19</f>
        <v>0</v>
      </c>
      <c r="BY17" s="434">
        <f>'Class-1'!BZ19</f>
        <v>0</v>
      </c>
      <c r="BZ17" s="141">
        <f>'Class-1'!CA19</f>
        <v>0</v>
      </c>
      <c r="CA17" s="326" t="str">
        <f>'Class-1'!CB19</f>
        <v/>
      </c>
      <c r="CB17" s="336">
        <f>'Class-1'!CC19</f>
        <v>0</v>
      </c>
      <c r="CC17" s="329">
        <f>'Class-1'!CD19</f>
        <v>0</v>
      </c>
      <c r="CD17" s="329">
        <f>'Class-1'!CE19</f>
        <v>0</v>
      </c>
      <c r="CE17" s="329">
        <f>'Class-1'!CF19</f>
        <v>0</v>
      </c>
      <c r="CF17" s="329">
        <f>'Class-1'!CG19</f>
        <v>0</v>
      </c>
      <c r="CG17" s="337">
        <f>'Class-1'!CH19</f>
        <v>0</v>
      </c>
      <c r="CH17" s="141">
        <f>'Class-1'!CI19</f>
        <v>0</v>
      </c>
      <c r="CI17" s="326" t="str">
        <f>'Class-1'!CJ19</f>
        <v/>
      </c>
      <c r="CJ17" s="336">
        <f>'Class-1'!CK19</f>
        <v>0</v>
      </c>
      <c r="CK17" s="329">
        <f>'Class-1'!CL19</f>
        <v>0</v>
      </c>
      <c r="CL17" s="329">
        <f>'Class-1'!CM19</f>
        <v>0</v>
      </c>
      <c r="CM17" s="329">
        <f>'Class-1'!CN19</f>
        <v>0</v>
      </c>
      <c r="CN17" s="329">
        <f>'Class-1'!CO19</f>
        <v>0</v>
      </c>
      <c r="CO17" s="337">
        <f>'Class-1'!CP19</f>
        <v>0</v>
      </c>
      <c r="CP17" s="141">
        <f>'Class-1'!CQ19</f>
        <v>0</v>
      </c>
      <c r="CQ17" s="326" t="str">
        <f>'Class-1'!CR19</f>
        <v/>
      </c>
      <c r="CR17" s="336">
        <f>'Class-1'!CS19</f>
        <v>0</v>
      </c>
      <c r="CS17" s="329">
        <f>'Class-1'!CT19</f>
        <v>0</v>
      </c>
      <c r="CT17" s="329">
        <f>'Class-1'!CU19</f>
        <v>0</v>
      </c>
      <c r="CU17" s="329">
        <f>'Class-1'!CV19</f>
        <v>0</v>
      </c>
      <c r="CV17" s="329">
        <f>'Class-1'!CW19</f>
        <v>0</v>
      </c>
      <c r="CW17" s="337">
        <f>'Class-1'!CX19</f>
        <v>0</v>
      </c>
      <c r="CX17" s="141">
        <f>'Class-1'!CY19</f>
        <v>0</v>
      </c>
      <c r="CY17" s="326" t="str">
        <f>'Class-1'!CZ19</f>
        <v/>
      </c>
      <c r="CZ17" s="338">
        <f>'Class-1'!DA19</f>
        <v>0</v>
      </c>
      <c r="DA17" s="339">
        <f>'Class-1'!DB19</f>
        <v>0</v>
      </c>
      <c r="DB17" s="340" t="str">
        <f>'Class-1'!DC19</f>
        <v/>
      </c>
      <c r="DC17" s="332">
        <f>'Class-1'!DD19</f>
        <v>1000</v>
      </c>
      <c r="DD17" s="333">
        <f>'Class-1'!DE19</f>
        <v>0</v>
      </c>
      <c r="DE17" s="141">
        <f>'Class-1'!DF19</f>
        <v>0</v>
      </c>
      <c r="DF17" s="141" t="str">
        <f>'Class-1'!DG19</f>
        <v/>
      </c>
      <c r="DG17" s="141" t="str">
        <f>'Class-1'!DH19</f>
        <v/>
      </c>
      <c r="DH17" s="141" t="str">
        <f>'Class-1'!DI19</f>
        <v/>
      </c>
      <c r="DI17" s="334" t="str">
        <f>'Class-1'!DJ19</f>
        <v/>
      </c>
    </row>
    <row r="18" spans="1:113">
      <c r="A18" s="859"/>
      <c r="B18" s="287">
        <f t="shared" si="0"/>
        <v>0</v>
      </c>
      <c r="C18" s="139">
        <f>'Class-1'!D20</f>
        <v>0</v>
      </c>
      <c r="D18" s="139">
        <f>'Class-1'!E20</f>
        <v>0</v>
      </c>
      <c r="E18" s="139">
        <f>'Class-1'!F20</f>
        <v>0</v>
      </c>
      <c r="F18" s="141">
        <f>'Class-1'!G20</f>
        <v>0</v>
      </c>
      <c r="G18" s="141">
        <f>'Class-1'!H20</f>
        <v>0</v>
      </c>
      <c r="H18" s="141">
        <f>'Class-1'!I20</f>
        <v>0</v>
      </c>
      <c r="I18" s="286">
        <f>'Class-1'!J20</f>
        <v>0</v>
      </c>
      <c r="J18" s="335">
        <f>'Class-1'!K20</f>
        <v>0</v>
      </c>
      <c r="K18" s="319">
        <f>'Class-1'!L20</f>
        <v>0</v>
      </c>
      <c r="L18" s="320">
        <f>'Class-1'!M20</f>
        <v>0</v>
      </c>
      <c r="M18" s="321">
        <f>'Class-1'!N20</f>
        <v>0</v>
      </c>
      <c r="N18" s="321">
        <f>'Class-1'!O20</f>
        <v>0</v>
      </c>
      <c r="O18" s="322">
        <f>'Class-1'!P20</f>
        <v>0</v>
      </c>
      <c r="P18" s="323">
        <f>'Class-1'!Q20</f>
        <v>0</v>
      </c>
      <c r="Q18" s="324">
        <f>'Class-1'!R20</f>
        <v>0</v>
      </c>
      <c r="R18" s="324">
        <f>'Class-1'!S20</f>
        <v>0</v>
      </c>
      <c r="S18" s="324">
        <f>'Class-1'!T20</f>
        <v>0</v>
      </c>
      <c r="T18" s="325">
        <f>'Class-1'!U20</f>
        <v>0</v>
      </c>
      <c r="U18" s="434">
        <f>'Class-1'!V20</f>
        <v>0</v>
      </c>
      <c r="V18" s="141">
        <f>'Class-1'!W20</f>
        <v>0</v>
      </c>
      <c r="W18" s="326" t="str">
        <f>'Class-1'!X20</f>
        <v/>
      </c>
      <c r="X18" s="327">
        <f>'Class-1'!Y20</f>
        <v>0</v>
      </c>
      <c r="Y18" s="319">
        <f>'Class-1'!Z20</f>
        <v>0</v>
      </c>
      <c r="Z18" s="320">
        <f>'Class-1'!AA20</f>
        <v>0</v>
      </c>
      <c r="AA18" s="321">
        <f>'Class-1'!AB20</f>
        <v>0</v>
      </c>
      <c r="AB18" s="321">
        <f>'Class-1'!AC20</f>
        <v>0</v>
      </c>
      <c r="AC18" s="322">
        <f>'Class-1'!AD20</f>
        <v>0</v>
      </c>
      <c r="AD18" s="323">
        <f>'Class-1'!AE20</f>
        <v>0</v>
      </c>
      <c r="AE18" s="324">
        <f>'Class-1'!AF20</f>
        <v>0</v>
      </c>
      <c r="AF18" s="324">
        <f>'Class-1'!AG20</f>
        <v>0</v>
      </c>
      <c r="AG18" s="324">
        <f>'Class-1'!AH20</f>
        <v>0</v>
      </c>
      <c r="AH18" s="325">
        <f>'Class-1'!AI20</f>
        <v>0</v>
      </c>
      <c r="AI18" s="434">
        <f>'Class-1'!AJ20</f>
        <v>0</v>
      </c>
      <c r="AJ18" s="141">
        <f>'Class-1'!AK20</f>
        <v>0</v>
      </c>
      <c r="AK18" s="326" t="str">
        <f>'Class-1'!AL20</f>
        <v/>
      </c>
      <c r="AL18" s="327">
        <f>'Class-1'!AM20</f>
        <v>0</v>
      </c>
      <c r="AM18" s="319">
        <f>'Class-1'!AN20</f>
        <v>0</v>
      </c>
      <c r="AN18" s="320">
        <f>'Class-1'!AO20</f>
        <v>0</v>
      </c>
      <c r="AO18" s="321">
        <f>'Class-1'!AP20</f>
        <v>0</v>
      </c>
      <c r="AP18" s="321">
        <f>'Class-1'!AQ20</f>
        <v>0</v>
      </c>
      <c r="AQ18" s="322">
        <f>'Class-1'!AR20</f>
        <v>0</v>
      </c>
      <c r="AR18" s="323">
        <f>'Class-1'!AS20</f>
        <v>0</v>
      </c>
      <c r="AS18" s="324">
        <f>'Class-1'!AT20</f>
        <v>0</v>
      </c>
      <c r="AT18" s="324">
        <f>'Class-1'!AU20</f>
        <v>0</v>
      </c>
      <c r="AU18" s="324">
        <f>'Class-1'!AV20</f>
        <v>0</v>
      </c>
      <c r="AV18" s="325">
        <f>'Class-1'!AW20</f>
        <v>0</v>
      </c>
      <c r="AW18" s="434">
        <f>'Class-1'!AX20</f>
        <v>0</v>
      </c>
      <c r="AX18" s="141">
        <f>'Class-1'!AY20</f>
        <v>0</v>
      </c>
      <c r="AY18" s="326" t="str">
        <f>'Class-1'!AZ20</f>
        <v/>
      </c>
      <c r="AZ18" s="327">
        <f>'Class-1'!BA20</f>
        <v>0</v>
      </c>
      <c r="BA18" s="319">
        <f>'Class-1'!BB20</f>
        <v>0</v>
      </c>
      <c r="BB18" s="320">
        <f>'Class-1'!BC20</f>
        <v>0</v>
      </c>
      <c r="BC18" s="321">
        <f>'Class-1'!BD20</f>
        <v>0</v>
      </c>
      <c r="BD18" s="321">
        <f>'Class-1'!BE20</f>
        <v>0</v>
      </c>
      <c r="BE18" s="322">
        <f>'Class-1'!BF20</f>
        <v>0</v>
      </c>
      <c r="BF18" s="323">
        <f>'Class-1'!BG20</f>
        <v>0</v>
      </c>
      <c r="BG18" s="324">
        <f>'Class-1'!BH20</f>
        <v>0</v>
      </c>
      <c r="BH18" s="324">
        <f>'Class-1'!BI20</f>
        <v>0</v>
      </c>
      <c r="BI18" s="324">
        <f>'Class-1'!BJ20</f>
        <v>0</v>
      </c>
      <c r="BJ18" s="325">
        <f>'Class-1'!BK20</f>
        <v>0</v>
      </c>
      <c r="BK18" s="434">
        <f>'Class-1'!BL20</f>
        <v>0</v>
      </c>
      <c r="BL18" s="141">
        <f>'Class-1'!BM20</f>
        <v>0</v>
      </c>
      <c r="BM18" s="326" t="str">
        <f>'Class-1'!BN20</f>
        <v/>
      </c>
      <c r="BN18" s="327">
        <f>'Class-1'!BO20</f>
        <v>0</v>
      </c>
      <c r="BO18" s="319">
        <f>'Class-1'!BP20</f>
        <v>0</v>
      </c>
      <c r="BP18" s="320">
        <f>'Class-1'!BQ20</f>
        <v>0</v>
      </c>
      <c r="BQ18" s="321">
        <f>'Class-1'!BR20</f>
        <v>0</v>
      </c>
      <c r="BR18" s="321">
        <f>'Class-1'!BS20</f>
        <v>0</v>
      </c>
      <c r="BS18" s="322">
        <f>'Class-1'!BT20</f>
        <v>0</v>
      </c>
      <c r="BT18" s="323">
        <f>'Class-1'!BU20</f>
        <v>0</v>
      </c>
      <c r="BU18" s="324">
        <f>'Class-1'!BV20</f>
        <v>0</v>
      </c>
      <c r="BV18" s="324">
        <f>'Class-1'!BW20</f>
        <v>0</v>
      </c>
      <c r="BW18" s="324">
        <f>'Class-1'!BX20</f>
        <v>0</v>
      </c>
      <c r="BX18" s="325">
        <f>'Class-1'!BY20</f>
        <v>0</v>
      </c>
      <c r="BY18" s="434">
        <f>'Class-1'!BZ20</f>
        <v>0</v>
      </c>
      <c r="BZ18" s="141">
        <f>'Class-1'!CA20</f>
        <v>0</v>
      </c>
      <c r="CA18" s="326" t="str">
        <f>'Class-1'!CB20</f>
        <v/>
      </c>
      <c r="CB18" s="336">
        <f>'Class-1'!CC20</f>
        <v>0</v>
      </c>
      <c r="CC18" s="329">
        <f>'Class-1'!CD20</f>
        <v>0</v>
      </c>
      <c r="CD18" s="329">
        <f>'Class-1'!CE20</f>
        <v>0</v>
      </c>
      <c r="CE18" s="329">
        <f>'Class-1'!CF20</f>
        <v>0</v>
      </c>
      <c r="CF18" s="329">
        <f>'Class-1'!CG20</f>
        <v>0</v>
      </c>
      <c r="CG18" s="337">
        <f>'Class-1'!CH20</f>
        <v>0</v>
      </c>
      <c r="CH18" s="141">
        <f>'Class-1'!CI20</f>
        <v>0</v>
      </c>
      <c r="CI18" s="326" t="str">
        <f>'Class-1'!CJ20</f>
        <v/>
      </c>
      <c r="CJ18" s="336">
        <f>'Class-1'!CK20</f>
        <v>0</v>
      </c>
      <c r="CK18" s="329">
        <f>'Class-1'!CL20</f>
        <v>0</v>
      </c>
      <c r="CL18" s="329">
        <f>'Class-1'!CM20</f>
        <v>0</v>
      </c>
      <c r="CM18" s="329">
        <f>'Class-1'!CN20</f>
        <v>0</v>
      </c>
      <c r="CN18" s="329">
        <f>'Class-1'!CO20</f>
        <v>0</v>
      </c>
      <c r="CO18" s="337">
        <f>'Class-1'!CP20</f>
        <v>0</v>
      </c>
      <c r="CP18" s="141">
        <f>'Class-1'!CQ20</f>
        <v>0</v>
      </c>
      <c r="CQ18" s="326" t="str">
        <f>'Class-1'!CR20</f>
        <v/>
      </c>
      <c r="CR18" s="336">
        <f>'Class-1'!CS20</f>
        <v>0</v>
      </c>
      <c r="CS18" s="329">
        <f>'Class-1'!CT20</f>
        <v>0</v>
      </c>
      <c r="CT18" s="329">
        <f>'Class-1'!CU20</f>
        <v>0</v>
      </c>
      <c r="CU18" s="329">
        <f>'Class-1'!CV20</f>
        <v>0</v>
      </c>
      <c r="CV18" s="329">
        <f>'Class-1'!CW20</f>
        <v>0</v>
      </c>
      <c r="CW18" s="337">
        <f>'Class-1'!CX20</f>
        <v>0</v>
      </c>
      <c r="CX18" s="141">
        <f>'Class-1'!CY20</f>
        <v>0</v>
      </c>
      <c r="CY18" s="326" t="str">
        <f>'Class-1'!CZ20</f>
        <v/>
      </c>
      <c r="CZ18" s="338">
        <f>'Class-1'!DA20</f>
        <v>0</v>
      </c>
      <c r="DA18" s="339">
        <f>'Class-1'!DB20</f>
        <v>0</v>
      </c>
      <c r="DB18" s="340" t="str">
        <f>'Class-1'!DC20</f>
        <v/>
      </c>
      <c r="DC18" s="332">
        <f>'Class-1'!DD20</f>
        <v>1000</v>
      </c>
      <c r="DD18" s="333">
        <f>'Class-1'!DE20</f>
        <v>0</v>
      </c>
      <c r="DE18" s="141">
        <f>'Class-1'!DF20</f>
        <v>0</v>
      </c>
      <c r="DF18" s="141" t="str">
        <f>'Class-1'!DG20</f>
        <v/>
      </c>
      <c r="DG18" s="141" t="str">
        <f>'Class-1'!DH20</f>
        <v/>
      </c>
      <c r="DH18" s="141" t="str">
        <f>'Class-1'!DI20</f>
        <v/>
      </c>
      <c r="DI18" s="334" t="str">
        <f>'Class-1'!DJ20</f>
        <v/>
      </c>
    </row>
    <row r="19" spans="1:113">
      <c r="A19" s="859"/>
      <c r="B19" s="287">
        <f t="shared" si="0"/>
        <v>0</v>
      </c>
      <c r="C19" s="139">
        <f>'Class-1'!D21</f>
        <v>0</v>
      </c>
      <c r="D19" s="139">
        <f>'Class-1'!E21</f>
        <v>0</v>
      </c>
      <c r="E19" s="139">
        <f>'Class-1'!F21</f>
        <v>0</v>
      </c>
      <c r="F19" s="141">
        <f>'Class-1'!G21</f>
        <v>0</v>
      </c>
      <c r="G19" s="141">
        <f>'Class-1'!H21</f>
        <v>0</v>
      </c>
      <c r="H19" s="141">
        <f>'Class-1'!I21</f>
        <v>0</v>
      </c>
      <c r="I19" s="286">
        <f>'Class-1'!J21</f>
        <v>0</v>
      </c>
      <c r="J19" s="335">
        <f>'Class-1'!K21</f>
        <v>0</v>
      </c>
      <c r="K19" s="319">
        <f>'Class-1'!L21</f>
        <v>0</v>
      </c>
      <c r="L19" s="320">
        <f>'Class-1'!M21</f>
        <v>0</v>
      </c>
      <c r="M19" s="321">
        <f>'Class-1'!N21</f>
        <v>0</v>
      </c>
      <c r="N19" s="321">
        <f>'Class-1'!O21</f>
        <v>0</v>
      </c>
      <c r="O19" s="322">
        <f>'Class-1'!P21</f>
        <v>0</v>
      </c>
      <c r="P19" s="323">
        <f>'Class-1'!Q21</f>
        <v>0</v>
      </c>
      <c r="Q19" s="324">
        <f>'Class-1'!R21</f>
        <v>0</v>
      </c>
      <c r="R19" s="324">
        <f>'Class-1'!S21</f>
        <v>0</v>
      </c>
      <c r="S19" s="324">
        <f>'Class-1'!T21</f>
        <v>0</v>
      </c>
      <c r="T19" s="325">
        <f>'Class-1'!U21</f>
        <v>0</v>
      </c>
      <c r="U19" s="434">
        <f>'Class-1'!V21</f>
        <v>0</v>
      </c>
      <c r="V19" s="141">
        <f>'Class-1'!W21</f>
        <v>0</v>
      </c>
      <c r="W19" s="326" t="str">
        <f>'Class-1'!X21</f>
        <v/>
      </c>
      <c r="X19" s="327">
        <f>'Class-1'!Y21</f>
        <v>0</v>
      </c>
      <c r="Y19" s="319">
        <f>'Class-1'!Z21</f>
        <v>0</v>
      </c>
      <c r="Z19" s="320">
        <f>'Class-1'!AA21</f>
        <v>0</v>
      </c>
      <c r="AA19" s="321">
        <f>'Class-1'!AB21</f>
        <v>0</v>
      </c>
      <c r="AB19" s="321">
        <f>'Class-1'!AC21</f>
        <v>0</v>
      </c>
      <c r="AC19" s="322">
        <f>'Class-1'!AD21</f>
        <v>0</v>
      </c>
      <c r="AD19" s="323">
        <f>'Class-1'!AE21</f>
        <v>0</v>
      </c>
      <c r="AE19" s="324">
        <f>'Class-1'!AF21</f>
        <v>0</v>
      </c>
      <c r="AF19" s="324">
        <f>'Class-1'!AG21</f>
        <v>0</v>
      </c>
      <c r="AG19" s="324">
        <f>'Class-1'!AH21</f>
        <v>0</v>
      </c>
      <c r="AH19" s="325">
        <f>'Class-1'!AI21</f>
        <v>0</v>
      </c>
      <c r="AI19" s="434">
        <f>'Class-1'!AJ21</f>
        <v>0</v>
      </c>
      <c r="AJ19" s="141">
        <f>'Class-1'!AK21</f>
        <v>0</v>
      </c>
      <c r="AK19" s="326" t="str">
        <f>'Class-1'!AL21</f>
        <v/>
      </c>
      <c r="AL19" s="327">
        <f>'Class-1'!AM21</f>
        <v>0</v>
      </c>
      <c r="AM19" s="319">
        <f>'Class-1'!AN21</f>
        <v>0</v>
      </c>
      <c r="AN19" s="320">
        <f>'Class-1'!AO21</f>
        <v>0</v>
      </c>
      <c r="AO19" s="321">
        <f>'Class-1'!AP21</f>
        <v>0</v>
      </c>
      <c r="AP19" s="321">
        <f>'Class-1'!AQ21</f>
        <v>0</v>
      </c>
      <c r="AQ19" s="322">
        <f>'Class-1'!AR21</f>
        <v>0</v>
      </c>
      <c r="AR19" s="323">
        <f>'Class-1'!AS21</f>
        <v>0</v>
      </c>
      <c r="AS19" s="324">
        <f>'Class-1'!AT21</f>
        <v>0</v>
      </c>
      <c r="AT19" s="324">
        <f>'Class-1'!AU21</f>
        <v>0</v>
      </c>
      <c r="AU19" s="324">
        <f>'Class-1'!AV21</f>
        <v>0</v>
      </c>
      <c r="AV19" s="325">
        <f>'Class-1'!AW21</f>
        <v>0</v>
      </c>
      <c r="AW19" s="434">
        <f>'Class-1'!AX21</f>
        <v>0</v>
      </c>
      <c r="AX19" s="141">
        <f>'Class-1'!AY21</f>
        <v>0</v>
      </c>
      <c r="AY19" s="326" t="str">
        <f>'Class-1'!AZ21</f>
        <v/>
      </c>
      <c r="AZ19" s="327">
        <f>'Class-1'!BA21</f>
        <v>0</v>
      </c>
      <c r="BA19" s="319">
        <f>'Class-1'!BB21</f>
        <v>0</v>
      </c>
      <c r="BB19" s="320">
        <f>'Class-1'!BC21</f>
        <v>0</v>
      </c>
      <c r="BC19" s="321">
        <f>'Class-1'!BD21</f>
        <v>0</v>
      </c>
      <c r="BD19" s="321">
        <f>'Class-1'!BE21</f>
        <v>0</v>
      </c>
      <c r="BE19" s="322">
        <f>'Class-1'!BF21</f>
        <v>0</v>
      </c>
      <c r="BF19" s="323">
        <f>'Class-1'!BG21</f>
        <v>0</v>
      </c>
      <c r="BG19" s="324">
        <f>'Class-1'!BH21</f>
        <v>0</v>
      </c>
      <c r="BH19" s="324">
        <f>'Class-1'!BI21</f>
        <v>0</v>
      </c>
      <c r="BI19" s="324">
        <f>'Class-1'!BJ21</f>
        <v>0</v>
      </c>
      <c r="BJ19" s="325">
        <f>'Class-1'!BK21</f>
        <v>0</v>
      </c>
      <c r="BK19" s="434">
        <f>'Class-1'!BL21</f>
        <v>0</v>
      </c>
      <c r="BL19" s="141">
        <f>'Class-1'!BM21</f>
        <v>0</v>
      </c>
      <c r="BM19" s="326" t="str">
        <f>'Class-1'!BN21</f>
        <v/>
      </c>
      <c r="BN19" s="327">
        <f>'Class-1'!BO21</f>
        <v>0</v>
      </c>
      <c r="BO19" s="319">
        <f>'Class-1'!BP21</f>
        <v>0</v>
      </c>
      <c r="BP19" s="320">
        <f>'Class-1'!BQ21</f>
        <v>0</v>
      </c>
      <c r="BQ19" s="321">
        <f>'Class-1'!BR21</f>
        <v>0</v>
      </c>
      <c r="BR19" s="321">
        <f>'Class-1'!BS21</f>
        <v>0</v>
      </c>
      <c r="BS19" s="322">
        <f>'Class-1'!BT21</f>
        <v>0</v>
      </c>
      <c r="BT19" s="323">
        <f>'Class-1'!BU21</f>
        <v>0</v>
      </c>
      <c r="BU19" s="324">
        <f>'Class-1'!BV21</f>
        <v>0</v>
      </c>
      <c r="BV19" s="324">
        <f>'Class-1'!BW21</f>
        <v>0</v>
      </c>
      <c r="BW19" s="324">
        <f>'Class-1'!BX21</f>
        <v>0</v>
      </c>
      <c r="BX19" s="325">
        <f>'Class-1'!BY21</f>
        <v>0</v>
      </c>
      <c r="BY19" s="434">
        <f>'Class-1'!BZ21</f>
        <v>0</v>
      </c>
      <c r="BZ19" s="141">
        <f>'Class-1'!CA21</f>
        <v>0</v>
      </c>
      <c r="CA19" s="326" t="str">
        <f>'Class-1'!CB21</f>
        <v/>
      </c>
      <c r="CB19" s="336">
        <f>'Class-1'!CC21</f>
        <v>0</v>
      </c>
      <c r="CC19" s="329">
        <f>'Class-1'!CD21</f>
        <v>0</v>
      </c>
      <c r="CD19" s="329">
        <f>'Class-1'!CE21</f>
        <v>0</v>
      </c>
      <c r="CE19" s="329">
        <f>'Class-1'!CF21</f>
        <v>0</v>
      </c>
      <c r="CF19" s="329">
        <f>'Class-1'!CG21</f>
        <v>0</v>
      </c>
      <c r="CG19" s="337">
        <f>'Class-1'!CH21</f>
        <v>0</v>
      </c>
      <c r="CH19" s="141">
        <f>'Class-1'!CI21</f>
        <v>0</v>
      </c>
      <c r="CI19" s="326" t="str">
        <f>'Class-1'!CJ21</f>
        <v/>
      </c>
      <c r="CJ19" s="336">
        <f>'Class-1'!CK21</f>
        <v>0</v>
      </c>
      <c r="CK19" s="329">
        <f>'Class-1'!CL21</f>
        <v>0</v>
      </c>
      <c r="CL19" s="329">
        <f>'Class-1'!CM21</f>
        <v>0</v>
      </c>
      <c r="CM19" s="329">
        <f>'Class-1'!CN21</f>
        <v>0</v>
      </c>
      <c r="CN19" s="329">
        <f>'Class-1'!CO21</f>
        <v>0</v>
      </c>
      <c r="CO19" s="337">
        <f>'Class-1'!CP21</f>
        <v>0</v>
      </c>
      <c r="CP19" s="141">
        <f>'Class-1'!CQ21</f>
        <v>0</v>
      </c>
      <c r="CQ19" s="326" t="str">
        <f>'Class-1'!CR21</f>
        <v/>
      </c>
      <c r="CR19" s="336">
        <f>'Class-1'!CS21</f>
        <v>0</v>
      </c>
      <c r="CS19" s="329">
        <f>'Class-1'!CT21</f>
        <v>0</v>
      </c>
      <c r="CT19" s="329">
        <f>'Class-1'!CU21</f>
        <v>0</v>
      </c>
      <c r="CU19" s="329">
        <f>'Class-1'!CV21</f>
        <v>0</v>
      </c>
      <c r="CV19" s="329">
        <f>'Class-1'!CW21</f>
        <v>0</v>
      </c>
      <c r="CW19" s="337">
        <f>'Class-1'!CX21</f>
        <v>0</v>
      </c>
      <c r="CX19" s="141">
        <f>'Class-1'!CY21</f>
        <v>0</v>
      </c>
      <c r="CY19" s="326" t="str">
        <f>'Class-1'!CZ21</f>
        <v/>
      </c>
      <c r="CZ19" s="338">
        <f>'Class-1'!DA21</f>
        <v>0</v>
      </c>
      <c r="DA19" s="339">
        <f>'Class-1'!DB21</f>
        <v>0</v>
      </c>
      <c r="DB19" s="340" t="str">
        <f>'Class-1'!DC21</f>
        <v/>
      </c>
      <c r="DC19" s="332">
        <f>'Class-1'!DD21</f>
        <v>1000</v>
      </c>
      <c r="DD19" s="333">
        <f>'Class-1'!DE21</f>
        <v>0</v>
      </c>
      <c r="DE19" s="141">
        <f>'Class-1'!DF21</f>
        <v>0</v>
      </c>
      <c r="DF19" s="141" t="str">
        <f>'Class-1'!DG21</f>
        <v/>
      </c>
      <c r="DG19" s="141" t="str">
        <f>'Class-1'!DH21</f>
        <v/>
      </c>
      <c r="DH19" s="141" t="str">
        <f>'Class-1'!DI21</f>
        <v/>
      </c>
      <c r="DI19" s="334" t="str">
        <f>'Class-1'!DJ21</f>
        <v/>
      </c>
    </row>
    <row r="20" spans="1:113">
      <c r="A20" s="859"/>
      <c r="B20" s="287">
        <f t="shared" si="0"/>
        <v>0</v>
      </c>
      <c r="C20" s="139">
        <f>'Class-1'!D22</f>
        <v>0</v>
      </c>
      <c r="D20" s="139">
        <f>'Class-1'!E22</f>
        <v>0</v>
      </c>
      <c r="E20" s="139">
        <f>'Class-1'!F22</f>
        <v>0</v>
      </c>
      <c r="F20" s="141">
        <f>'Class-1'!G22</f>
        <v>0</v>
      </c>
      <c r="G20" s="141">
        <f>'Class-1'!H22</f>
        <v>0</v>
      </c>
      <c r="H20" s="141">
        <f>'Class-1'!I22</f>
        <v>0</v>
      </c>
      <c r="I20" s="286">
        <f>'Class-1'!J22</f>
        <v>0</v>
      </c>
      <c r="J20" s="335">
        <f>'Class-1'!K22</f>
        <v>0</v>
      </c>
      <c r="K20" s="319">
        <f>'Class-1'!L22</f>
        <v>0</v>
      </c>
      <c r="L20" s="320">
        <f>'Class-1'!M22</f>
        <v>0</v>
      </c>
      <c r="M20" s="321">
        <f>'Class-1'!N22</f>
        <v>0</v>
      </c>
      <c r="N20" s="321">
        <f>'Class-1'!O22</f>
        <v>0</v>
      </c>
      <c r="O20" s="322">
        <f>'Class-1'!P22</f>
        <v>0</v>
      </c>
      <c r="P20" s="323">
        <f>'Class-1'!Q22</f>
        <v>0</v>
      </c>
      <c r="Q20" s="324">
        <f>'Class-1'!R22</f>
        <v>0</v>
      </c>
      <c r="R20" s="324">
        <f>'Class-1'!S22</f>
        <v>0</v>
      </c>
      <c r="S20" s="324">
        <f>'Class-1'!T22</f>
        <v>0</v>
      </c>
      <c r="T20" s="325">
        <f>'Class-1'!U22</f>
        <v>0</v>
      </c>
      <c r="U20" s="434">
        <f>'Class-1'!V22</f>
        <v>0</v>
      </c>
      <c r="V20" s="141">
        <f>'Class-1'!W22</f>
        <v>0</v>
      </c>
      <c r="W20" s="326" t="str">
        <f>'Class-1'!X22</f>
        <v/>
      </c>
      <c r="X20" s="327">
        <f>'Class-1'!Y22</f>
        <v>0</v>
      </c>
      <c r="Y20" s="319">
        <f>'Class-1'!Z22</f>
        <v>0</v>
      </c>
      <c r="Z20" s="320">
        <f>'Class-1'!AA22</f>
        <v>0</v>
      </c>
      <c r="AA20" s="321">
        <f>'Class-1'!AB22</f>
        <v>0</v>
      </c>
      <c r="AB20" s="321">
        <f>'Class-1'!AC22</f>
        <v>0</v>
      </c>
      <c r="AC20" s="322">
        <f>'Class-1'!AD22</f>
        <v>0</v>
      </c>
      <c r="AD20" s="323">
        <f>'Class-1'!AE22</f>
        <v>0</v>
      </c>
      <c r="AE20" s="324">
        <f>'Class-1'!AF22</f>
        <v>0</v>
      </c>
      <c r="AF20" s="324">
        <f>'Class-1'!AG22</f>
        <v>0</v>
      </c>
      <c r="AG20" s="324">
        <f>'Class-1'!AH22</f>
        <v>0</v>
      </c>
      <c r="AH20" s="325">
        <f>'Class-1'!AI22</f>
        <v>0</v>
      </c>
      <c r="AI20" s="434">
        <f>'Class-1'!AJ22</f>
        <v>0</v>
      </c>
      <c r="AJ20" s="141">
        <f>'Class-1'!AK22</f>
        <v>0</v>
      </c>
      <c r="AK20" s="326" t="str">
        <f>'Class-1'!AL22</f>
        <v/>
      </c>
      <c r="AL20" s="327">
        <f>'Class-1'!AM22</f>
        <v>0</v>
      </c>
      <c r="AM20" s="319">
        <f>'Class-1'!AN22</f>
        <v>0</v>
      </c>
      <c r="AN20" s="320">
        <f>'Class-1'!AO22</f>
        <v>0</v>
      </c>
      <c r="AO20" s="321">
        <f>'Class-1'!AP22</f>
        <v>0</v>
      </c>
      <c r="AP20" s="321">
        <f>'Class-1'!AQ22</f>
        <v>0</v>
      </c>
      <c r="AQ20" s="322">
        <f>'Class-1'!AR22</f>
        <v>0</v>
      </c>
      <c r="AR20" s="323">
        <f>'Class-1'!AS22</f>
        <v>0</v>
      </c>
      <c r="AS20" s="324">
        <f>'Class-1'!AT22</f>
        <v>0</v>
      </c>
      <c r="AT20" s="324">
        <f>'Class-1'!AU22</f>
        <v>0</v>
      </c>
      <c r="AU20" s="324">
        <f>'Class-1'!AV22</f>
        <v>0</v>
      </c>
      <c r="AV20" s="325">
        <f>'Class-1'!AW22</f>
        <v>0</v>
      </c>
      <c r="AW20" s="434">
        <f>'Class-1'!AX22</f>
        <v>0</v>
      </c>
      <c r="AX20" s="141">
        <f>'Class-1'!AY22</f>
        <v>0</v>
      </c>
      <c r="AY20" s="326" t="str">
        <f>'Class-1'!AZ22</f>
        <v/>
      </c>
      <c r="AZ20" s="327">
        <f>'Class-1'!BA22</f>
        <v>0</v>
      </c>
      <c r="BA20" s="319">
        <f>'Class-1'!BB22</f>
        <v>0</v>
      </c>
      <c r="BB20" s="320">
        <f>'Class-1'!BC22</f>
        <v>0</v>
      </c>
      <c r="BC20" s="321">
        <f>'Class-1'!BD22</f>
        <v>0</v>
      </c>
      <c r="BD20" s="321">
        <f>'Class-1'!BE22</f>
        <v>0</v>
      </c>
      <c r="BE20" s="322">
        <f>'Class-1'!BF22</f>
        <v>0</v>
      </c>
      <c r="BF20" s="323">
        <f>'Class-1'!BG22</f>
        <v>0</v>
      </c>
      <c r="BG20" s="324">
        <f>'Class-1'!BH22</f>
        <v>0</v>
      </c>
      <c r="BH20" s="324">
        <f>'Class-1'!BI22</f>
        <v>0</v>
      </c>
      <c r="BI20" s="324">
        <f>'Class-1'!BJ22</f>
        <v>0</v>
      </c>
      <c r="BJ20" s="325">
        <f>'Class-1'!BK22</f>
        <v>0</v>
      </c>
      <c r="BK20" s="434">
        <f>'Class-1'!BL22</f>
        <v>0</v>
      </c>
      <c r="BL20" s="141">
        <f>'Class-1'!BM22</f>
        <v>0</v>
      </c>
      <c r="BM20" s="326" t="str">
        <f>'Class-1'!BN22</f>
        <v/>
      </c>
      <c r="BN20" s="327">
        <f>'Class-1'!BO22</f>
        <v>0</v>
      </c>
      <c r="BO20" s="319">
        <f>'Class-1'!BP22</f>
        <v>0</v>
      </c>
      <c r="BP20" s="320">
        <f>'Class-1'!BQ22</f>
        <v>0</v>
      </c>
      <c r="BQ20" s="321">
        <f>'Class-1'!BR22</f>
        <v>0</v>
      </c>
      <c r="BR20" s="321">
        <f>'Class-1'!BS22</f>
        <v>0</v>
      </c>
      <c r="BS20" s="322">
        <f>'Class-1'!BT22</f>
        <v>0</v>
      </c>
      <c r="BT20" s="323">
        <f>'Class-1'!BU22</f>
        <v>0</v>
      </c>
      <c r="BU20" s="324">
        <f>'Class-1'!BV22</f>
        <v>0</v>
      </c>
      <c r="BV20" s="324">
        <f>'Class-1'!BW22</f>
        <v>0</v>
      </c>
      <c r="BW20" s="324">
        <f>'Class-1'!BX22</f>
        <v>0</v>
      </c>
      <c r="BX20" s="325">
        <f>'Class-1'!BY22</f>
        <v>0</v>
      </c>
      <c r="BY20" s="434">
        <f>'Class-1'!BZ22</f>
        <v>0</v>
      </c>
      <c r="BZ20" s="141">
        <f>'Class-1'!CA22</f>
        <v>0</v>
      </c>
      <c r="CA20" s="326" t="str">
        <f>'Class-1'!CB22</f>
        <v/>
      </c>
      <c r="CB20" s="336">
        <f>'Class-1'!CC22</f>
        <v>0</v>
      </c>
      <c r="CC20" s="329">
        <f>'Class-1'!CD22</f>
        <v>0</v>
      </c>
      <c r="CD20" s="329">
        <f>'Class-1'!CE22</f>
        <v>0</v>
      </c>
      <c r="CE20" s="329">
        <f>'Class-1'!CF22</f>
        <v>0</v>
      </c>
      <c r="CF20" s="329">
        <f>'Class-1'!CG22</f>
        <v>0</v>
      </c>
      <c r="CG20" s="337">
        <f>'Class-1'!CH22</f>
        <v>0</v>
      </c>
      <c r="CH20" s="141">
        <f>'Class-1'!CI22</f>
        <v>0</v>
      </c>
      <c r="CI20" s="326" t="str">
        <f>'Class-1'!CJ22</f>
        <v/>
      </c>
      <c r="CJ20" s="336">
        <f>'Class-1'!CK22</f>
        <v>0</v>
      </c>
      <c r="CK20" s="329">
        <f>'Class-1'!CL22</f>
        <v>0</v>
      </c>
      <c r="CL20" s="329">
        <f>'Class-1'!CM22</f>
        <v>0</v>
      </c>
      <c r="CM20" s="329">
        <f>'Class-1'!CN22</f>
        <v>0</v>
      </c>
      <c r="CN20" s="329">
        <f>'Class-1'!CO22</f>
        <v>0</v>
      </c>
      <c r="CO20" s="337">
        <f>'Class-1'!CP22</f>
        <v>0</v>
      </c>
      <c r="CP20" s="141">
        <f>'Class-1'!CQ22</f>
        <v>0</v>
      </c>
      <c r="CQ20" s="326" t="str">
        <f>'Class-1'!CR22</f>
        <v/>
      </c>
      <c r="CR20" s="336">
        <f>'Class-1'!CS22</f>
        <v>0</v>
      </c>
      <c r="CS20" s="329">
        <f>'Class-1'!CT22</f>
        <v>0</v>
      </c>
      <c r="CT20" s="329">
        <f>'Class-1'!CU22</f>
        <v>0</v>
      </c>
      <c r="CU20" s="329">
        <f>'Class-1'!CV22</f>
        <v>0</v>
      </c>
      <c r="CV20" s="329">
        <f>'Class-1'!CW22</f>
        <v>0</v>
      </c>
      <c r="CW20" s="337">
        <f>'Class-1'!CX22</f>
        <v>0</v>
      </c>
      <c r="CX20" s="141">
        <f>'Class-1'!CY22</f>
        <v>0</v>
      </c>
      <c r="CY20" s="326" t="str">
        <f>'Class-1'!CZ22</f>
        <v/>
      </c>
      <c r="CZ20" s="338">
        <f>'Class-1'!DA22</f>
        <v>0</v>
      </c>
      <c r="DA20" s="339">
        <f>'Class-1'!DB22</f>
        <v>0</v>
      </c>
      <c r="DB20" s="340" t="str">
        <f>'Class-1'!DC22</f>
        <v/>
      </c>
      <c r="DC20" s="332">
        <f>'Class-1'!DD22</f>
        <v>1000</v>
      </c>
      <c r="DD20" s="333">
        <f>'Class-1'!DE22</f>
        <v>0</v>
      </c>
      <c r="DE20" s="141">
        <f>'Class-1'!DF22</f>
        <v>0</v>
      </c>
      <c r="DF20" s="141" t="str">
        <f>'Class-1'!DG22</f>
        <v/>
      </c>
      <c r="DG20" s="141" t="str">
        <f>'Class-1'!DH22</f>
        <v/>
      </c>
      <c r="DH20" s="141" t="str">
        <f>'Class-1'!DI22</f>
        <v/>
      </c>
      <c r="DI20" s="334" t="str">
        <f>'Class-1'!DJ22</f>
        <v/>
      </c>
    </row>
    <row r="21" spans="1:113">
      <c r="A21" s="859"/>
      <c r="B21" s="287">
        <f t="shared" si="0"/>
        <v>0</v>
      </c>
      <c r="C21" s="139">
        <f>'Class-1'!D23</f>
        <v>0</v>
      </c>
      <c r="D21" s="139">
        <f>'Class-1'!E23</f>
        <v>0</v>
      </c>
      <c r="E21" s="139">
        <f>'Class-1'!F23</f>
        <v>0</v>
      </c>
      <c r="F21" s="141">
        <f>'Class-1'!G23</f>
        <v>0</v>
      </c>
      <c r="G21" s="141">
        <f>'Class-1'!H23</f>
        <v>0</v>
      </c>
      <c r="H21" s="141">
        <f>'Class-1'!I23</f>
        <v>0</v>
      </c>
      <c r="I21" s="286">
        <f>'Class-1'!J23</f>
        <v>0</v>
      </c>
      <c r="J21" s="335">
        <f>'Class-1'!K23</f>
        <v>0</v>
      </c>
      <c r="K21" s="319">
        <f>'Class-1'!L23</f>
        <v>0</v>
      </c>
      <c r="L21" s="320">
        <f>'Class-1'!M23</f>
        <v>0</v>
      </c>
      <c r="M21" s="321">
        <f>'Class-1'!N23</f>
        <v>0</v>
      </c>
      <c r="N21" s="321">
        <f>'Class-1'!O23</f>
        <v>0</v>
      </c>
      <c r="O21" s="322">
        <f>'Class-1'!P23</f>
        <v>0</v>
      </c>
      <c r="P21" s="323">
        <f>'Class-1'!Q23</f>
        <v>0</v>
      </c>
      <c r="Q21" s="324">
        <f>'Class-1'!R23</f>
        <v>0</v>
      </c>
      <c r="R21" s="324">
        <f>'Class-1'!S23</f>
        <v>0</v>
      </c>
      <c r="S21" s="324">
        <f>'Class-1'!T23</f>
        <v>0</v>
      </c>
      <c r="T21" s="325">
        <f>'Class-1'!U23</f>
        <v>0</v>
      </c>
      <c r="U21" s="434">
        <f>'Class-1'!V23</f>
        <v>0</v>
      </c>
      <c r="V21" s="141">
        <f>'Class-1'!W23</f>
        <v>0</v>
      </c>
      <c r="W21" s="326" t="str">
        <f>'Class-1'!X23</f>
        <v/>
      </c>
      <c r="X21" s="327">
        <f>'Class-1'!Y23</f>
        <v>0</v>
      </c>
      <c r="Y21" s="319">
        <f>'Class-1'!Z23</f>
        <v>0</v>
      </c>
      <c r="Z21" s="320">
        <f>'Class-1'!AA23</f>
        <v>0</v>
      </c>
      <c r="AA21" s="321">
        <f>'Class-1'!AB23</f>
        <v>0</v>
      </c>
      <c r="AB21" s="321">
        <f>'Class-1'!AC23</f>
        <v>0</v>
      </c>
      <c r="AC21" s="322">
        <f>'Class-1'!AD23</f>
        <v>0</v>
      </c>
      <c r="AD21" s="323">
        <f>'Class-1'!AE23</f>
        <v>0</v>
      </c>
      <c r="AE21" s="324">
        <f>'Class-1'!AF23</f>
        <v>0</v>
      </c>
      <c r="AF21" s="324">
        <f>'Class-1'!AG23</f>
        <v>0</v>
      </c>
      <c r="AG21" s="324">
        <f>'Class-1'!AH23</f>
        <v>0</v>
      </c>
      <c r="AH21" s="325">
        <f>'Class-1'!AI23</f>
        <v>0</v>
      </c>
      <c r="AI21" s="434">
        <f>'Class-1'!AJ23</f>
        <v>0</v>
      </c>
      <c r="AJ21" s="141">
        <f>'Class-1'!AK23</f>
        <v>0</v>
      </c>
      <c r="AK21" s="326" t="str">
        <f>'Class-1'!AL23</f>
        <v/>
      </c>
      <c r="AL21" s="327">
        <f>'Class-1'!AM23</f>
        <v>0</v>
      </c>
      <c r="AM21" s="319">
        <f>'Class-1'!AN23</f>
        <v>0</v>
      </c>
      <c r="AN21" s="320">
        <f>'Class-1'!AO23</f>
        <v>0</v>
      </c>
      <c r="AO21" s="321">
        <f>'Class-1'!AP23</f>
        <v>0</v>
      </c>
      <c r="AP21" s="321">
        <f>'Class-1'!AQ23</f>
        <v>0</v>
      </c>
      <c r="AQ21" s="322">
        <f>'Class-1'!AR23</f>
        <v>0</v>
      </c>
      <c r="AR21" s="323">
        <f>'Class-1'!AS23</f>
        <v>0</v>
      </c>
      <c r="AS21" s="324">
        <f>'Class-1'!AT23</f>
        <v>0</v>
      </c>
      <c r="AT21" s="324">
        <f>'Class-1'!AU23</f>
        <v>0</v>
      </c>
      <c r="AU21" s="324">
        <f>'Class-1'!AV23</f>
        <v>0</v>
      </c>
      <c r="AV21" s="325">
        <f>'Class-1'!AW23</f>
        <v>0</v>
      </c>
      <c r="AW21" s="434">
        <f>'Class-1'!AX23</f>
        <v>0</v>
      </c>
      <c r="AX21" s="141">
        <f>'Class-1'!AY23</f>
        <v>0</v>
      </c>
      <c r="AY21" s="326" t="str">
        <f>'Class-1'!AZ23</f>
        <v/>
      </c>
      <c r="AZ21" s="327">
        <f>'Class-1'!BA23</f>
        <v>0</v>
      </c>
      <c r="BA21" s="319">
        <f>'Class-1'!BB23</f>
        <v>0</v>
      </c>
      <c r="BB21" s="320">
        <f>'Class-1'!BC23</f>
        <v>0</v>
      </c>
      <c r="BC21" s="321">
        <f>'Class-1'!BD23</f>
        <v>0</v>
      </c>
      <c r="BD21" s="321">
        <f>'Class-1'!BE23</f>
        <v>0</v>
      </c>
      <c r="BE21" s="322">
        <f>'Class-1'!BF23</f>
        <v>0</v>
      </c>
      <c r="BF21" s="323">
        <f>'Class-1'!BG23</f>
        <v>0</v>
      </c>
      <c r="BG21" s="324">
        <f>'Class-1'!BH23</f>
        <v>0</v>
      </c>
      <c r="BH21" s="324">
        <f>'Class-1'!BI23</f>
        <v>0</v>
      </c>
      <c r="BI21" s="324">
        <f>'Class-1'!BJ23</f>
        <v>0</v>
      </c>
      <c r="BJ21" s="325">
        <f>'Class-1'!BK23</f>
        <v>0</v>
      </c>
      <c r="BK21" s="434">
        <f>'Class-1'!BL23</f>
        <v>0</v>
      </c>
      <c r="BL21" s="141">
        <f>'Class-1'!BM23</f>
        <v>0</v>
      </c>
      <c r="BM21" s="326" t="str">
        <f>'Class-1'!BN23</f>
        <v/>
      </c>
      <c r="BN21" s="327">
        <f>'Class-1'!BO23</f>
        <v>0</v>
      </c>
      <c r="BO21" s="319">
        <f>'Class-1'!BP23</f>
        <v>0</v>
      </c>
      <c r="BP21" s="320">
        <f>'Class-1'!BQ23</f>
        <v>0</v>
      </c>
      <c r="BQ21" s="321">
        <f>'Class-1'!BR23</f>
        <v>0</v>
      </c>
      <c r="BR21" s="321">
        <f>'Class-1'!BS23</f>
        <v>0</v>
      </c>
      <c r="BS21" s="322">
        <f>'Class-1'!BT23</f>
        <v>0</v>
      </c>
      <c r="BT21" s="323">
        <f>'Class-1'!BU23</f>
        <v>0</v>
      </c>
      <c r="BU21" s="324">
        <f>'Class-1'!BV23</f>
        <v>0</v>
      </c>
      <c r="BV21" s="324">
        <f>'Class-1'!BW23</f>
        <v>0</v>
      </c>
      <c r="BW21" s="324">
        <f>'Class-1'!BX23</f>
        <v>0</v>
      </c>
      <c r="BX21" s="325">
        <f>'Class-1'!BY23</f>
        <v>0</v>
      </c>
      <c r="BY21" s="434">
        <f>'Class-1'!BZ23</f>
        <v>0</v>
      </c>
      <c r="BZ21" s="141">
        <f>'Class-1'!CA23</f>
        <v>0</v>
      </c>
      <c r="CA21" s="326" t="str">
        <f>'Class-1'!CB23</f>
        <v/>
      </c>
      <c r="CB21" s="336">
        <f>'Class-1'!CC23</f>
        <v>0</v>
      </c>
      <c r="CC21" s="329">
        <f>'Class-1'!CD23</f>
        <v>0</v>
      </c>
      <c r="CD21" s="329">
        <f>'Class-1'!CE23</f>
        <v>0</v>
      </c>
      <c r="CE21" s="329">
        <f>'Class-1'!CF23</f>
        <v>0</v>
      </c>
      <c r="CF21" s="329">
        <f>'Class-1'!CG23</f>
        <v>0</v>
      </c>
      <c r="CG21" s="337">
        <f>'Class-1'!CH23</f>
        <v>0</v>
      </c>
      <c r="CH21" s="141">
        <f>'Class-1'!CI23</f>
        <v>0</v>
      </c>
      <c r="CI21" s="326" t="str">
        <f>'Class-1'!CJ23</f>
        <v/>
      </c>
      <c r="CJ21" s="336">
        <f>'Class-1'!CK23</f>
        <v>0</v>
      </c>
      <c r="CK21" s="329">
        <f>'Class-1'!CL23</f>
        <v>0</v>
      </c>
      <c r="CL21" s="329">
        <f>'Class-1'!CM23</f>
        <v>0</v>
      </c>
      <c r="CM21" s="329">
        <f>'Class-1'!CN23</f>
        <v>0</v>
      </c>
      <c r="CN21" s="329">
        <f>'Class-1'!CO23</f>
        <v>0</v>
      </c>
      <c r="CO21" s="337">
        <f>'Class-1'!CP23</f>
        <v>0</v>
      </c>
      <c r="CP21" s="141">
        <f>'Class-1'!CQ23</f>
        <v>0</v>
      </c>
      <c r="CQ21" s="326" t="str">
        <f>'Class-1'!CR23</f>
        <v/>
      </c>
      <c r="CR21" s="336">
        <f>'Class-1'!CS23</f>
        <v>0</v>
      </c>
      <c r="CS21" s="329">
        <f>'Class-1'!CT23</f>
        <v>0</v>
      </c>
      <c r="CT21" s="329">
        <f>'Class-1'!CU23</f>
        <v>0</v>
      </c>
      <c r="CU21" s="329">
        <f>'Class-1'!CV23</f>
        <v>0</v>
      </c>
      <c r="CV21" s="329">
        <f>'Class-1'!CW23</f>
        <v>0</v>
      </c>
      <c r="CW21" s="337">
        <f>'Class-1'!CX23</f>
        <v>0</v>
      </c>
      <c r="CX21" s="141">
        <f>'Class-1'!CY23</f>
        <v>0</v>
      </c>
      <c r="CY21" s="326" t="str">
        <f>'Class-1'!CZ23</f>
        <v/>
      </c>
      <c r="CZ21" s="338">
        <f>'Class-1'!DA23</f>
        <v>0</v>
      </c>
      <c r="DA21" s="339">
        <f>'Class-1'!DB23</f>
        <v>0</v>
      </c>
      <c r="DB21" s="340" t="str">
        <f>'Class-1'!DC23</f>
        <v/>
      </c>
      <c r="DC21" s="332">
        <f>'Class-1'!DD23</f>
        <v>1000</v>
      </c>
      <c r="DD21" s="333">
        <f>'Class-1'!DE23</f>
        <v>0</v>
      </c>
      <c r="DE21" s="141">
        <f>'Class-1'!DF23</f>
        <v>0</v>
      </c>
      <c r="DF21" s="141" t="str">
        <f>'Class-1'!DG23</f>
        <v/>
      </c>
      <c r="DG21" s="141" t="str">
        <f>'Class-1'!DH23</f>
        <v/>
      </c>
      <c r="DH21" s="141" t="str">
        <f>'Class-1'!DI23</f>
        <v/>
      </c>
      <c r="DI21" s="334" t="str">
        <f>'Class-1'!DJ23</f>
        <v/>
      </c>
    </row>
    <row r="22" spans="1:113">
      <c r="A22" s="859"/>
      <c r="B22" s="287">
        <f t="shared" si="0"/>
        <v>0</v>
      </c>
      <c r="C22" s="139">
        <f>'Class-1'!D24</f>
        <v>0</v>
      </c>
      <c r="D22" s="139">
        <f>'Class-1'!E24</f>
        <v>0</v>
      </c>
      <c r="E22" s="139">
        <f>'Class-1'!F24</f>
        <v>0</v>
      </c>
      <c r="F22" s="141">
        <f>'Class-1'!G24</f>
        <v>0</v>
      </c>
      <c r="G22" s="141">
        <f>'Class-1'!H24</f>
        <v>0</v>
      </c>
      <c r="H22" s="141">
        <f>'Class-1'!I24</f>
        <v>0</v>
      </c>
      <c r="I22" s="286">
        <f>'Class-1'!J24</f>
        <v>0</v>
      </c>
      <c r="J22" s="335">
        <f>'Class-1'!K24</f>
        <v>0</v>
      </c>
      <c r="K22" s="319">
        <f>'Class-1'!L24</f>
        <v>0</v>
      </c>
      <c r="L22" s="320">
        <f>'Class-1'!M24</f>
        <v>0</v>
      </c>
      <c r="M22" s="321">
        <f>'Class-1'!N24</f>
        <v>0</v>
      </c>
      <c r="N22" s="321">
        <f>'Class-1'!O24</f>
        <v>0</v>
      </c>
      <c r="O22" s="322">
        <f>'Class-1'!P24</f>
        <v>0</v>
      </c>
      <c r="P22" s="323">
        <f>'Class-1'!Q24</f>
        <v>0</v>
      </c>
      <c r="Q22" s="324">
        <f>'Class-1'!R24</f>
        <v>0</v>
      </c>
      <c r="R22" s="324">
        <f>'Class-1'!S24</f>
        <v>0</v>
      </c>
      <c r="S22" s="324">
        <f>'Class-1'!T24</f>
        <v>0</v>
      </c>
      <c r="T22" s="325">
        <f>'Class-1'!U24</f>
        <v>0</v>
      </c>
      <c r="U22" s="434">
        <f>'Class-1'!V24</f>
        <v>0</v>
      </c>
      <c r="V22" s="141">
        <f>'Class-1'!W24</f>
        <v>0</v>
      </c>
      <c r="W22" s="326" t="str">
        <f>'Class-1'!X24</f>
        <v/>
      </c>
      <c r="X22" s="327">
        <f>'Class-1'!Y24</f>
        <v>0</v>
      </c>
      <c r="Y22" s="319">
        <f>'Class-1'!Z24</f>
        <v>0</v>
      </c>
      <c r="Z22" s="320">
        <f>'Class-1'!AA24</f>
        <v>0</v>
      </c>
      <c r="AA22" s="321">
        <f>'Class-1'!AB24</f>
        <v>0</v>
      </c>
      <c r="AB22" s="321">
        <f>'Class-1'!AC24</f>
        <v>0</v>
      </c>
      <c r="AC22" s="322">
        <f>'Class-1'!AD24</f>
        <v>0</v>
      </c>
      <c r="AD22" s="323">
        <f>'Class-1'!AE24</f>
        <v>0</v>
      </c>
      <c r="AE22" s="324">
        <f>'Class-1'!AF24</f>
        <v>0</v>
      </c>
      <c r="AF22" s="324">
        <f>'Class-1'!AG24</f>
        <v>0</v>
      </c>
      <c r="AG22" s="324">
        <f>'Class-1'!AH24</f>
        <v>0</v>
      </c>
      <c r="AH22" s="325">
        <f>'Class-1'!AI24</f>
        <v>0</v>
      </c>
      <c r="AI22" s="434">
        <f>'Class-1'!AJ24</f>
        <v>0</v>
      </c>
      <c r="AJ22" s="141">
        <f>'Class-1'!AK24</f>
        <v>0</v>
      </c>
      <c r="AK22" s="326" t="str">
        <f>'Class-1'!AL24</f>
        <v/>
      </c>
      <c r="AL22" s="327">
        <f>'Class-1'!AM24</f>
        <v>0</v>
      </c>
      <c r="AM22" s="319">
        <f>'Class-1'!AN24</f>
        <v>0</v>
      </c>
      <c r="AN22" s="320">
        <f>'Class-1'!AO24</f>
        <v>0</v>
      </c>
      <c r="AO22" s="321">
        <f>'Class-1'!AP24</f>
        <v>0</v>
      </c>
      <c r="AP22" s="321">
        <f>'Class-1'!AQ24</f>
        <v>0</v>
      </c>
      <c r="AQ22" s="322">
        <f>'Class-1'!AR24</f>
        <v>0</v>
      </c>
      <c r="AR22" s="323">
        <f>'Class-1'!AS24</f>
        <v>0</v>
      </c>
      <c r="AS22" s="324">
        <f>'Class-1'!AT24</f>
        <v>0</v>
      </c>
      <c r="AT22" s="324">
        <f>'Class-1'!AU24</f>
        <v>0</v>
      </c>
      <c r="AU22" s="324">
        <f>'Class-1'!AV24</f>
        <v>0</v>
      </c>
      <c r="AV22" s="325">
        <f>'Class-1'!AW24</f>
        <v>0</v>
      </c>
      <c r="AW22" s="434">
        <f>'Class-1'!AX24</f>
        <v>0</v>
      </c>
      <c r="AX22" s="141">
        <f>'Class-1'!AY24</f>
        <v>0</v>
      </c>
      <c r="AY22" s="326" t="str">
        <f>'Class-1'!AZ24</f>
        <v/>
      </c>
      <c r="AZ22" s="327">
        <f>'Class-1'!BA24</f>
        <v>0</v>
      </c>
      <c r="BA22" s="319">
        <f>'Class-1'!BB24</f>
        <v>0</v>
      </c>
      <c r="BB22" s="320">
        <f>'Class-1'!BC24</f>
        <v>0</v>
      </c>
      <c r="BC22" s="321">
        <f>'Class-1'!BD24</f>
        <v>0</v>
      </c>
      <c r="BD22" s="321">
        <f>'Class-1'!BE24</f>
        <v>0</v>
      </c>
      <c r="BE22" s="322">
        <f>'Class-1'!BF24</f>
        <v>0</v>
      </c>
      <c r="BF22" s="323">
        <f>'Class-1'!BG24</f>
        <v>0</v>
      </c>
      <c r="BG22" s="324">
        <f>'Class-1'!BH24</f>
        <v>0</v>
      </c>
      <c r="BH22" s="324">
        <f>'Class-1'!BI24</f>
        <v>0</v>
      </c>
      <c r="BI22" s="324">
        <f>'Class-1'!BJ24</f>
        <v>0</v>
      </c>
      <c r="BJ22" s="325">
        <f>'Class-1'!BK24</f>
        <v>0</v>
      </c>
      <c r="BK22" s="434">
        <f>'Class-1'!BL24</f>
        <v>0</v>
      </c>
      <c r="BL22" s="141">
        <f>'Class-1'!BM24</f>
        <v>0</v>
      </c>
      <c r="BM22" s="326" t="str">
        <f>'Class-1'!BN24</f>
        <v/>
      </c>
      <c r="BN22" s="327">
        <f>'Class-1'!BO24</f>
        <v>0</v>
      </c>
      <c r="BO22" s="319">
        <f>'Class-1'!BP24</f>
        <v>0</v>
      </c>
      <c r="BP22" s="320">
        <f>'Class-1'!BQ24</f>
        <v>0</v>
      </c>
      <c r="BQ22" s="321">
        <f>'Class-1'!BR24</f>
        <v>0</v>
      </c>
      <c r="BR22" s="321">
        <f>'Class-1'!BS24</f>
        <v>0</v>
      </c>
      <c r="BS22" s="322">
        <f>'Class-1'!BT24</f>
        <v>0</v>
      </c>
      <c r="BT22" s="323">
        <f>'Class-1'!BU24</f>
        <v>0</v>
      </c>
      <c r="BU22" s="324">
        <f>'Class-1'!BV24</f>
        <v>0</v>
      </c>
      <c r="BV22" s="324">
        <f>'Class-1'!BW24</f>
        <v>0</v>
      </c>
      <c r="BW22" s="324">
        <f>'Class-1'!BX24</f>
        <v>0</v>
      </c>
      <c r="BX22" s="325">
        <f>'Class-1'!BY24</f>
        <v>0</v>
      </c>
      <c r="BY22" s="434">
        <f>'Class-1'!BZ24</f>
        <v>0</v>
      </c>
      <c r="BZ22" s="141">
        <f>'Class-1'!CA24</f>
        <v>0</v>
      </c>
      <c r="CA22" s="326" t="str">
        <f>'Class-1'!CB24</f>
        <v/>
      </c>
      <c r="CB22" s="336">
        <f>'Class-1'!CC24</f>
        <v>0</v>
      </c>
      <c r="CC22" s="329">
        <f>'Class-1'!CD24</f>
        <v>0</v>
      </c>
      <c r="CD22" s="329">
        <f>'Class-1'!CE24</f>
        <v>0</v>
      </c>
      <c r="CE22" s="329">
        <f>'Class-1'!CF24</f>
        <v>0</v>
      </c>
      <c r="CF22" s="329">
        <f>'Class-1'!CG24</f>
        <v>0</v>
      </c>
      <c r="CG22" s="337">
        <f>'Class-1'!CH24</f>
        <v>0</v>
      </c>
      <c r="CH22" s="141">
        <f>'Class-1'!CI24</f>
        <v>0</v>
      </c>
      <c r="CI22" s="326" t="str">
        <f>'Class-1'!CJ24</f>
        <v/>
      </c>
      <c r="CJ22" s="336">
        <f>'Class-1'!CK24</f>
        <v>0</v>
      </c>
      <c r="CK22" s="329">
        <f>'Class-1'!CL24</f>
        <v>0</v>
      </c>
      <c r="CL22" s="329">
        <f>'Class-1'!CM24</f>
        <v>0</v>
      </c>
      <c r="CM22" s="329">
        <f>'Class-1'!CN24</f>
        <v>0</v>
      </c>
      <c r="CN22" s="329">
        <f>'Class-1'!CO24</f>
        <v>0</v>
      </c>
      <c r="CO22" s="337">
        <f>'Class-1'!CP24</f>
        <v>0</v>
      </c>
      <c r="CP22" s="141">
        <f>'Class-1'!CQ24</f>
        <v>0</v>
      </c>
      <c r="CQ22" s="326" t="str">
        <f>'Class-1'!CR24</f>
        <v/>
      </c>
      <c r="CR22" s="336">
        <f>'Class-1'!CS24</f>
        <v>0</v>
      </c>
      <c r="CS22" s="329">
        <f>'Class-1'!CT24</f>
        <v>0</v>
      </c>
      <c r="CT22" s="329">
        <f>'Class-1'!CU24</f>
        <v>0</v>
      </c>
      <c r="CU22" s="329">
        <f>'Class-1'!CV24</f>
        <v>0</v>
      </c>
      <c r="CV22" s="329">
        <f>'Class-1'!CW24</f>
        <v>0</v>
      </c>
      <c r="CW22" s="337">
        <f>'Class-1'!CX24</f>
        <v>0</v>
      </c>
      <c r="CX22" s="141">
        <f>'Class-1'!CY24</f>
        <v>0</v>
      </c>
      <c r="CY22" s="326" t="str">
        <f>'Class-1'!CZ24</f>
        <v/>
      </c>
      <c r="CZ22" s="338">
        <f>'Class-1'!DA24</f>
        <v>0</v>
      </c>
      <c r="DA22" s="339">
        <f>'Class-1'!DB24</f>
        <v>0</v>
      </c>
      <c r="DB22" s="340" t="str">
        <f>'Class-1'!DC24</f>
        <v/>
      </c>
      <c r="DC22" s="332">
        <f>'Class-1'!DD24</f>
        <v>1000</v>
      </c>
      <c r="DD22" s="333">
        <f>'Class-1'!DE24</f>
        <v>0</v>
      </c>
      <c r="DE22" s="141">
        <f>'Class-1'!DF24</f>
        <v>0</v>
      </c>
      <c r="DF22" s="141" t="str">
        <f>'Class-1'!DG24</f>
        <v/>
      </c>
      <c r="DG22" s="141" t="str">
        <f>'Class-1'!DH24</f>
        <v/>
      </c>
      <c r="DH22" s="141" t="str">
        <f>'Class-1'!DI24</f>
        <v/>
      </c>
      <c r="DI22" s="334" t="str">
        <f>'Class-1'!DJ24</f>
        <v/>
      </c>
    </row>
    <row r="23" spans="1:113">
      <c r="A23" s="859"/>
      <c r="B23" s="287">
        <f t="shared" si="0"/>
        <v>0</v>
      </c>
      <c r="C23" s="139">
        <f>'Class-1'!D25</f>
        <v>0</v>
      </c>
      <c r="D23" s="139">
        <f>'Class-1'!E25</f>
        <v>0</v>
      </c>
      <c r="E23" s="139">
        <f>'Class-1'!F25</f>
        <v>0</v>
      </c>
      <c r="F23" s="141">
        <f>'Class-1'!G25</f>
        <v>0</v>
      </c>
      <c r="G23" s="141">
        <f>'Class-1'!H25</f>
        <v>0</v>
      </c>
      <c r="H23" s="141">
        <f>'Class-1'!I25</f>
        <v>0</v>
      </c>
      <c r="I23" s="286">
        <f>'Class-1'!J25</f>
        <v>0</v>
      </c>
      <c r="J23" s="335">
        <f>'Class-1'!K25</f>
        <v>0</v>
      </c>
      <c r="K23" s="319">
        <f>'Class-1'!L25</f>
        <v>0</v>
      </c>
      <c r="L23" s="320">
        <f>'Class-1'!M25</f>
        <v>0</v>
      </c>
      <c r="M23" s="321">
        <f>'Class-1'!N25</f>
        <v>0</v>
      </c>
      <c r="N23" s="321">
        <f>'Class-1'!O25</f>
        <v>0</v>
      </c>
      <c r="O23" s="322">
        <f>'Class-1'!P25</f>
        <v>0</v>
      </c>
      <c r="P23" s="323">
        <f>'Class-1'!Q25</f>
        <v>0</v>
      </c>
      <c r="Q23" s="324">
        <f>'Class-1'!R25</f>
        <v>0</v>
      </c>
      <c r="R23" s="324">
        <f>'Class-1'!S25</f>
        <v>0</v>
      </c>
      <c r="S23" s="324">
        <f>'Class-1'!T25</f>
        <v>0</v>
      </c>
      <c r="T23" s="325">
        <f>'Class-1'!U25</f>
        <v>0</v>
      </c>
      <c r="U23" s="434">
        <f>'Class-1'!V25</f>
        <v>0</v>
      </c>
      <c r="V23" s="141">
        <f>'Class-1'!W25</f>
        <v>0</v>
      </c>
      <c r="W23" s="326" t="str">
        <f>'Class-1'!X25</f>
        <v/>
      </c>
      <c r="X23" s="327">
        <f>'Class-1'!Y25</f>
        <v>0</v>
      </c>
      <c r="Y23" s="319">
        <f>'Class-1'!Z25</f>
        <v>0</v>
      </c>
      <c r="Z23" s="320">
        <f>'Class-1'!AA25</f>
        <v>0</v>
      </c>
      <c r="AA23" s="321">
        <f>'Class-1'!AB25</f>
        <v>0</v>
      </c>
      <c r="AB23" s="321">
        <f>'Class-1'!AC25</f>
        <v>0</v>
      </c>
      <c r="AC23" s="322">
        <f>'Class-1'!AD25</f>
        <v>0</v>
      </c>
      <c r="AD23" s="323">
        <f>'Class-1'!AE25</f>
        <v>0</v>
      </c>
      <c r="AE23" s="324">
        <f>'Class-1'!AF25</f>
        <v>0</v>
      </c>
      <c r="AF23" s="324">
        <f>'Class-1'!AG25</f>
        <v>0</v>
      </c>
      <c r="AG23" s="324">
        <f>'Class-1'!AH25</f>
        <v>0</v>
      </c>
      <c r="AH23" s="325">
        <f>'Class-1'!AI25</f>
        <v>0</v>
      </c>
      <c r="AI23" s="434">
        <f>'Class-1'!AJ25</f>
        <v>0</v>
      </c>
      <c r="AJ23" s="141">
        <f>'Class-1'!AK25</f>
        <v>0</v>
      </c>
      <c r="AK23" s="326" t="str">
        <f>'Class-1'!AL25</f>
        <v/>
      </c>
      <c r="AL23" s="327">
        <f>'Class-1'!AM25</f>
        <v>0</v>
      </c>
      <c r="AM23" s="319">
        <f>'Class-1'!AN25</f>
        <v>0</v>
      </c>
      <c r="AN23" s="320">
        <f>'Class-1'!AO25</f>
        <v>0</v>
      </c>
      <c r="AO23" s="321">
        <f>'Class-1'!AP25</f>
        <v>0</v>
      </c>
      <c r="AP23" s="321">
        <f>'Class-1'!AQ25</f>
        <v>0</v>
      </c>
      <c r="AQ23" s="322">
        <f>'Class-1'!AR25</f>
        <v>0</v>
      </c>
      <c r="AR23" s="323">
        <f>'Class-1'!AS25</f>
        <v>0</v>
      </c>
      <c r="AS23" s="324">
        <f>'Class-1'!AT25</f>
        <v>0</v>
      </c>
      <c r="AT23" s="324">
        <f>'Class-1'!AU25</f>
        <v>0</v>
      </c>
      <c r="AU23" s="324">
        <f>'Class-1'!AV25</f>
        <v>0</v>
      </c>
      <c r="AV23" s="325">
        <f>'Class-1'!AW25</f>
        <v>0</v>
      </c>
      <c r="AW23" s="434">
        <f>'Class-1'!AX25</f>
        <v>0</v>
      </c>
      <c r="AX23" s="141">
        <f>'Class-1'!AY25</f>
        <v>0</v>
      </c>
      <c r="AY23" s="326" t="str">
        <f>'Class-1'!AZ25</f>
        <v/>
      </c>
      <c r="AZ23" s="327">
        <f>'Class-1'!BA25</f>
        <v>0</v>
      </c>
      <c r="BA23" s="319">
        <f>'Class-1'!BB25</f>
        <v>0</v>
      </c>
      <c r="BB23" s="320">
        <f>'Class-1'!BC25</f>
        <v>0</v>
      </c>
      <c r="BC23" s="321">
        <f>'Class-1'!BD25</f>
        <v>0</v>
      </c>
      <c r="BD23" s="321">
        <f>'Class-1'!BE25</f>
        <v>0</v>
      </c>
      <c r="BE23" s="322">
        <f>'Class-1'!BF25</f>
        <v>0</v>
      </c>
      <c r="BF23" s="323">
        <f>'Class-1'!BG25</f>
        <v>0</v>
      </c>
      <c r="BG23" s="324">
        <f>'Class-1'!BH25</f>
        <v>0</v>
      </c>
      <c r="BH23" s="324">
        <f>'Class-1'!BI25</f>
        <v>0</v>
      </c>
      <c r="BI23" s="324">
        <f>'Class-1'!BJ25</f>
        <v>0</v>
      </c>
      <c r="BJ23" s="325">
        <f>'Class-1'!BK25</f>
        <v>0</v>
      </c>
      <c r="BK23" s="434">
        <f>'Class-1'!BL25</f>
        <v>0</v>
      </c>
      <c r="BL23" s="141">
        <f>'Class-1'!BM25</f>
        <v>0</v>
      </c>
      <c r="BM23" s="326" t="str">
        <f>'Class-1'!BN25</f>
        <v/>
      </c>
      <c r="BN23" s="327">
        <f>'Class-1'!BO25</f>
        <v>0</v>
      </c>
      <c r="BO23" s="319">
        <f>'Class-1'!BP25</f>
        <v>0</v>
      </c>
      <c r="BP23" s="320">
        <f>'Class-1'!BQ25</f>
        <v>0</v>
      </c>
      <c r="BQ23" s="321">
        <f>'Class-1'!BR25</f>
        <v>0</v>
      </c>
      <c r="BR23" s="321">
        <f>'Class-1'!BS25</f>
        <v>0</v>
      </c>
      <c r="BS23" s="322">
        <f>'Class-1'!BT25</f>
        <v>0</v>
      </c>
      <c r="BT23" s="323">
        <f>'Class-1'!BU25</f>
        <v>0</v>
      </c>
      <c r="BU23" s="324">
        <f>'Class-1'!BV25</f>
        <v>0</v>
      </c>
      <c r="BV23" s="324">
        <f>'Class-1'!BW25</f>
        <v>0</v>
      </c>
      <c r="BW23" s="324">
        <f>'Class-1'!BX25</f>
        <v>0</v>
      </c>
      <c r="BX23" s="325">
        <f>'Class-1'!BY25</f>
        <v>0</v>
      </c>
      <c r="BY23" s="434">
        <f>'Class-1'!BZ25</f>
        <v>0</v>
      </c>
      <c r="BZ23" s="141">
        <f>'Class-1'!CA25</f>
        <v>0</v>
      </c>
      <c r="CA23" s="326" t="str">
        <f>'Class-1'!CB25</f>
        <v/>
      </c>
      <c r="CB23" s="336">
        <f>'Class-1'!CC25</f>
        <v>0</v>
      </c>
      <c r="CC23" s="329">
        <f>'Class-1'!CD25</f>
        <v>0</v>
      </c>
      <c r="CD23" s="329">
        <f>'Class-1'!CE25</f>
        <v>0</v>
      </c>
      <c r="CE23" s="329">
        <f>'Class-1'!CF25</f>
        <v>0</v>
      </c>
      <c r="CF23" s="329">
        <f>'Class-1'!CG25</f>
        <v>0</v>
      </c>
      <c r="CG23" s="337">
        <f>'Class-1'!CH25</f>
        <v>0</v>
      </c>
      <c r="CH23" s="141">
        <f>'Class-1'!CI25</f>
        <v>0</v>
      </c>
      <c r="CI23" s="326" t="str">
        <f>'Class-1'!CJ25</f>
        <v/>
      </c>
      <c r="CJ23" s="336">
        <f>'Class-1'!CK25</f>
        <v>0</v>
      </c>
      <c r="CK23" s="329">
        <f>'Class-1'!CL25</f>
        <v>0</v>
      </c>
      <c r="CL23" s="329">
        <f>'Class-1'!CM25</f>
        <v>0</v>
      </c>
      <c r="CM23" s="329">
        <f>'Class-1'!CN25</f>
        <v>0</v>
      </c>
      <c r="CN23" s="329">
        <f>'Class-1'!CO25</f>
        <v>0</v>
      </c>
      <c r="CO23" s="337">
        <f>'Class-1'!CP25</f>
        <v>0</v>
      </c>
      <c r="CP23" s="141">
        <f>'Class-1'!CQ25</f>
        <v>0</v>
      </c>
      <c r="CQ23" s="326" t="str">
        <f>'Class-1'!CR25</f>
        <v/>
      </c>
      <c r="CR23" s="336">
        <f>'Class-1'!CS25</f>
        <v>0</v>
      </c>
      <c r="CS23" s="329">
        <f>'Class-1'!CT25</f>
        <v>0</v>
      </c>
      <c r="CT23" s="329">
        <f>'Class-1'!CU25</f>
        <v>0</v>
      </c>
      <c r="CU23" s="329">
        <f>'Class-1'!CV25</f>
        <v>0</v>
      </c>
      <c r="CV23" s="329">
        <f>'Class-1'!CW25</f>
        <v>0</v>
      </c>
      <c r="CW23" s="337">
        <f>'Class-1'!CX25</f>
        <v>0</v>
      </c>
      <c r="CX23" s="141">
        <f>'Class-1'!CY25</f>
        <v>0</v>
      </c>
      <c r="CY23" s="326" t="str">
        <f>'Class-1'!CZ25</f>
        <v/>
      </c>
      <c r="CZ23" s="338">
        <f>'Class-1'!DA25</f>
        <v>0</v>
      </c>
      <c r="DA23" s="339">
        <f>'Class-1'!DB25</f>
        <v>0</v>
      </c>
      <c r="DB23" s="340" t="str">
        <f>'Class-1'!DC25</f>
        <v/>
      </c>
      <c r="DC23" s="332">
        <f>'Class-1'!DD25</f>
        <v>1000</v>
      </c>
      <c r="DD23" s="333">
        <f>'Class-1'!DE25</f>
        <v>0</v>
      </c>
      <c r="DE23" s="141">
        <f>'Class-1'!DF25</f>
        <v>0</v>
      </c>
      <c r="DF23" s="141" t="str">
        <f>'Class-1'!DG25</f>
        <v/>
      </c>
      <c r="DG23" s="141" t="str">
        <f>'Class-1'!DH25</f>
        <v/>
      </c>
      <c r="DH23" s="141" t="str">
        <f>'Class-1'!DI25</f>
        <v/>
      </c>
      <c r="DI23" s="334" t="str">
        <f>'Class-1'!DJ25</f>
        <v/>
      </c>
    </row>
    <row r="24" spans="1:113">
      <c r="A24" s="859"/>
      <c r="B24" s="287">
        <f t="shared" si="0"/>
        <v>0</v>
      </c>
      <c r="C24" s="139">
        <f>'Class-1'!D26</f>
        <v>0</v>
      </c>
      <c r="D24" s="139">
        <f>'Class-1'!E26</f>
        <v>0</v>
      </c>
      <c r="E24" s="139">
        <f>'Class-1'!F26</f>
        <v>0</v>
      </c>
      <c r="F24" s="141">
        <f>'Class-1'!G26</f>
        <v>0</v>
      </c>
      <c r="G24" s="141">
        <f>'Class-1'!H26</f>
        <v>0</v>
      </c>
      <c r="H24" s="141">
        <f>'Class-1'!I26</f>
        <v>0</v>
      </c>
      <c r="I24" s="286">
        <f>'Class-1'!J26</f>
        <v>0</v>
      </c>
      <c r="J24" s="335">
        <f>'Class-1'!K26</f>
        <v>0</v>
      </c>
      <c r="K24" s="319">
        <f>'Class-1'!L26</f>
        <v>0</v>
      </c>
      <c r="L24" s="320">
        <f>'Class-1'!M26</f>
        <v>0</v>
      </c>
      <c r="M24" s="321">
        <f>'Class-1'!N26</f>
        <v>0</v>
      </c>
      <c r="N24" s="321">
        <f>'Class-1'!O26</f>
        <v>0</v>
      </c>
      <c r="O24" s="322">
        <f>'Class-1'!P26</f>
        <v>0</v>
      </c>
      <c r="P24" s="323">
        <f>'Class-1'!Q26</f>
        <v>0</v>
      </c>
      <c r="Q24" s="324">
        <f>'Class-1'!R26</f>
        <v>0</v>
      </c>
      <c r="R24" s="324">
        <f>'Class-1'!S26</f>
        <v>0</v>
      </c>
      <c r="S24" s="324">
        <f>'Class-1'!T26</f>
        <v>0</v>
      </c>
      <c r="T24" s="325">
        <f>'Class-1'!U26</f>
        <v>0</v>
      </c>
      <c r="U24" s="434">
        <f>'Class-1'!V26</f>
        <v>0</v>
      </c>
      <c r="V24" s="141">
        <f>'Class-1'!W26</f>
        <v>0</v>
      </c>
      <c r="W24" s="326" t="str">
        <f>'Class-1'!X26</f>
        <v/>
      </c>
      <c r="X24" s="327">
        <f>'Class-1'!Y26</f>
        <v>0</v>
      </c>
      <c r="Y24" s="319">
        <f>'Class-1'!Z26</f>
        <v>0</v>
      </c>
      <c r="Z24" s="320">
        <f>'Class-1'!AA26</f>
        <v>0</v>
      </c>
      <c r="AA24" s="321">
        <f>'Class-1'!AB26</f>
        <v>0</v>
      </c>
      <c r="AB24" s="321">
        <f>'Class-1'!AC26</f>
        <v>0</v>
      </c>
      <c r="AC24" s="322">
        <f>'Class-1'!AD26</f>
        <v>0</v>
      </c>
      <c r="AD24" s="323">
        <f>'Class-1'!AE26</f>
        <v>0</v>
      </c>
      <c r="AE24" s="324">
        <f>'Class-1'!AF26</f>
        <v>0</v>
      </c>
      <c r="AF24" s="324">
        <f>'Class-1'!AG26</f>
        <v>0</v>
      </c>
      <c r="AG24" s="324">
        <f>'Class-1'!AH26</f>
        <v>0</v>
      </c>
      <c r="AH24" s="325">
        <f>'Class-1'!AI26</f>
        <v>0</v>
      </c>
      <c r="AI24" s="434">
        <f>'Class-1'!AJ26</f>
        <v>0</v>
      </c>
      <c r="AJ24" s="141">
        <f>'Class-1'!AK26</f>
        <v>0</v>
      </c>
      <c r="AK24" s="326" t="str">
        <f>'Class-1'!AL26</f>
        <v/>
      </c>
      <c r="AL24" s="327">
        <f>'Class-1'!AM26</f>
        <v>0</v>
      </c>
      <c r="AM24" s="319">
        <f>'Class-1'!AN26</f>
        <v>0</v>
      </c>
      <c r="AN24" s="320">
        <f>'Class-1'!AO26</f>
        <v>0</v>
      </c>
      <c r="AO24" s="321">
        <f>'Class-1'!AP26</f>
        <v>0</v>
      </c>
      <c r="AP24" s="321">
        <f>'Class-1'!AQ26</f>
        <v>0</v>
      </c>
      <c r="AQ24" s="322">
        <f>'Class-1'!AR26</f>
        <v>0</v>
      </c>
      <c r="AR24" s="323">
        <f>'Class-1'!AS26</f>
        <v>0</v>
      </c>
      <c r="AS24" s="324">
        <f>'Class-1'!AT26</f>
        <v>0</v>
      </c>
      <c r="AT24" s="324">
        <f>'Class-1'!AU26</f>
        <v>0</v>
      </c>
      <c r="AU24" s="324">
        <f>'Class-1'!AV26</f>
        <v>0</v>
      </c>
      <c r="AV24" s="325">
        <f>'Class-1'!AW26</f>
        <v>0</v>
      </c>
      <c r="AW24" s="434">
        <f>'Class-1'!AX26</f>
        <v>0</v>
      </c>
      <c r="AX24" s="141">
        <f>'Class-1'!AY26</f>
        <v>0</v>
      </c>
      <c r="AY24" s="326" t="str">
        <f>'Class-1'!AZ26</f>
        <v/>
      </c>
      <c r="AZ24" s="327">
        <f>'Class-1'!BA26</f>
        <v>0</v>
      </c>
      <c r="BA24" s="319">
        <f>'Class-1'!BB26</f>
        <v>0</v>
      </c>
      <c r="BB24" s="320">
        <f>'Class-1'!BC26</f>
        <v>0</v>
      </c>
      <c r="BC24" s="321">
        <f>'Class-1'!BD26</f>
        <v>0</v>
      </c>
      <c r="BD24" s="321">
        <f>'Class-1'!BE26</f>
        <v>0</v>
      </c>
      <c r="BE24" s="322">
        <f>'Class-1'!BF26</f>
        <v>0</v>
      </c>
      <c r="BF24" s="323">
        <f>'Class-1'!BG26</f>
        <v>0</v>
      </c>
      <c r="BG24" s="324">
        <f>'Class-1'!BH26</f>
        <v>0</v>
      </c>
      <c r="BH24" s="324">
        <f>'Class-1'!BI26</f>
        <v>0</v>
      </c>
      <c r="BI24" s="324">
        <f>'Class-1'!BJ26</f>
        <v>0</v>
      </c>
      <c r="BJ24" s="325">
        <f>'Class-1'!BK26</f>
        <v>0</v>
      </c>
      <c r="BK24" s="434">
        <f>'Class-1'!BL26</f>
        <v>0</v>
      </c>
      <c r="BL24" s="141">
        <f>'Class-1'!BM26</f>
        <v>0</v>
      </c>
      <c r="BM24" s="326" t="str">
        <f>'Class-1'!BN26</f>
        <v/>
      </c>
      <c r="BN24" s="327">
        <f>'Class-1'!BO26</f>
        <v>0</v>
      </c>
      <c r="BO24" s="319">
        <f>'Class-1'!BP26</f>
        <v>0</v>
      </c>
      <c r="BP24" s="320">
        <f>'Class-1'!BQ26</f>
        <v>0</v>
      </c>
      <c r="BQ24" s="321">
        <f>'Class-1'!BR26</f>
        <v>0</v>
      </c>
      <c r="BR24" s="321">
        <f>'Class-1'!BS26</f>
        <v>0</v>
      </c>
      <c r="BS24" s="322">
        <f>'Class-1'!BT26</f>
        <v>0</v>
      </c>
      <c r="BT24" s="323">
        <f>'Class-1'!BU26</f>
        <v>0</v>
      </c>
      <c r="BU24" s="324">
        <f>'Class-1'!BV26</f>
        <v>0</v>
      </c>
      <c r="BV24" s="324">
        <f>'Class-1'!BW26</f>
        <v>0</v>
      </c>
      <c r="BW24" s="324">
        <f>'Class-1'!BX26</f>
        <v>0</v>
      </c>
      <c r="BX24" s="325">
        <f>'Class-1'!BY26</f>
        <v>0</v>
      </c>
      <c r="BY24" s="434">
        <f>'Class-1'!BZ26</f>
        <v>0</v>
      </c>
      <c r="BZ24" s="141">
        <f>'Class-1'!CA26</f>
        <v>0</v>
      </c>
      <c r="CA24" s="326" t="str">
        <f>'Class-1'!CB26</f>
        <v/>
      </c>
      <c r="CB24" s="336">
        <f>'Class-1'!CC26</f>
        <v>0</v>
      </c>
      <c r="CC24" s="329">
        <f>'Class-1'!CD26</f>
        <v>0</v>
      </c>
      <c r="CD24" s="329">
        <f>'Class-1'!CE26</f>
        <v>0</v>
      </c>
      <c r="CE24" s="329">
        <f>'Class-1'!CF26</f>
        <v>0</v>
      </c>
      <c r="CF24" s="329">
        <f>'Class-1'!CG26</f>
        <v>0</v>
      </c>
      <c r="CG24" s="337">
        <f>'Class-1'!CH26</f>
        <v>0</v>
      </c>
      <c r="CH24" s="141">
        <f>'Class-1'!CI26</f>
        <v>0</v>
      </c>
      <c r="CI24" s="326" t="str">
        <f>'Class-1'!CJ26</f>
        <v/>
      </c>
      <c r="CJ24" s="336">
        <f>'Class-1'!CK26</f>
        <v>0</v>
      </c>
      <c r="CK24" s="329">
        <f>'Class-1'!CL26</f>
        <v>0</v>
      </c>
      <c r="CL24" s="329">
        <f>'Class-1'!CM26</f>
        <v>0</v>
      </c>
      <c r="CM24" s="329">
        <f>'Class-1'!CN26</f>
        <v>0</v>
      </c>
      <c r="CN24" s="329">
        <f>'Class-1'!CO26</f>
        <v>0</v>
      </c>
      <c r="CO24" s="337">
        <f>'Class-1'!CP26</f>
        <v>0</v>
      </c>
      <c r="CP24" s="141">
        <f>'Class-1'!CQ26</f>
        <v>0</v>
      </c>
      <c r="CQ24" s="326" t="str">
        <f>'Class-1'!CR26</f>
        <v/>
      </c>
      <c r="CR24" s="336">
        <f>'Class-1'!CS26</f>
        <v>0</v>
      </c>
      <c r="CS24" s="329">
        <f>'Class-1'!CT26</f>
        <v>0</v>
      </c>
      <c r="CT24" s="329">
        <f>'Class-1'!CU26</f>
        <v>0</v>
      </c>
      <c r="CU24" s="329">
        <f>'Class-1'!CV26</f>
        <v>0</v>
      </c>
      <c r="CV24" s="329">
        <f>'Class-1'!CW26</f>
        <v>0</v>
      </c>
      <c r="CW24" s="337">
        <f>'Class-1'!CX26</f>
        <v>0</v>
      </c>
      <c r="CX24" s="141">
        <f>'Class-1'!CY26</f>
        <v>0</v>
      </c>
      <c r="CY24" s="326" t="str">
        <f>'Class-1'!CZ26</f>
        <v/>
      </c>
      <c r="CZ24" s="338">
        <f>'Class-1'!DA26</f>
        <v>0</v>
      </c>
      <c r="DA24" s="339">
        <f>'Class-1'!DB26</f>
        <v>0</v>
      </c>
      <c r="DB24" s="340" t="str">
        <f>'Class-1'!DC26</f>
        <v/>
      </c>
      <c r="DC24" s="332">
        <f>'Class-1'!DD26</f>
        <v>1000</v>
      </c>
      <c r="DD24" s="333">
        <f>'Class-1'!DE26</f>
        <v>0</v>
      </c>
      <c r="DE24" s="141">
        <f>'Class-1'!DF26</f>
        <v>0</v>
      </c>
      <c r="DF24" s="141" t="str">
        <f>'Class-1'!DG26</f>
        <v/>
      </c>
      <c r="DG24" s="141" t="str">
        <f>'Class-1'!DH26</f>
        <v/>
      </c>
      <c r="DH24" s="141" t="str">
        <f>'Class-1'!DI26</f>
        <v/>
      </c>
      <c r="DI24" s="334" t="str">
        <f>'Class-1'!DJ26</f>
        <v/>
      </c>
    </row>
    <row r="25" spans="1:113">
      <c r="A25" s="859"/>
      <c r="B25" s="287">
        <f t="shared" si="0"/>
        <v>0</v>
      </c>
      <c r="C25" s="139">
        <f>'Class-1'!D27</f>
        <v>0</v>
      </c>
      <c r="D25" s="139">
        <f>'Class-1'!E27</f>
        <v>0</v>
      </c>
      <c r="E25" s="139">
        <f>'Class-1'!F27</f>
        <v>0</v>
      </c>
      <c r="F25" s="141">
        <f>'Class-1'!G27</f>
        <v>0</v>
      </c>
      <c r="G25" s="141">
        <f>'Class-1'!H27</f>
        <v>0</v>
      </c>
      <c r="H25" s="141">
        <f>'Class-1'!I27</f>
        <v>0</v>
      </c>
      <c r="I25" s="286">
        <f>'Class-1'!J27</f>
        <v>0</v>
      </c>
      <c r="J25" s="335">
        <f>'Class-1'!K27</f>
        <v>0</v>
      </c>
      <c r="K25" s="319">
        <f>'Class-1'!L27</f>
        <v>0</v>
      </c>
      <c r="L25" s="320">
        <f>'Class-1'!M27</f>
        <v>0</v>
      </c>
      <c r="M25" s="321">
        <f>'Class-1'!N27</f>
        <v>0</v>
      </c>
      <c r="N25" s="321">
        <f>'Class-1'!O27</f>
        <v>0</v>
      </c>
      <c r="O25" s="322">
        <f>'Class-1'!P27</f>
        <v>0</v>
      </c>
      <c r="P25" s="323">
        <f>'Class-1'!Q27</f>
        <v>0</v>
      </c>
      <c r="Q25" s="324">
        <f>'Class-1'!R27</f>
        <v>0</v>
      </c>
      <c r="R25" s="324">
        <f>'Class-1'!S27</f>
        <v>0</v>
      </c>
      <c r="S25" s="324">
        <f>'Class-1'!T27</f>
        <v>0</v>
      </c>
      <c r="T25" s="325">
        <f>'Class-1'!U27</f>
        <v>0</v>
      </c>
      <c r="U25" s="434">
        <f>'Class-1'!V27</f>
        <v>0</v>
      </c>
      <c r="V25" s="141">
        <f>'Class-1'!W27</f>
        <v>0</v>
      </c>
      <c r="W25" s="326" t="str">
        <f>'Class-1'!X27</f>
        <v/>
      </c>
      <c r="X25" s="327">
        <f>'Class-1'!Y27</f>
        <v>0</v>
      </c>
      <c r="Y25" s="319">
        <f>'Class-1'!Z27</f>
        <v>0</v>
      </c>
      <c r="Z25" s="320">
        <f>'Class-1'!AA27</f>
        <v>0</v>
      </c>
      <c r="AA25" s="321">
        <f>'Class-1'!AB27</f>
        <v>0</v>
      </c>
      <c r="AB25" s="321">
        <f>'Class-1'!AC27</f>
        <v>0</v>
      </c>
      <c r="AC25" s="322">
        <f>'Class-1'!AD27</f>
        <v>0</v>
      </c>
      <c r="AD25" s="323">
        <f>'Class-1'!AE27</f>
        <v>0</v>
      </c>
      <c r="AE25" s="324">
        <f>'Class-1'!AF27</f>
        <v>0</v>
      </c>
      <c r="AF25" s="324">
        <f>'Class-1'!AG27</f>
        <v>0</v>
      </c>
      <c r="AG25" s="324">
        <f>'Class-1'!AH27</f>
        <v>0</v>
      </c>
      <c r="AH25" s="325">
        <f>'Class-1'!AI27</f>
        <v>0</v>
      </c>
      <c r="AI25" s="434">
        <f>'Class-1'!AJ27</f>
        <v>0</v>
      </c>
      <c r="AJ25" s="141">
        <f>'Class-1'!AK27</f>
        <v>0</v>
      </c>
      <c r="AK25" s="326" t="str">
        <f>'Class-1'!AL27</f>
        <v/>
      </c>
      <c r="AL25" s="327">
        <f>'Class-1'!AM27</f>
        <v>0</v>
      </c>
      <c r="AM25" s="319">
        <f>'Class-1'!AN27</f>
        <v>0</v>
      </c>
      <c r="AN25" s="320">
        <f>'Class-1'!AO27</f>
        <v>0</v>
      </c>
      <c r="AO25" s="321">
        <f>'Class-1'!AP27</f>
        <v>0</v>
      </c>
      <c r="AP25" s="321">
        <f>'Class-1'!AQ27</f>
        <v>0</v>
      </c>
      <c r="AQ25" s="322">
        <f>'Class-1'!AR27</f>
        <v>0</v>
      </c>
      <c r="AR25" s="323">
        <f>'Class-1'!AS27</f>
        <v>0</v>
      </c>
      <c r="AS25" s="324">
        <f>'Class-1'!AT27</f>
        <v>0</v>
      </c>
      <c r="AT25" s="324">
        <f>'Class-1'!AU27</f>
        <v>0</v>
      </c>
      <c r="AU25" s="324">
        <f>'Class-1'!AV27</f>
        <v>0</v>
      </c>
      <c r="AV25" s="325">
        <f>'Class-1'!AW27</f>
        <v>0</v>
      </c>
      <c r="AW25" s="434">
        <f>'Class-1'!AX27</f>
        <v>0</v>
      </c>
      <c r="AX25" s="141">
        <f>'Class-1'!AY27</f>
        <v>0</v>
      </c>
      <c r="AY25" s="326" t="str">
        <f>'Class-1'!AZ27</f>
        <v/>
      </c>
      <c r="AZ25" s="327">
        <f>'Class-1'!BA27</f>
        <v>0</v>
      </c>
      <c r="BA25" s="319">
        <f>'Class-1'!BB27</f>
        <v>0</v>
      </c>
      <c r="BB25" s="320">
        <f>'Class-1'!BC27</f>
        <v>0</v>
      </c>
      <c r="BC25" s="321">
        <f>'Class-1'!BD27</f>
        <v>0</v>
      </c>
      <c r="BD25" s="321">
        <f>'Class-1'!BE27</f>
        <v>0</v>
      </c>
      <c r="BE25" s="322">
        <f>'Class-1'!BF27</f>
        <v>0</v>
      </c>
      <c r="BF25" s="323">
        <f>'Class-1'!BG27</f>
        <v>0</v>
      </c>
      <c r="BG25" s="324">
        <f>'Class-1'!BH27</f>
        <v>0</v>
      </c>
      <c r="BH25" s="324">
        <f>'Class-1'!BI27</f>
        <v>0</v>
      </c>
      <c r="BI25" s="324">
        <f>'Class-1'!BJ27</f>
        <v>0</v>
      </c>
      <c r="BJ25" s="325">
        <f>'Class-1'!BK27</f>
        <v>0</v>
      </c>
      <c r="BK25" s="434">
        <f>'Class-1'!BL27</f>
        <v>0</v>
      </c>
      <c r="BL25" s="141">
        <f>'Class-1'!BM27</f>
        <v>0</v>
      </c>
      <c r="BM25" s="326" t="str">
        <f>'Class-1'!BN27</f>
        <v/>
      </c>
      <c r="BN25" s="327">
        <f>'Class-1'!BO27</f>
        <v>0</v>
      </c>
      <c r="BO25" s="319">
        <f>'Class-1'!BP27</f>
        <v>0</v>
      </c>
      <c r="BP25" s="320">
        <f>'Class-1'!BQ27</f>
        <v>0</v>
      </c>
      <c r="BQ25" s="321">
        <f>'Class-1'!BR27</f>
        <v>0</v>
      </c>
      <c r="BR25" s="321">
        <f>'Class-1'!BS27</f>
        <v>0</v>
      </c>
      <c r="BS25" s="322">
        <f>'Class-1'!BT27</f>
        <v>0</v>
      </c>
      <c r="BT25" s="323">
        <f>'Class-1'!BU27</f>
        <v>0</v>
      </c>
      <c r="BU25" s="324">
        <f>'Class-1'!BV27</f>
        <v>0</v>
      </c>
      <c r="BV25" s="324">
        <f>'Class-1'!BW27</f>
        <v>0</v>
      </c>
      <c r="BW25" s="324">
        <f>'Class-1'!BX27</f>
        <v>0</v>
      </c>
      <c r="BX25" s="325">
        <f>'Class-1'!BY27</f>
        <v>0</v>
      </c>
      <c r="BY25" s="434">
        <f>'Class-1'!BZ27</f>
        <v>0</v>
      </c>
      <c r="BZ25" s="141">
        <f>'Class-1'!CA27</f>
        <v>0</v>
      </c>
      <c r="CA25" s="326" t="str">
        <f>'Class-1'!CB27</f>
        <v/>
      </c>
      <c r="CB25" s="336">
        <f>'Class-1'!CC27</f>
        <v>0</v>
      </c>
      <c r="CC25" s="329">
        <f>'Class-1'!CD27</f>
        <v>0</v>
      </c>
      <c r="CD25" s="329">
        <f>'Class-1'!CE27</f>
        <v>0</v>
      </c>
      <c r="CE25" s="329">
        <f>'Class-1'!CF27</f>
        <v>0</v>
      </c>
      <c r="CF25" s="329">
        <f>'Class-1'!CG27</f>
        <v>0</v>
      </c>
      <c r="CG25" s="337">
        <f>'Class-1'!CH27</f>
        <v>0</v>
      </c>
      <c r="CH25" s="141">
        <f>'Class-1'!CI27</f>
        <v>0</v>
      </c>
      <c r="CI25" s="326" t="str">
        <f>'Class-1'!CJ27</f>
        <v/>
      </c>
      <c r="CJ25" s="336">
        <f>'Class-1'!CK27</f>
        <v>0</v>
      </c>
      <c r="CK25" s="329">
        <f>'Class-1'!CL27</f>
        <v>0</v>
      </c>
      <c r="CL25" s="329">
        <f>'Class-1'!CM27</f>
        <v>0</v>
      </c>
      <c r="CM25" s="329">
        <f>'Class-1'!CN27</f>
        <v>0</v>
      </c>
      <c r="CN25" s="329">
        <f>'Class-1'!CO27</f>
        <v>0</v>
      </c>
      <c r="CO25" s="337">
        <f>'Class-1'!CP27</f>
        <v>0</v>
      </c>
      <c r="CP25" s="141">
        <f>'Class-1'!CQ27</f>
        <v>0</v>
      </c>
      <c r="CQ25" s="326" t="str">
        <f>'Class-1'!CR27</f>
        <v/>
      </c>
      <c r="CR25" s="336">
        <f>'Class-1'!CS27</f>
        <v>0</v>
      </c>
      <c r="CS25" s="329">
        <f>'Class-1'!CT27</f>
        <v>0</v>
      </c>
      <c r="CT25" s="329">
        <f>'Class-1'!CU27</f>
        <v>0</v>
      </c>
      <c r="CU25" s="329">
        <f>'Class-1'!CV27</f>
        <v>0</v>
      </c>
      <c r="CV25" s="329">
        <f>'Class-1'!CW27</f>
        <v>0</v>
      </c>
      <c r="CW25" s="337">
        <f>'Class-1'!CX27</f>
        <v>0</v>
      </c>
      <c r="CX25" s="141">
        <f>'Class-1'!CY27</f>
        <v>0</v>
      </c>
      <c r="CY25" s="326" t="str">
        <f>'Class-1'!CZ27</f>
        <v/>
      </c>
      <c r="CZ25" s="338">
        <f>'Class-1'!DA27</f>
        <v>0</v>
      </c>
      <c r="DA25" s="339">
        <f>'Class-1'!DB27</f>
        <v>0</v>
      </c>
      <c r="DB25" s="340" t="str">
        <f>'Class-1'!DC27</f>
        <v/>
      </c>
      <c r="DC25" s="332">
        <f>'Class-1'!DD27</f>
        <v>1000</v>
      </c>
      <c r="DD25" s="333">
        <f>'Class-1'!DE27</f>
        <v>0</v>
      </c>
      <c r="DE25" s="141">
        <f>'Class-1'!DF27</f>
        <v>0</v>
      </c>
      <c r="DF25" s="141" t="str">
        <f>'Class-1'!DG27</f>
        <v/>
      </c>
      <c r="DG25" s="141" t="str">
        <f>'Class-1'!DH27</f>
        <v/>
      </c>
      <c r="DH25" s="141" t="str">
        <f>'Class-1'!DI27</f>
        <v/>
      </c>
      <c r="DI25" s="334" t="str">
        <f>'Class-1'!DJ27</f>
        <v/>
      </c>
    </row>
    <row r="26" spans="1:113">
      <c r="A26" s="859"/>
      <c r="B26" s="287">
        <f t="shared" si="0"/>
        <v>0</v>
      </c>
      <c r="C26" s="139">
        <f>'Class-1'!D28</f>
        <v>0</v>
      </c>
      <c r="D26" s="139">
        <f>'Class-1'!E28</f>
        <v>0</v>
      </c>
      <c r="E26" s="139">
        <f>'Class-1'!F28</f>
        <v>0</v>
      </c>
      <c r="F26" s="141">
        <f>'Class-1'!G28</f>
        <v>0</v>
      </c>
      <c r="G26" s="141">
        <f>'Class-1'!H28</f>
        <v>0</v>
      </c>
      <c r="H26" s="141">
        <f>'Class-1'!I28</f>
        <v>0</v>
      </c>
      <c r="I26" s="286">
        <f>'Class-1'!J28</f>
        <v>0</v>
      </c>
      <c r="J26" s="335">
        <f>'Class-1'!K28</f>
        <v>0</v>
      </c>
      <c r="K26" s="319">
        <f>'Class-1'!L28</f>
        <v>0</v>
      </c>
      <c r="L26" s="320">
        <f>'Class-1'!M28</f>
        <v>0</v>
      </c>
      <c r="M26" s="321">
        <f>'Class-1'!N28</f>
        <v>0</v>
      </c>
      <c r="N26" s="321">
        <f>'Class-1'!O28</f>
        <v>0</v>
      </c>
      <c r="O26" s="322">
        <f>'Class-1'!P28</f>
        <v>0</v>
      </c>
      <c r="P26" s="323">
        <f>'Class-1'!Q28</f>
        <v>0</v>
      </c>
      <c r="Q26" s="324">
        <f>'Class-1'!R28</f>
        <v>0</v>
      </c>
      <c r="R26" s="324">
        <f>'Class-1'!S28</f>
        <v>0</v>
      </c>
      <c r="S26" s="324">
        <f>'Class-1'!T28</f>
        <v>0</v>
      </c>
      <c r="T26" s="325">
        <f>'Class-1'!U28</f>
        <v>0</v>
      </c>
      <c r="U26" s="434">
        <f>'Class-1'!V28</f>
        <v>0</v>
      </c>
      <c r="V26" s="141">
        <f>'Class-1'!W28</f>
        <v>0</v>
      </c>
      <c r="W26" s="326" t="str">
        <f>'Class-1'!X28</f>
        <v/>
      </c>
      <c r="X26" s="327">
        <f>'Class-1'!Y28</f>
        <v>0</v>
      </c>
      <c r="Y26" s="319">
        <f>'Class-1'!Z28</f>
        <v>0</v>
      </c>
      <c r="Z26" s="320">
        <f>'Class-1'!AA28</f>
        <v>0</v>
      </c>
      <c r="AA26" s="321">
        <f>'Class-1'!AB28</f>
        <v>0</v>
      </c>
      <c r="AB26" s="321">
        <f>'Class-1'!AC28</f>
        <v>0</v>
      </c>
      <c r="AC26" s="322">
        <f>'Class-1'!AD28</f>
        <v>0</v>
      </c>
      <c r="AD26" s="323">
        <f>'Class-1'!AE28</f>
        <v>0</v>
      </c>
      <c r="AE26" s="324">
        <f>'Class-1'!AF28</f>
        <v>0</v>
      </c>
      <c r="AF26" s="324">
        <f>'Class-1'!AG28</f>
        <v>0</v>
      </c>
      <c r="AG26" s="324">
        <f>'Class-1'!AH28</f>
        <v>0</v>
      </c>
      <c r="AH26" s="325">
        <f>'Class-1'!AI28</f>
        <v>0</v>
      </c>
      <c r="AI26" s="434">
        <f>'Class-1'!AJ28</f>
        <v>0</v>
      </c>
      <c r="AJ26" s="141">
        <f>'Class-1'!AK28</f>
        <v>0</v>
      </c>
      <c r="AK26" s="326" t="str">
        <f>'Class-1'!AL28</f>
        <v/>
      </c>
      <c r="AL26" s="327">
        <f>'Class-1'!AM28</f>
        <v>0</v>
      </c>
      <c r="AM26" s="319">
        <f>'Class-1'!AN28</f>
        <v>0</v>
      </c>
      <c r="AN26" s="320">
        <f>'Class-1'!AO28</f>
        <v>0</v>
      </c>
      <c r="AO26" s="321">
        <f>'Class-1'!AP28</f>
        <v>0</v>
      </c>
      <c r="AP26" s="321">
        <f>'Class-1'!AQ28</f>
        <v>0</v>
      </c>
      <c r="AQ26" s="322">
        <f>'Class-1'!AR28</f>
        <v>0</v>
      </c>
      <c r="AR26" s="323">
        <f>'Class-1'!AS28</f>
        <v>0</v>
      </c>
      <c r="AS26" s="324">
        <f>'Class-1'!AT28</f>
        <v>0</v>
      </c>
      <c r="AT26" s="324">
        <f>'Class-1'!AU28</f>
        <v>0</v>
      </c>
      <c r="AU26" s="324">
        <f>'Class-1'!AV28</f>
        <v>0</v>
      </c>
      <c r="AV26" s="325">
        <f>'Class-1'!AW28</f>
        <v>0</v>
      </c>
      <c r="AW26" s="434">
        <f>'Class-1'!AX28</f>
        <v>0</v>
      </c>
      <c r="AX26" s="141">
        <f>'Class-1'!AY28</f>
        <v>0</v>
      </c>
      <c r="AY26" s="326" t="str">
        <f>'Class-1'!AZ28</f>
        <v/>
      </c>
      <c r="AZ26" s="327">
        <f>'Class-1'!BA28</f>
        <v>0</v>
      </c>
      <c r="BA26" s="319">
        <f>'Class-1'!BB28</f>
        <v>0</v>
      </c>
      <c r="BB26" s="320">
        <f>'Class-1'!BC28</f>
        <v>0</v>
      </c>
      <c r="BC26" s="321">
        <f>'Class-1'!BD28</f>
        <v>0</v>
      </c>
      <c r="BD26" s="321">
        <f>'Class-1'!BE28</f>
        <v>0</v>
      </c>
      <c r="BE26" s="322">
        <f>'Class-1'!BF28</f>
        <v>0</v>
      </c>
      <c r="BF26" s="323">
        <f>'Class-1'!BG28</f>
        <v>0</v>
      </c>
      <c r="BG26" s="324">
        <f>'Class-1'!BH28</f>
        <v>0</v>
      </c>
      <c r="BH26" s="324">
        <f>'Class-1'!BI28</f>
        <v>0</v>
      </c>
      <c r="BI26" s="324">
        <f>'Class-1'!BJ28</f>
        <v>0</v>
      </c>
      <c r="BJ26" s="325">
        <f>'Class-1'!BK28</f>
        <v>0</v>
      </c>
      <c r="BK26" s="434">
        <f>'Class-1'!BL28</f>
        <v>0</v>
      </c>
      <c r="BL26" s="141">
        <f>'Class-1'!BM28</f>
        <v>0</v>
      </c>
      <c r="BM26" s="326" t="str">
        <f>'Class-1'!BN28</f>
        <v/>
      </c>
      <c r="BN26" s="327">
        <f>'Class-1'!BO28</f>
        <v>0</v>
      </c>
      <c r="BO26" s="319">
        <f>'Class-1'!BP28</f>
        <v>0</v>
      </c>
      <c r="BP26" s="320">
        <f>'Class-1'!BQ28</f>
        <v>0</v>
      </c>
      <c r="BQ26" s="321">
        <f>'Class-1'!BR28</f>
        <v>0</v>
      </c>
      <c r="BR26" s="321">
        <f>'Class-1'!BS28</f>
        <v>0</v>
      </c>
      <c r="BS26" s="322">
        <f>'Class-1'!BT28</f>
        <v>0</v>
      </c>
      <c r="BT26" s="323">
        <f>'Class-1'!BU28</f>
        <v>0</v>
      </c>
      <c r="BU26" s="324">
        <f>'Class-1'!BV28</f>
        <v>0</v>
      </c>
      <c r="BV26" s="324">
        <f>'Class-1'!BW28</f>
        <v>0</v>
      </c>
      <c r="BW26" s="324">
        <f>'Class-1'!BX28</f>
        <v>0</v>
      </c>
      <c r="BX26" s="325">
        <f>'Class-1'!BY28</f>
        <v>0</v>
      </c>
      <c r="BY26" s="434">
        <f>'Class-1'!BZ28</f>
        <v>0</v>
      </c>
      <c r="BZ26" s="141">
        <f>'Class-1'!CA28</f>
        <v>0</v>
      </c>
      <c r="CA26" s="326" t="str">
        <f>'Class-1'!CB28</f>
        <v/>
      </c>
      <c r="CB26" s="336">
        <f>'Class-1'!CC28</f>
        <v>0</v>
      </c>
      <c r="CC26" s="329">
        <f>'Class-1'!CD28</f>
        <v>0</v>
      </c>
      <c r="CD26" s="329">
        <f>'Class-1'!CE28</f>
        <v>0</v>
      </c>
      <c r="CE26" s="329">
        <f>'Class-1'!CF28</f>
        <v>0</v>
      </c>
      <c r="CF26" s="329">
        <f>'Class-1'!CG28</f>
        <v>0</v>
      </c>
      <c r="CG26" s="337">
        <f>'Class-1'!CH28</f>
        <v>0</v>
      </c>
      <c r="CH26" s="141">
        <f>'Class-1'!CI28</f>
        <v>0</v>
      </c>
      <c r="CI26" s="326" t="str">
        <f>'Class-1'!CJ28</f>
        <v/>
      </c>
      <c r="CJ26" s="336">
        <f>'Class-1'!CK28</f>
        <v>0</v>
      </c>
      <c r="CK26" s="329">
        <f>'Class-1'!CL28</f>
        <v>0</v>
      </c>
      <c r="CL26" s="329">
        <f>'Class-1'!CM28</f>
        <v>0</v>
      </c>
      <c r="CM26" s="329">
        <f>'Class-1'!CN28</f>
        <v>0</v>
      </c>
      <c r="CN26" s="329">
        <f>'Class-1'!CO28</f>
        <v>0</v>
      </c>
      <c r="CO26" s="337">
        <f>'Class-1'!CP28</f>
        <v>0</v>
      </c>
      <c r="CP26" s="141">
        <f>'Class-1'!CQ28</f>
        <v>0</v>
      </c>
      <c r="CQ26" s="326" t="str">
        <f>'Class-1'!CR28</f>
        <v/>
      </c>
      <c r="CR26" s="336">
        <f>'Class-1'!CS28</f>
        <v>0</v>
      </c>
      <c r="CS26" s="329">
        <f>'Class-1'!CT28</f>
        <v>0</v>
      </c>
      <c r="CT26" s="329">
        <f>'Class-1'!CU28</f>
        <v>0</v>
      </c>
      <c r="CU26" s="329">
        <f>'Class-1'!CV28</f>
        <v>0</v>
      </c>
      <c r="CV26" s="329">
        <f>'Class-1'!CW28</f>
        <v>0</v>
      </c>
      <c r="CW26" s="337">
        <f>'Class-1'!CX28</f>
        <v>0</v>
      </c>
      <c r="CX26" s="141">
        <f>'Class-1'!CY28</f>
        <v>0</v>
      </c>
      <c r="CY26" s="326" t="str">
        <f>'Class-1'!CZ28</f>
        <v/>
      </c>
      <c r="CZ26" s="338">
        <f>'Class-1'!DA28</f>
        <v>0</v>
      </c>
      <c r="DA26" s="339">
        <f>'Class-1'!DB28</f>
        <v>0</v>
      </c>
      <c r="DB26" s="340" t="str">
        <f>'Class-1'!DC28</f>
        <v/>
      </c>
      <c r="DC26" s="332">
        <f>'Class-1'!DD28</f>
        <v>1000</v>
      </c>
      <c r="DD26" s="333">
        <f>'Class-1'!DE28</f>
        <v>0</v>
      </c>
      <c r="DE26" s="141">
        <f>'Class-1'!DF28</f>
        <v>0</v>
      </c>
      <c r="DF26" s="141" t="str">
        <f>'Class-1'!DG28</f>
        <v/>
      </c>
      <c r="DG26" s="141" t="str">
        <f>'Class-1'!DH28</f>
        <v/>
      </c>
      <c r="DH26" s="141" t="str">
        <f>'Class-1'!DI28</f>
        <v/>
      </c>
      <c r="DI26" s="334" t="str">
        <f>'Class-1'!DJ28</f>
        <v/>
      </c>
    </row>
    <row r="27" spans="1:113">
      <c r="A27" s="859"/>
      <c r="B27" s="287">
        <f t="shared" si="0"/>
        <v>0</v>
      </c>
      <c r="C27" s="139">
        <f>'Class-1'!D29</f>
        <v>0</v>
      </c>
      <c r="D27" s="139">
        <f>'Class-1'!E29</f>
        <v>0</v>
      </c>
      <c r="E27" s="139">
        <f>'Class-1'!F29</f>
        <v>0</v>
      </c>
      <c r="F27" s="141">
        <f>'Class-1'!G29</f>
        <v>0</v>
      </c>
      <c r="G27" s="141">
        <f>'Class-1'!H29</f>
        <v>0</v>
      </c>
      <c r="H27" s="141">
        <f>'Class-1'!I29</f>
        <v>0</v>
      </c>
      <c r="I27" s="286">
        <f>'Class-1'!J29</f>
        <v>0</v>
      </c>
      <c r="J27" s="335">
        <f>'Class-1'!K29</f>
        <v>0</v>
      </c>
      <c r="K27" s="319">
        <f>'Class-1'!L29</f>
        <v>0</v>
      </c>
      <c r="L27" s="320">
        <f>'Class-1'!M29</f>
        <v>0</v>
      </c>
      <c r="M27" s="321">
        <f>'Class-1'!N29</f>
        <v>0</v>
      </c>
      <c r="N27" s="321">
        <f>'Class-1'!O29</f>
        <v>0</v>
      </c>
      <c r="O27" s="322">
        <f>'Class-1'!P29</f>
        <v>0</v>
      </c>
      <c r="P27" s="323">
        <f>'Class-1'!Q29</f>
        <v>0</v>
      </c>
      <c r="Q27" s="324">
        <f>'Class-1'!R29</f>
        <v>0</v>
      </c>
      <c r="R27" s="324">
        <f>'Class-1'!S29</f>
        <v>0</v>
      </c>
      <c r="S27" s="324">
        <f>'Class-1'!T29</f>
        <v>0</v>
      </c>
      <c r="T27" s="325">
        <f>'Class-1'!U29</f>
        <v>0</v>
      </c>
      <c r="U27" s="434">
        <f>'Class-1'!V29</f>
        <v>0</v>
      </c>
      <c r="V27" s="141">
        <f>'Class-1'!W29</f>
        <v>0</v>
      </c>
      <c r="W27" s="326" t="str">
        <f>'Class-1'!X29</f>
        <v/>
      </c>
      <c r="X27" s="327">
        <f>'Class-1'!Y29</f>
        <v>0</v>
      </c>
      <c r="Y27" s="319">
        <f>'Class-1'!Z29</f>
        <v>0</v>
      </c>
      <c r="Z27" s="320">
        <f>'Class-1'!AA29</f>
        <v>0</v>
      </c>
      <c r="AA27" s="321">
        <f>'Class-1'!AB29</f>
        <v>0</v>
      </c>
      <c r="AB27" s="321">
        <f>'Class-1'!AC29</f>
        <v>0</v>
      </c>
      <c r="AC27" s="322">
        <f>'Class-1'!AD29</f>
        <v>0</v>
      </c>
      <c r="AD27" s="323">
        <f>'Class-1'!AE29</f>
        <v>0</v>
      </c>
      <c r="AE27" s="324">
        <f>'Class-1'!AF29</f>
        <v>0</v>
      </c>
      <c r="AF27" s="324">
        <f>'Class-1'!AG29</f>
        <v>0</v>
      </c>
      <c r="AG27" s="324">
        <f>'Class-1'!AH29</f>
        <v>0</v>
      </c>
      <c r="AH27" s="325">
        <f>'Class-1'!AI29</f>
        <v>0</v>
      </c>
      <c r="AI27" s="434">
        <f>'Class-1'!AJ29</f>
        <v>0</v>
      </c>
      <c r="AJ27" s="141">
        <f>'Class-1'!AK29</f>
        <v>0</v>
      </c>
      <c r="AK27" s="326" t="str">
        <f>'Class-1'!AL29</f>
        <v/>
      </c>
      <c r="AL27" s="327">
        <f>'Class-1'!AM29</f>
        <v>0</v>
      </c>
      <c r="AM27" s="319">
        <f>'Class-1'!AN29</f>
        <v>0</v>
      </c>
      <c r="AN27" s="320">
        <f>'Class-1'!AO29</f>
        <v>0</v>
      </c>
      <c r="AO27" s="321">
        <f>'Class-1'!AP29</f>
        <v>0</v>
      </c>
      <c r="AP27" s="321">
        <f>'Class-1'!AQ29</f>
        <v>0</v>
      </c>
      <c r="AQ27" s="322">
        <f>'Class-1'!AR29</f>
        <v>0</v>
      </c>
      <c r="AR27" s="323">
        <f>'Class-1'!AS29</f>
        <v>0</v>
      </c>
      <c r="AS27" s="324">
        <f>'Class-1'!AT29</f>
        <v>0</v>
      </c>
      <c r="AT27" s="324">
        <f>'Class-1'!AU29</f>
        <v>0</v>
      </c>
      <c r="AU27" s="324">
        <f>'Class-1'!AV29</f>
        <v>0</v>
      </c>
      <c r="AV27" s="325">
        <f>'Class-1'!AW29</f>
        <v>0</v>
      </c>
      <c r="AW27" s="434">
        <f>'Class-1'!AX29</f>
        <v>0</v>
      </c>
      <c r="AX27" s="141">
        <f>'Class-1'!AY29</f>
        <v>0</v>
      </c>
      <c r="AY27" s="326" t="str">
        <f>'Class-1'!AZ29</f>
        <v/>
      </c>
      <c r="AZ27" s="327">
        <f>'Class-1'!BA29</f>
        <v>0</v>
      </c>
      <c r="BA27" s="319">
        <f>'Class-1'!BB29</f>
        <v>0</v>
      </c>
      <c r="BB27" s="320">
        <f>'Class-1'!BC29</f>
        <v>0</v>
      </c>
      <c r="BC27" s="321">
        <f>'Class-1'!BD29</f>
        <v>0</v>
      </c>
      <c r="BD27" s="321">
        <f>'Class-1'!BE29</f>
        <v>0</v>
      </c>
      <c r="BE27" s="322">
        <f>'Class-1'!BF29</f>
        <v>0</v>
      </c>
      <c r="BF27" s="323">
        <f>'Class-1'!BG29</f>
        <v>0</v>
      </c>
      <c r="BG27" s="324">
        <f>'Class-1'!BH29</f>
        <v>0</v>
      </c>
      <c r="BH27" s="324">
        <f>'Class-1'!BI29</f>
        <v>0</v>
      </c>
      <c r="BI27" s="324">
        <f>'Class-1'!BJ29</f>
        <v>0</v>
      </c>
      <c r="BJ27" s="325">
        <f>'Class-1'!BK29</f>
        <v>0</v>
      </c>
      <c r="BK27" s="434">
        <f>'Class-1'!BL29</f>
        <v>0</v>
      </c>
      <c r="BL27" s="141">
        <f>'Class-1'!BM29</f>
        <v>0</v>
      </c>
      <c r="BM27" s="326" t="str">
        <f>'Class-1'!BN29</f>
        <v/>
      </c>
      <c r="BN27" s="327">
        <f>'Class-1'!BO29</f>
        <v>0</v>
      </c>
      <c r="BO27" s="319">
        <f>'Class-1'!BP29</f>
        <v>0</v>
      </c>
      <c r="BP27" s="320">
        <f>'Class-1'!BQ29</f>
        <v>0</v>
      </c>
      <c r="BQ27" s="321">
        <f>'Class-1'!BR29</f>
        <v>0</v>
      </c>
      <c r="BR27" s="321">
        <f>'Class-1'!BS29</f>
        <v>0</v>
      </c>
      <c r="BS27" s="322">
        <f>'Class-1'!BT29</f>
        <v>0</v>
      </c>
      <c r="BT27" s="323">
        <f>'Class-1'!BU29</f>
        <v>0</v>
      </c>
      <c r="BU27" s="324">
        <f>'Class-1'!BV29</f>
        <v>0</v>
      </c>
      <c r="BV27" s="324">
        <f>'Class-1'!BW29</f>
        <v>0</v>
      </c>
      <c r="BW27" s="324">
        <f>'Class-1'!BX29</f>
        <v>0</v>
      </c>
      <c r="BX27" s="325">
        <f>'Class-1'!BY29</f>
        <v>0</v>
      </c>
      <c r="BY27" s="434">
        <f>'Class-1'!BZ29</f>
        <v>0</v>
      </c>
      <c r="BZ27" s="141">
        <f>'Class-1'!CA29</f>
        <v>0</v>
      </c>
      <c r="CA27" s="326" t="str">
        <f>'Class-1'!CB29</f>
        <v/>
      </c>
      <c r="CB27" s="336">
        <f>'Class-1'!CC29</f>
        <v>0</v>
      </c>
      <c r="CC27" s="329">
        <f>'Class-1'!CD29</f>
        <v>0</v>
      </c>
      <c r="CD27" s="329">
        <f>'Class-1'!CE29</f>
        <v>0</v>
      </c>
      <c r="CE27" s="329">
        <f>'Class-1'!CF29</f>
        <v>0</v>
      </c>
      <c r="CF27" s="329">
        <f>'Class-1'!CG29</f>
        <v>0</v>
      </c>
      <c r="CG27" s="337">
        <f>'Class-1'!CH29</f>
        <v>0</v>
      </c>
      <c r="CH27" s="141">
        <f>'Class-1'!CI29</f>
        <v>0</v>
      </c>
      <c r="CI27" s="326" t="str">
        <f>'Class-1'!CJ29</f>
        <v/>
      </c>
      <c r="CJ27" s="336">
        <f>'Class-1'!CK29</f>
        <v>0</v>
      </c>
      <c r="CK27" s="329">
        <f>'Class-1'!CL29</f>
        <v>0</v>
      </c>
      <c r="CL27" s="329">
        <f>'Class-1'!CM29</f>
        <v>0</v>
      </c>
      <c r="CM27" s="329">
        <f>'Class-1'!CN29</f>
        <v>0</v>
      </c>
      <c r="CN27" s="329">
        <f>'Class-1'!CO29</f>
        <v>0</v>
      </c>
      <c r="CO27" s="337">
        <f>'Class-1'!CP29</f>
        <v>0</v>
      </c>
      <c r="CP27" s="141">
        <f>'Class-1'!CQ29</f>
        <v>0</v>
      </c>
      <c r="CQ27" s="326" t="str">
        <f>'Class-1'!CR29</f>
        <v/>
      </c>
      <c r="CR27" s="336">
        <f>'Class-1'!CS29</f>
        <v>0</v>
      </c>
      <c r="CS27" s="329">
        <f>'Class-1'!CT29</f>
        <v>0</v>
      </c>
      <c r="CT27" s="329">
        <f>'Class-1'!CU29</f>
        <v>0</v>
      </c>
      <c r="CU27" s="329">
        <f>'Class-1'!CV29</f>
        <v>0</v>
      </c>
      <c r="CV27" s="329">
        <f>'Class-1'!CW29</f>
        <v>0</v>
      </c>
      <c r="CW27" s="337">
        <f>'Class-1'!CX29</f>
        <v>0</v>
      </c>
      <c r="CX27" s="141">
        <f>'Class-1'!CY29</f>
        <v>0</v>
      </c>
      <c r="CY27" s="326" t="str">
        <f>'Class-1'!CZ29</f>
        <v/>
      </c>
      <c r="CZ27" s="338">
        <f>'Class-1'!DA29</f>
        <v>0</v>
      </c>
      <c r="DA27" s="339">
        <f>'Class-1'!DB29</f>
        <v>0</v>
      </c>
      <c r="DB27" s="340" t="str">
        <f>'Class-1'!DC29</f>
        <v/>
      </c>
      <c r="DC27" s="332">
        <f>'Class-1'!DD29</f>
        <v>1000</v>
      </c>
      <c r="DD27" s="333">
        <f>'Class-1'!DE29</f>
        <v>0</v>
      </c>
      <c r="DE27" s="141">
        <f>'Class-1'!DF29</f>
        <v>0</v>
      </c>
      <c r="DF27" s="141" t="str">
        <f>'Class-1'!DG29</f>
        <v/>
      </c>
      <c r="DG27" s="141" t="str">
        <f>'Class-1'!DH29</f>
        <v/>
      </c>
      <c r="DH27" s="141" t="str">
        <f>'Class-1'!DI29</f>
        <v/>
      </c>
      <c r="DI27" s="334" t="str">
        <f>'Class-1'!DJ29</f>
        <v/>
      </c>
    </row>
    <row r="28" spans="1:113">
      <c r="A28" s="859"/>
      <c r="B28" s="287">
        <f t="shared" si="0"/>
        <v>0</v>
      </c>
      <c r="C28" s="139">
        <f>'Class-1'!D30</f>
        <v>0</v>
      </c>
      <c r="D28" s="139">
        <f>'Class-1'!E30</f>
        <v>0</v>
      </c>
      <c r="E28" s="139">
        <f>'Class-1'!F30</f>
        <v>0</v>
      </c>
      <c r="F28" s="141">
        <f>'Class-1'!G30</f>
        <v>0</v>
      </c>
      <c r="G28" s="141">
        <f>'Class-1'!H30</f>
        <v>0</v>
      </c>
      <c r="H28" s="141">
        <f>'Class-1'!I30</f>
        <v>0</v>
      </c>
      <c r="I28" s="286">
        <f>'Class-1'!J30</f>
        <v>0</v>
      </c>
      <c r="J28" s="335">
        <f>'Class-1'!K30</f>
        <v>0</v>
      </c>
      <c r="K28" s="319">
        <f>'Class-1'!L30</f>
        <v>0</v>
      </c>
      <c r="L28" s="320">
        <f>'Class-1'!M30</f>
        <v>0</v>
      </c>
      <c r="M28" s="321">
        <f>'Class-1'!N30</f>
        <v>0</v>
      </c>
      <c r="N28" s="321">
        <f>'Class-1'!O30</f>
        <v>0</v>
      </c>
      <c r="O28" s="322">
        <f>'Class-1'!P30</f>
        <v>0</v>
      </c>
      <c r="P28" s="323">
        <f>'Class-1'!Q30</f>
        <v>0</v>
      </c>
      <c r="Q28" s="324">
        <f>'Class-1'!R30</f>
        <v>0</v>
      </c>
      <c r="R28" s="324">
        <f>'Class-1'!S30</f>
        <v>0</v>
      </c>
      <c r="S28" s="324">
        <f>'Class-1'!T30</f>
        <v>0</v>
      </c>
      <c r="T28" s="325">
        <f>'Class-1'!U30</f>
        <v>0</v>
      </c>
      <c r="U28" s="434">
        <f>'Class-1'!V30</f>
        <v>0</v>
      </c>
      <c r="V28" s="141">
        <f>'Class-1'!W30</f>
        <v>0</v>
      </c>
      <c r="W28" s="326" t="str">
        <f>'Class-1'!X30</f>
        <v/>
      </c>
      <c r="X28" s="327">
        <f>'Class-1'!Y30</f>
        <v>0</v>
      </c>
      <c r="Y28" s="319">
        <f>'Class-1'!Z30</f>
        <v>0</v>
      </c>
      <c r="Z28" s="320">
        <f>'Class-1'!AA30</f>
        <v>0</v>
      </c>
      <c r="AA28" s="321">
        <f>'Class-1'!AB30</f>
        <v>0</v>
      </c>
      <c r="AB28" s="321">
        <f>'Class-1'!AC30</f>
        <v>0</v>
      </c>
      <c r="AC28" s="322">
        <f>'Class-1'!AD30</f>
        <v>0</v>
      </c>
      <c r="AD28" s="323">
        <f>'Class-1'!AE30</f>
        <v>0</v>
      </c>
      <c r="AE28" s="324">
        <f>'Class-1'!AF30</f>
        <v>0</v>
      </c>
      <c r="AF28" s="324">
        <f>'Class-1'!AG30</f>
        <v>0</v>
      </c>
      <c r="AG28" s="324">
        <f>'Class-1'!AH30</f>
        <v>0</v>
      </c>
      <c r="AH28" s="325">
        <f>'Class-1'!AI30</f>
        <v>0</v>
      </c>
      <c r="AI28" s="434">
        <f>'Class-1'!AJ30</f>
        <v>0</v>
      </c>
      <c r="AJ28" s="141">
        <f>'Class-1'!AK30</f>
        <v>0</v>
      </c>
      <c r="AK28" s="326" t="str">
        <f>'Class-1'!AL30</f>
        <v/>
      </c>
      <c r="AL28" s="327">
        <f>'Class-1'!AM30</f>
        <v>0</v>
      </c>
      <c r="AM28" s="319">
        <f>'Class-1'!AN30</f>
        <v>0</v>
      </c>
      <c r="AN28" s="320">
        <f>'Class-1'!AO30</f>
        <v>0</v>
      </c>
      <c r="AO28" s="321">
        <f>'Class-1'!AP30</f>
        <v>0</v>
      </c>
      <c r="AP28" s="321">
        <f>'Class-1'!AQ30</f>
        <v>0</v>
      </c>
      <c r="AQ28" s="322">
        <f>'Class-1'!AR30</f>
        <v>0</v>
      </c>
      <c r="AR28" s="323">
        <f>'Class-1'!AS30</f>
        <v>0</v>
      </c>
      <c r="AS28" s="324">
        <f>'Class-1'!AT30</f>
        <v>0</v>
      </c>
      <c r="AT28" s="324">
        <f>'Class-1'!AU30</f>
        <v>0</v>
      </c>
      <c r="AU28" s="324">
        <f>'Class-1'!AV30</f>
        <v>0</v>
      </c>
      <c r="AV28" s="325">
        <f>'Class-1'!AW30</f>
        <v>0</v>
      </c>
      <c r="AW28" s="434">
        <f>'Class-1'!AX30</f>
        <v>0</v>
      </c>
      <c r="AX28" s="141">
        <f>'Class-1'!AY30</f>
        <v>0</v>
      </c>
      <c r="AY28" s="326" t="str">
        <f>'Class-1'!AZ30</f>
        <v/>
      </c>
      <c r="AZ28" s="327">
        <f>'Class-1'!BA30</f>
        <v>0</v>
      </c>
      <c r="BA28" s="319">
        <f>'Class-1'!BB30</f>
        <v>0</v>
      </c>
      <c r="BB28" s="320">
        <f>'Class-1'!BC30</f>
        <v>0</v>
      </c>
      <c r="BC28" s="321">
        <f>'Class-1'!BD30</f>
        <v>0</v>
      </c>
      <c r="BD28" s="321">
        <f>'Class-1'!BE30</f>
        <v>0</v>
      </c>
      <c r="BE28" s="322">
        <f>'Class-1'!BF30</f>
        <v>0</v>
      </c>
      <c r="BF28" s="323">
        <f>'Class-1'!BG30</f>
        <v>0</v>
      </c>
      <c r="BG28" s="324">
        <f>'Class-1'!BH30</f>
        <v>0</v>
      </c>
      <c r="BH28" s="324">
        <f>'Class-1'!BI30</f>
        <v>0</v>
      </c>
      <c r="BI28" s="324">
        <f>'Class-1'!BJ30</f>
        <v>0</v>
      </c>
      <c r="BJ28" s="325">
        <f>'Class-1'!BK30</f>
        <v>0</v>
      </c>
      <c r="BK28" s="434">
        <f>'Class-1'!BL30</f>
        <v>0</v>
      </c>
      <c r="BL28" s="141">
        <f>'Class-1'!BM30</f>
        <v>0</v>
      </c>
      <c r="BM28" s="326" t="str">
        <f>'Class-1'!BN30</f>
        <v/>
      </c>
      <c r="BN28" s="327">
        <f>'Class-1'!BO30</f>
        <v>0</v>
      </c>
      <c r="BO28" s="319">
        <f>'Class-1'!BP30</f>
        <v>0</v>
      </c>
      <c r="BP28" s="320">
        <f>'Class-1'!BQ30</f>
        <v>0</v>
      </c>
      <c r="BQ28" s="321">
        <f>'Class-1'!BR30</f>
        <v>0</v>
      </c>
      <c r="BR28" s="321">
        <f>'Class-1'!BS30</f>
        <v>0</v>
      </c>
      <c r="BS28" s="322">
        <f>'Class-1'!BT30</f>
        <v>0</v>
      </c>
      <c r="BT28" s="323">
        <f>'Class-1'!BU30</f>
        <v>0</v>
      </c>
      <c r="BU28" s="324">
        <f>'Class-1'!BV30</f>
        <v>0</v>
      </c>
      <c r="BV28" s="324">
        <f>'Class-1'!BW30</f>
        <v>0</v>
      </c>
      <c r="BW28" s="324">
        <f>'Class-1'!BX30</f>
        <v>0</v>
      </c>
      <c r="BX28" s="325">
        <f>'Class-1'!BY30</f>
        <v>0</v>
      </c>
      <c r="BY28" s="434">
        <f>'Class-1'!BZ30</f>
        <v>0</v>
      </c>
      <c r="BZ28" s="141">
        <f>'Class-1'!CA30</f>
        <v>0</v>
      </c>
      <c r="CA28" s="326" t="str">
        <f>'Class-1'!CB30</f>
        <v/>
      </c>
      <c r="CB28" s="336">
        <f>'Class-1'!CC30</f>
        <v>0</v>
      </c>
      <c r="CC28" s="329">
        <f>'Class-1'!CD30</f>
        <v>0</v>
      </c>
      <c r="CD28" s="329">
        <f>'Class-1'!CE30</f>
        <v>0</v>
      </c>
      <c r="CE28" s="329">
        <f>'Class-1'!CF30</f>
        <v>0</v>
      </c>
      <c r="CF28" s="329">
        <f>'Class-1'!CG30</f>
        <v>0</v>
      </c>
      <c r="CG28" s="337">
        <f>'Class-1'!CH30</f>
        <v>0</v>
      </c>
      <c r="CH28" s="141">
        <f>'Class-1'!CI30</f>
        <v>0</v>
      </c>
      <c r="CI28" s="326" t="str">
        <f>'Class-1'!CJ30</f>
        <v/>
      </c>
      <c r="CJ28" s="336">
        <f>'Class-1'!CK30</f>
        <v>0</v>
      </c>
      <c r="CK28" s="329">
        <f>'Class-1'!CL30</f>
        <v>0</v>
      </c>
      <c r="CL28" s="329">
        <f>'Class-1'!CM30</f>
        <v>0</v>
      </c>
      <c r="CM28" s="329">
        <f>'Class-1'!CN30</f>
        <v>0</v>
      </c>
      <c r="CN28" s="329">
        <f>'Class-1'!CO30</f>
        <v>0</v>
      </c>
      <c r="CO28" s="337">
        <f>'Class-1'!CP30</f>
        <v>0</v>
      </c>
      <c r="CP28" s="141">
        <f>'Class-1'!CQ30</f>
        <v>0</v>
      </c>
      <c r="CQ28" s="326" t="str">
        <f>'Class-1'!CR30</f>
        <v/>
      </c>
      <c r="CR28" s="336">
        <f>'Class-1'!CS30</f>
        <v>0</v>
      </c>
      <c r="CS28" s="329">
        <f>'Class-1'!CT30</f>
        <v>0</v>
      </c>
      <c r="CT28" s="329">
        <f>'Class-1'!CU30</f>
        <v>0</v>
      </c>
      <c r="CU28" s="329">
        <f>'Class-1'!CV30</f>
        <v>0</v>
      </c>
      <c r="CV28" s="329">
        <f>'Class-1'!CW30</f>
        <v>0</v>
      </c>
      <c r="CW28" s="337">
        <f>'Class-1'!CX30</f>
        <v>0</v>
      </c>
      <c r="CX28" s="141">
        <f>'Class-1'!CY30</f>
        <v>0</v>
      </c>
      <c r="CY28" s="326" t="str">
        <f>'Class-1'!CZ30</f>
        <v/>
      </c>
      <c r="CZ28" s="338">
        <f>'Class-1'!DA30</f>
        <v>0</v>
      </c>
      <c r="DA28" s="339">
        <f>'Class-1'!DB30</f>
        <v>0</v>
      </c>
      <c r="DB28" s="340" t="str">
        <f>'Class-1'!DC30</f>
        <v/>
      </c>
      <c r="DC28" s="332">
        <f>'Class-1'!DD30</f>
        <v>1000</v>
      </c>
      <c r="DD28" s="333">
        <f>'Class-1'!DE30</f>
        <v>0</v>
      </c>
      <c r="DE28" s="141">
        <f>'Class-1'!DF30</f>
        <v>0</v>
      </c>
      <c r="DF28" s="141" t="str">
        <f>'Class-1'!DG30</f>
        <v/>
      </c>
      <c r="DG28" s="141" t="str">
        <f>'Class-1'!DH30</f>
        <v/>
      </c>
      <c r="DH28" s="141" t="str">
        <f>'Class-1'!DI30</f>
        <v/>
      </c>
      <c r="DI28" s="334" t="str">
        <f>'Class-1'!DJ30</f>
        <v/>
      </c>
    </row>
    <row r="29" spans="1:113">
      <c r="A29" s="859"/>
      <c r="B29" s="287">
        <f t="shared" si="0"/>
        <v>0</v>
      </c>
      <c r="C29" s="139">
        <f>'Class-1'!D31</f>
        <v>0</v>
      </c>
      <c r="D29" s="139">
        <f>'Class-1'!E31</f>
        <v>0</v>
      </c>
      <c r="E29" s="139">
        <f>'Class-1'!F31</f>
        <v>0</v>
      </c>
      <c r="F29" s="141">
        <f>'Class-1'!G31</f>
        <v>0</v>
      </c>
      <c r="G29" s="141">
        <f>'Class-1'!H31</f>
        <v>0</v>
      </c>
      <c r="H29" s="141">
        <f>'Class-1'!I31</f>
        <v>0</v>
      </c>
      <c r="I29" s="286">
        <f>'Class-1'!J31</f>
        <v>0</v>
      </c>
      <c r="J29" s="335">
        <f>'Class-1'!K31</f>
        <v>0</v>
      </c>
      <c r="K29" s="319">
        <f>'Class-1'!L31</f>
        <v>0</v>
      </c>
      <c r="L29" s="320">
        <f>'Class-1'!M31</f>
        <v>0</v>
      </c>
      <c r="M29" s="321">
        <f>'Class-1'!N31</f>
        <v>0</v>
      </c>
      <c r="N29" s="321">
        <f>'Class-1'!O31</f>
        <v>0</v>
      </c>
      <c r="O29" s="322">
        <f>'Class-1'!P31</f>
        <v>0</v>
      </c>
      <c r="P29" s="323">
        <f>'Class-1'!Q31</f>
        <v>0</v>
      </c>
      <c r="Q29" s="324">
        <f>'Class-1'!R31</f>
        <v>0</v>
      </c>
      <c r="R29" s="324">
        <f>'Class-1'!S31</f>
        <v>0</v>
      </c>
      <c r="S29" s="324">
        <f>'Class-1'!T31</f>
        <v>0</v>
      </c>
      <c r="T29" s="325">
        <f>'Class-1'!U31</f>
        <v>0</v>
      </c>
      <c r="U29" s="434">
        <f>'Class-1'!V31</f>
        <v>0</v>
      </c>
      <c r="V29" s="141">
        <f>'Class-1'!W31</f>
        <v>0</v>
      </c>
      <c r="W29" s="326" t="str">
        <f>'Class-1'!X31</f>
        <v/>
      </c>
      <c r="X29" s="327">
        <f>'Class-1'!Y31</f>
        <v>0</v>
      </c>
      <c r="Y29" s="319">
        <f>'Class-1'!Z31</f>
        <v>0</v>
      </c>
      <c r="Z29" s="320">
        <f>'Class-1'!AA31</f>
        <v>0</v>
      </c>
      <c r="AA29" s="321">
        <f>'Class-1'!AB31</f>
        <v>0</v>
      </c>
      <c r="AB29" s="321">
        <f>'Class-1'!AC31</f>
        <v>0</v>
      </c>
      <c r="AC29" s="322">
        <f>'Class-1'!AD31</f>
        <v>0</v>
      </c>
      <c r="AD29" s="323">
        <f>'Class-1'!AE31</f>
        <v>0</v>
      </c>
      <c r="AE29" s="324">
        <f>'Class-1'!AF31</f>
        <v>0</v>
      </c>
      <c r="AF29" s="324">
        <f>'Class-1'!AG31</f>
        <v>0</v>
      </c>
      <c r="AG29" s="324">
        <f>'Class-1'!AH31</f>
        <v>0</v>
      </c>
      <c r="AH29" s="325">
        <f>'Class-1'!AI31</f>
        <v>0</v>
      </c>
      <c r="AI29" s="434">
        <f>'Class-1'!AJ31</f>
        <v>0</v>
      </c>
      <c r="AJ29" s="141">
        <f>'Class-1'!AK31</f>
        <v>0</v>
      </c>
      <c r="AK29" s="326" t="str">
        <f>'Class-1'!AL31</f>
        <v/>
      </c>
      <c r="AL29" s="327">
        <f>'Class-1'!AM31</f>
        <v>0</v>
      </c>
      <c r="AM29" s="319">
        <f>'Class-1'!AN31</f>
        <v>0</v>
      </c>
      <c r="AN29" s="320">
        <f>'Class-1'!AO31</f>
        <v>0</v>
      </c>
      <c r="AO29" s="321">
        <f>'Class-1'!AP31</f>
        <v>0</v>
      </c>
      <c r="AP29" s="321">
        <f>'Class-1'!AQ31</f>
        <v>0</v>
      </c>
      <c r="AQ29" s="322">
        <f>'Class-1'!AR31</f>
        <v>0</v>
      </c>
      <c r="AR29" s="323">
        <f>'Class-1'!AS31</f>
        <v>0</v>
      </c>
      <c r="AS29" s="324">
        <f>'Class-1'!AT31</f>
        <v>0</v>
      </c>
      <c r="AT29" s="324">
        <f>'Class-1'!AU31</f>
        <v>0</v>
      </c>
      <c r="AU29" s="324">
        <f>'Class-1'!AV31</f>
        <v>0</v>
      </c>
      <c r="AV29" s="325">
        <f>'Class-1'!AW31</f>
        <v>0</v>
      </c>
      <c r="AW29" s="434">
        <f>'Class-1'!AX31</f>
        <v>0</v>
      </c>
      <c r="AX29" s="141">
        <f>'Class-1'!AY31</f>
        <v>0</v>
      </c>
      <c r="AY29" s="326" t="str">
        <f>'Class-1'!AZ31</f>
        <v/>
      </c>
      <c r="AZ29" s="327">
        <f>'Class-1'!BA31</f>
        <v>0</v>
      </c>
      <c r="BA29" s="319">
        <f>'Class-1'!BB31</f>
        <v>0</v>
      </c>
      <c r="BB29" s="320">
        <f>'Class-1'!BC31</f>
        <v>0</v>
      </c>
      <c r="BC29" s="321">
        <f>'Class-1'!BD31</f>
        <v>0</v>
      </c>
      <c r="BD29" s="321">
        <f>'Class-1'!BE31</f>
        <v>0</v>
      </c>
      <c r="BE29" s="322">
        <f>'Class-1'!BF31</f>
        <v>0</v>
      </c>
      <c r="BF29" s="323">
        <f>'Class-1'!BG31</f>
        <v>0</v>
      </c>
      <c r="BG29" s="324">
        <f>'Class-1'!BH31</f>
        <v>0</v>
      </c>
      <c r="BH29" s="324">
        <f>'Class-1'!BI31</f>
        <v>0</v>
      </c>
      <c r="BI29" s="324">
        <f>'Class-1'!BJ31</f>
        <v>0</v>
      </c>
      <c r="BJ29" s="325">
        <f>'Class-1'!BK31</f>
        <v>0</v>
      </c>
      <c r="BK29" s="434">
        <f>'Class-1'!BL31</f>
        <v>0</v>
      </c>
      <c r="BL29" s="141">
        <f>'Class-1'!BM31</f>
        <v>0</v>
      </c>
      <c r="BM29" s="326" t="str">
        <f>'Class-1'!BN31</f>
        <v/>
      </c>
      <c r="BN29" s="327">
        <f>'Class-1'!BO31</f>
        <v>0</v>
      </c>
      <c r="BO29" s="319">
        <f>'Class-1'!BP31</f>
        <v>0</v>
      </c>
      <c r="BP29" s="320">
        <f>'Class-1'!BQ31</f>
        <v>0</v>
      </c>
      <c r="BQ29" s="321">
        <f>'Class-1'!BR31</f>
        <v>0</v>
      </c>
      <c r="BR29" s="321">
        <f>'Class-1'!BS31</f>
        <v>0</v>
      </c>
      <c r="BS29" s="322">
        <f>'Class-1'!BT31</f>
        <v>0</v>
      </c>
      <c r="BT29" s="323">
        <f>'Class-1'!BU31</f>
        <v>0</v>
      </c>
      <c r="BU29" s="324">
        <f>'Class-1'!BV31</f>
        <v>0</v>
      </c>
      <c r="BV29" s="324">
        <f>'Class-1'!BW31</f>
        <v>0</v>
      </c>
      <c r="BW29" s="324">
        <f>'Class-1'!BX31</f>
        <v>0</v>
      </c>
      <c r="BX29" s="325">
        <f>'Class-1'!BY31</f>
        <v>0</v>
      </c>
      <c r="BY29" s="434">
        <f>'Class-1'!BZ31</f>
        <v>0</v>
      </c>
      <c r="BZ29" s="141">
        <f>'Class-1'!CA31</f>
        <v>0</v>
      </c>
      <c r="CA29" s="326" t="str">
        <f>'Class-1'!CB31</f>
        <v/>
      </c>
      <c r="CB29" s="336">
        <f>'Class-1'!CC31</f>
        <v>0</v>
      </c>
      <c r="CC29" s="329">
        <f>'Class-1'!CD31</f>
        <v>0</v>
      </c>
      <c r="CD29" s="329">
        <f>'Class-1'!CE31</f>
        <v>0</v>
      </c>
      <c r="CE29" s="329">
        <f>'Class-1'!CF31</f>
        <v>0</v>
      </c>
      <c r="CF29" s="329">
        <f>'Class-1'!CG31</f>
        <v>0</v>
      </c>
      <c r="CG29" s="337">
        <f>'Class-1'!CH31</f>
        <v>0</v>
      </c>
      <c r="CH29" s="141">
        <f>'Class-1'!CI31</f>
        <v>0</v>
      </c>
      <c r="CI29" s="326" t="str">
        <f>'Class-1'!CJ31</f>
        <v/>
      </c>
      <c r="CJ29" s="336">
        <f>'Class-1'!CK31</f>
        <v>0</v>
      </c>
      <c r="CK29" s="329">
        <f>'Class-1'!CL31</f>
        <v>0</v>
      </c>
      <c r="CL29" s="329">
        <f>'Class-1'!CM31</f>
        <v>0</v>
      </c>
      <c r="CM29" s="329">
        <f>'Class-1'!CN31</f>
        <v>0</v>
      </c>
      <c r="CN29" s="329">
        <f>'Class-1'!CO31</f>
        <v>0</v>
      </c>
      <c r="CO29" s="337">
        <f>'Class-1'!CP31</f>
        <v>0</v>
      </c>
      <c r="CP29" s="141">
        <f>'Class-1'!CQ31</f>
        <v>0</v>
      </c>
      <c r="CQ29" s="326" t="str">
        <f>'Class-1'!CR31</f>
        <v/>
      </c>
      <c r="CR29" s="336">
        <f>'Class-1'!CS31</f>
        <v>0</v>
      </c>
      <c r="CS29" s="329">
        <f>'Class-1'!CT31</f>
        <v>0</v>
      </c>
      <c r="CT29" s="329">
        <f>'Class-1'!CU31</f>
        <v>0</v>
      </c>
      <c r="CU29" s="329">
        <f>'Class-1'!CV31</f>
        <v>0</v>
      </c>
      <c r="CV29" s="329">
        <f>'Class-1'!CW31</f>
        <v>0</v>
      </c>
      <c r="CW29" s="337">
        <f>'Class-1'!CX31</f>
        <v>0</v>
      </c>
      <c r="CX29" s="141">
        <f>'Class-1'!CY31</f>
        <v>0</v>
      </c>
      <c r="CY29" s="326" t="str">
        <f>'Class-1'!CZ31</f>
        <v/>
      </c>
      <c r="CZ29" s="338">
        <f>'Class-1'!DA31</f>
        <v>0</v>
      </c>
      <c r="DA29" s="339">
        <f>'Class-1'!DB31</f>
        <v>0</v>
      </c>
      <c r="DB29" s="340" t="str">
        <f>'Class-1'!DC31</f>
        <v/>
      </c>
      <c r="DC29" s="332">
        <f>'Class-1'!DD31</f>
        <v>1000</v>
      </c>
      <c r="DD29" s="333">
        <f>'Class-1'!DE31</f>
        <v>0</v>
      </c>
      <c r="DE29" s="141">
        <f>'Class-1'!DF31</f>
        <v>0</v>
      </c>
      <c r="DF29" s="141" t="str">
        <f>'Class-1'!DG31</f>
        <v/>
      </c>
      <c r="DG29" s="141" t="str">
        <f>'Class-1'!DH31</f>
        <v/>
      </c>
      <c r="DH29" s="141" t="str">
        <f>'Class-1'!DI31</f>
        <v/>
      </c>
      <c r="DI29" s="334" t="str">
        <f>'Class-1'!DJ31</f>
        <v/>
      </c>
    </row>
    <row r="30" spans="1:113">
      <c r="A30" s="859"/>
      <c r="B30" s="287">
        <f t="shared" si="0"/>
        <v>0</v>
      </c>
      <c r="C30" s="139">
        <f>'Class-1'!D32</f>
        <v>0</v>
      </c>
      <c r="D30" s="139">
        <f>'Class-1'!E32</f>
        <v>0</v>
      </c>
      <c r="E30" s="139">
        <f>'Class-1'!F32</f>
        <v>0</v>
      </c>
      <c r="F30" s="141">
        <f>'Class-1'!G32</f>
        <v>0</v>
      </c>
      <c r="G30" s="141">
        <f>'Class-1'!H32</f>
        <v>0</v>
      </c>
      <c r="H30" s="141">
        <f>'Class-1'!I32</f>
        <v>0</v>
      </c>
      <c r="I30" s="286">
        <f>'Class-1'!J32</f>
        <v>0</v>
      </c>
      <c r="J30" s="335">
        <f>'Class-1'!K32</f>
        <v>0</v>
      </c>
      <c r="K30" s="319">
        <f>'Class-1'!L32</f>
        <v>0</v>
      </c>
      <c r="L30" s="320">
        <f>'Class-1'!M32</f>
        <v>0</v>
      </c>
      <c r="M30" s="321">
        <f>'Class-1'!N32</f>
        <v>0</v>
      </c>
      <c r="N30" s="321">
        <f>'Class-1'!O32</f>
        <v>0</v>
      </c>
      <c r="O30" s="322">
        <f>'Class-1'!P32</f>
        <v>0</v>
      </c>
      <c r="P30" s="323">
        <f>'Class-1'!Q32</f>
        <v>0</v>
      </c>
      <c r="Q30" s="324">
        <f>'Class-1'!R32</f>
        <v>0</v>
      </c>
      <c r="R30" s="324">
        <f>'Class-1'!S32</f>
        <v>0</v>
      </c>
      <c r="S30" s="324">
        <f>'Class-1'!T32</f>
        <v>0</v>
      </c>
      <c r="T30" s="325">
        <f>'Class-1'!U32</f>
        <v>0</v>
      </c>
      <c r="U30" s="434">
        <f>'Class-1'!V32</f>
        <v>0</v>
      </c>
      <c r="V30" s="141">
        <f>'Class-1'!W32</f>
        <v>0</v>
      </c>
      <c r="W30" s="326" t="str">
        <f>'Class-1'!X32</f>
        <v/>
      </c>
      <c r="X30" s="327">
        <f>'Class-1'!Y32</f>
        <v>0</v>
      </c>
      <c r="Y30" s="319">
        <f>'Class-1'!Z32</f>
        <v>0</v>
      </c>
      <c r="Z30" s="320">
        <f>'Class-1'!AA32</f>
        <v>0</v>
      </c>
      <c r="AA30" s="321">
        <f>'Class-1'!AB32</f>
        <v>0</v>
      </c>
      <c r="AB30" s="321">
        <f>'Class-1'!AC32</f>
        <v>0</v>
      </c>
      <c r="AC30" s="322">
        <f>'Class-1'!AD32</f>
        <v>0</v>
      </c>
      <c r="AD30" s="323">
        <f>'Class-1'!AE32</f>
        <v>0</v>
      </c>
      <c r="AE30" s="324">
        <f>'Class-1'!AF32</f>
        <v>0</v>
      </c>
      <c r="AF30" s="324">
        <f>'Class-1'!AG32</f>
        <v>0</v>
      </c>
      <c r="AG30" s="324">
        <f>'Class-1'!AH32</f>
        <v>0</v>
      </c>
      <c r="AH30" s="325">
        <f>'Class-1'!AI32</f>
        <v>0</v>
      </c>
      <c r="AI30" s="434">
        <f>'Class-1'!AJ32</f>
        <v>0</v>
      </c>
      <c r="AJ30" s="141">
        <f>'Class-1'!AK32</f>
        <v>0</v>
      </c>
      <c r="AK30" s="326" t="str">
        <f>'Class-1'!AL32</f>
        <v/>
      </c>
      <c r="AL30" s="327">
        <f>'Class-1'!AM32</f>
        <v>0</v>
      </c>
      <c r="AM30" s="319">
        <f>'Class-1'!AN32</f>
        <v>0</v>
      </c>
      <c r="AN30" s="320">
        <f>'Class-1'!AO32</f>
        <v>0</v>
      </c>
      <c r="AO30" s="321">
        <f>'Class-1'!AP32</f>
        <v>0</v>
      </c>
      <c r="AP30" s="321">
        <f>'Class-1'!AQ32</f>
        <v>0</v>
      </c>
      <c r="AQ30" s="322">
        <f>'Class-1'!AR32</f>
        <v>0</v>
      </c>
      <c r="AR30" s="323">
        <f>'Class-1'!AS32</f>
        <v>0</v>
      </c>
      <c r="AS30" s="324">
        <f>'Class-1'!AT32</f>
        <v>0</v>
      </c>
      <c r="AT30" s="324">
        <f>'Class-1'!AU32</f>
        <v>0</v>
      </c>
      <c r="AU30" s="324">
        <f>'Class-1'!AV32</f>
        <v>0</v>
      </c>
      <c r="AV30" s="325">
        <f>'Class-1'!AW32</f>
        <v>0</v>
      </c>
      <c r="AW30" s="434">
        <f>'Class-1'!AX32</f>
        <v>0</v>
      </c>
      <c r="AX30" s="141">
        <f>'Class-1'!AY32</f>
        <v>0</v>
      </c>
      <c r="AY30" s="326" t="str">
        <f>'Class-1'!AZ32</f>
        <v/>
      </c>
      <c r="AZ30" s="327">
        <f>'Class-1'!BA32</f>
        <v>0</v>
      </c>
      <c r="BA30" s="319">
        <f>'Class-1'!BB32</f>
        <v>0</v>
      </c>
      <c r="BB30" s="320">
        <f>'Class-1'!BC32</f>
        <v>0</v>
      </c>
      <c r="BC30" s="321">
        <f>'Class-1'!BD32</f>
        <v>0</v>
      </c>
      <c r="BD30" s="321">
        <f>'Class-1'!BE32</f>
        <v>0</v>
      </c>
      <c r="BE30" s="322">
        <f>'Class-1'!BF32</f>
        <v>0</v>
      </c>
      <c r="BF30" s="323">
        <f>'Class-1'!BG32</f>
        <v>0</v>
      </c>
      <c r="BG30" s="324">
        <f>'Class-1'!BH32</f>
        <v>0</v>
      </c>
      <c r="BH30" s="324">
        <f>'Class-1'!BI32</f>
        <v>0</v>
      </c>
      <c r="BI30" s="324">
        <f>'Class-1'!BJ32</f>
        <v>0</v>
      </c>
      <c r="BJ30" s="325">
        <f>'Class-1'!BK32</f>
        <v>0</v>
      </c>
      <c r="BK30" s="434">
        <f>'Class-1'!BL32</f>
        <v>0</v>
      </c>
      <c r="BL30" s="141">
        <f>'Class-1'!BM32</f>
        <v>0</v>
      </c>
      <c r="BM30" s="326" t="str">
        <f>'Class-1'!BN32</f>
        <v/>
      </c>
      <c r="BN30" s="327">
        <f>'Class-1'!BO32</f>
        <v>0</v>
      </c>
      <c r="BO30" s="319">
        <f>'Class-1'!BP32</f>
        <v>0</v>
      </c>
      <c r="BP30" s="320">
        <f>'Class-1'!BQ32</f>
        <v>0</v>
      </c>
      <c r="BQ30" s="321">
        <f>'Class-1'!BR32</f>
        <v>0</v>
      </c>
      <c r="BR30" s="321">
        <f>'Class-1'!BS32</f>
        <v>0</v>
      </c>
      <c r="BS30" s="322">
        <f>'Class-1'!BT32</f>
        <v>0</v>
      </c>
      <c r="BT30" s="323">
        <f>'Class-1'!BU32</f>
        <v>0</v>
      </c>
      <c r="BU30" s="324">
        <f>'Class-1'!BV32</f>
        <v>0</v>
      </c>
      <c r="BV30" s="324">
        <f>'Class-1'!BW32</f>
        <v>0</v>
      </c>
      <c r="BW30" s="324">
        <f>'Class-1'!BX32</f>
        <v>0</v>
      </c>
      <c r="BX30" s="325">
        <f>'Class-1'!BY32</f>
        <v>0</v>
      </c>
      <c r="BY30" s="434">
        <f>'Class-1'!BZ32</f>
        <v>0</v>
      </c>
      <c r="BZ30" s="141">
        <f>'Class-1'!CA32</f>
        <v>0</v>
      </c>
      <c r="CA30" s="326" t="str">
        <f>'Class-1'!CB32</f>
        <v/>
      </c>
      <c r="CB30" s="336">
        <f>'Class-1'!CC32</f>
        <v>0</v>
      </c>
      <c r="CC30" s="329">
        <f>'Class-1'!CD32</f>
        <v>0</v>
      </c>
      <c r="CD30" s="329">
        <f>'Class-1'!CE32</f>
        <v>0</v>
      </c>
      <c r="CE30" s="329">
        <f>'Class-1'!CF32</f>
        <v>0</v>
      </c>
      <c r="CF30" s="329">
        <f>'Class-1'!CG32</f>
        <v>0</v>
      </c>
      <c r="CG30" s="337">
        <f>'Class-1'!CH32</f>
        <v>0</v>
      </c>
      <c r="CH30" s="141">
        <f>'Class-1'!CI32</f>
        <v>0</v>
      </c>
      <c r="CI30" s="326" t="str">
        <f>'Class-1'!CJ32</f>
        <v/>
      </c>
      <c r="CJ30" s="336">
        <f>'Class-1'!CK32</f>
        <v>0</v>
      </c>
      <c r="CK30" s="329">
        <f>'Class-1'!CL32</f>
        <v>0</v>
      </c>
      <c r="CL30" s="329">
        <f>'Class-1'!CM32</f>
        <v>0</v>
      </c>
      <c r="CM30" s="329">
        <f>'Class-1'!CN32</f>
        <v>0</v>
      </c>
      <c r="CN30" s="329">
        <f>'Class-1'!CO32</f>
        <v>0</v>
      </c>
      <c r="CO30" s="337">
        <f>'Class-1'!CP32</f>
        <v>0</v>
      </c>
      <c r="CP30" s="141">
        <f>'Class-1'!CQ32</f>
        <v>0</v>
      </c>
      <c r="CQ30" s="326" t="str">
        <f>'Class-1'!CR32</f>
        <v/>
      </c>
      <c r="CR30" s="336">
        <f>'Class-1'!CS32</f>
        <v>0</v>
      </c>
      <c r="CS30" s="329">
        <f>'Class-1'!CT32</f>
        <v>0</v>
      </c>
      <c r="CT30" s="329">
        <f>'Class-1'!CU32</f>
        <v>0</v>
      </c>
      <c r="CU30" s="329">
        <f>'Class-1'!CV32</f>
        <v>0</v>
      </c>
      <c r="CV30" s="329">
        <f>'Class-1'!CW32</f>
        <v>0</v>
      </c>
      <c r="CW30" s="337">
        <f>'Class-1'!CX32</f>
        <v>0</v>
      </c>
      <c r="CX30" s="141">
        <f>'Class-1'!CY32</f>
        <v>0</v>
      </c>
      <c r="CY30" s="326" t="str">
        <f>'Class-1'!CZ32</f>
        <v/>
      </c>
      <c r="CZ30" s="338">
        <f>'Class-1'!DA32</f>
        <v>0</v>
      </c>
      <c r="DA30" s="339">
        <f>'Class-1'!DB32</f>
        <v>0</v>
      </c>
      <c r="DB30" s="340" t="str">
        <f>'Class-1'!DC32</f>
        <v/>
      </c>
      <c r="DC30" s="332">
        <f>'Class-1'!DD32</f>
        <v>1000</v>
      </c>
      <c r="DD30" s="333">
        <f>'Class-1'!DE32</f>
        <v>0</v>
      </c>
      <c r="DE30" s="141">
        <f>'Class-1'!DF32</f>
        <v>0</v>
      </c>
      <c r="DF30" s="141" t="str">
        <f>'Class-1'!DG32</f>
        <v/>
      </c>
      <c r="DG30" s="141" t="str">
        <f>'Class-1'!DH32</f>
        <v/>
      </c>
      <c r="DH30" s="141" t="str">
        <f>'Class-1'!DI32</f>
        <v/>
      </c>
      <c r="DI30" s="334" t="str">
        <f>'Class-1'!DJ32</f>
        <v/>
      </c>
    </row>
    <row r="31" spans="1:113">
      <c r="A31" s="859"/>
      <c r="B31" s="287">
        <f t="shared" si="0"/>
        <v>0</v>
      </c>
      <c r="C31" s="139">
        <f>'Class-1'!D33</f>
        <v>0</v>
      </c>
      <c r="D31" s="139">
        <f>'Class-1'!E33</f>
        <v>0</v>
      </c>
      <c r="E31" s="139">
        <f>'Class-1'!F33</f>
        <v>0</v>
      </c>
      <c r="F31" s="141">
        <f>'Class-1'!G33</f>
        <v>0</v>
      </c>
      <c r="G31" s="141">
        <f>'Class-1'!H33</f>
        <v>0</v>
      </c>
      <c r="H31" s="141">
        <f>'Class-1'!I33</f>
        <v>0</v>
      </c>
      <c r="I31" s="286">
        <f>'Class-1'!J33</f>
        <v>0</v>
      </c>
      <c r="J31" s="335">
        <f>'Class-1'!K33</f>
        <v>0</v>
      </c>
      <c r="K31" s="319">
        <f>'Class-1'!L33</f>
        <v>0</v>
      </c>
      <c r="L31" s="320">
        <f>'Class-1'!M33</f>
        <v>0</v>
      </c>
      <c r="M31" s="321">
        <f>'Class-1'!N33</f>
        <v>0</v>
      </c>
      <c r="N31" s="321">
        <f>'Class-1'!O33</f>
        <v>0</v>
      </c>
      <c r="O31" s="322">
        <f>'Class-1'!P33</f>
        <v>0</v>
      </c>
      <c r="P31" s="323">
        <f>'Class-1'!Q33</f>
        <v>0</v>
      </c>
      <c r="Q31" s="324">
        <f>'Class-1'!R33</f>
        <v>0</v>
      </c>
      <c r="R31" s="324">
        <f>'Class-1'!S33</f>
        <v>0</v>
      </c>
      <c r="S31" s="324">
        <f>'Class-1'!T33</f>
        <v>0</v>
      </c>
      <c r="T31" s="325">
        <f>'Class-1'!U33</f>
        <v>0</v>
      </c>
      <c r="U31" s="434">
        <f>'Class-1'!V33</f>
        <v>0</v>
      </c>
      <c r="V31" s="141">
        <f>'Class-1'!W33</f>
        <v>0</v>
      </c>
      <c r="W31" s="326" t="str">
        <f>'Class-1'!X33</f>
        <v/>
      </c>
      <c r="X31" s="327">
        <f>'Class-1'!Y33</f>
        <v>0</v>
      </c>
      <c r="Y31" s="319">
        <f>'Class-1'!Z33</f>
        <v>0</v>
      </c>
      <c r="Z31" s="320">
        <f>'Class-1'!AA33</f>
        <v>0</v>
      </c>
      <c r="AA31" s="321">
        <f>'Class-1'!AB33</f>
        <v>0</v>
      </c>
      <c r="AB31" s="321">
        <f>'Class-1'!AC33</f>
        <v>0</v>
      </c>
      <c r="AC31" s="322">
        <f>'Class-1'!AD33</f>
        <v>0</v>
      </c>
      <c r="AD31" s="323">
        <f>'Class-1'!AE33</f>
        <v>0</v>
      </c>
      <c r="AE31" s="324">
        <f>'Class-1'!AF33</f>
        <v>0</v>
      </c>
      <c r="AF31" s="324">
        <f>'Class-1'!AG33</f>
        <v>0</v>
      </c>
      <c r="AG31" s="324">
        <f>'Class-1'!AH33</f>
        <v>0</v>
      </c>
      <c r="AH31" s="325">
        <f>'Class-1'!AI33</f>
        <v>0</v>
      </c>
      <c r="AI31" s="434">
        <f>'Class-1'!AJ33</f>
        <v>0</v>
      </c>
      <c r="AJ31" s="141">
        <f>'Class-1'!AK33</f>
        <v>0</v>
      </c>
      <c r="AK31" s="326" t="str">
        <f>'Class-1'!AL33</f>
        <v/>
      </c>
      <c r="AL31" s="327">
        <f>'Class-1'!AM33</f>
        <v>0</v>
      </c>
      <c r="AM31" s="319">
        <f>'Class-1'!AN33</f>
        <v>0</v>
      </c>
      <c r="AN31" s="320">
        <f>'Class-1'!AO33</f>
        <v>0</v>
      </c>
      <c r="AO31" s="321">
        <f>'Class-1'!AP33</f>
        <v>0</v>
      </c>
      <c r="AP31" s="321">
        <f>'Class-1'!AQ33</f>
        <v>0</v>
      </c>
      <c r="AQ31" s="322">
        <f>'Class-1'!AR33</f>
        <v>0</v>
      </c>
      <c r="AR31" s="323">
        <f>'Class-1'!AS33</f>
        <v>0</v>
      </c>
      <c r="AS31" s="324">
        <f>'Class-1'!AT33</f>
        <v>0</v>
      </c>
      <c r="AT31" s="324">
        <f>'Class-1'!AU33</f>
        <v>0</v>
      </c>
      <c r="AU31" s="324">
        <f>'Class-1'!AV33</f>
        <v>0</v>
      </c>
      <c r="AV31" s="325">
        <f>'Class-1'!AW33</f>
        <v>0</v>
      </c>
      <c r="AW31" s="434">
        <f>'Class-1'!AX33</f>
        <v>0</v>
      </c>
      <c r="AX31" s="141">
        <f>'Class-1'!AY33</f>
        <v>0</v>
      </c>
      <c r="AY31" s="326" t="str">
        <f>'Class-1'!AZ33</f>
        <v/>
      </c>
      <c r="AZ31" s="327">
        <f>'Class-1'!BA33</f>
        <v>0</v>
      </c>
      <c r="BA31" s="319">
        <f>'Class-1'!BB33</f>
        <v>0</v>
      </c>
      <c r="BB31" s="320">
        <f>'Class-1'!BC33</f>
        <v>0</v>
      </c>
      <c r="BC31" s="321">
        <f>'Class-1'!BD33</f>
        <v>0</v>
      </c>
      <c r="BD31" s="321">
        <f>'Class-1'!BE33</f>
        <v>0</v>
      </c>
      <c r="BE31" s="322">
        <f>'Class-1'!BF33</f>
        <v>0</v>
      </c>
      <c r="BF31" s="323">
        <f>'Class-1'!BG33</f>
        <v>0</v>
      </c>
      <c r="BG31" s="324">
        <f>'Class-1'!BH33</f>
        <v>0</v>
      </c>
      <c r="BH31" s="324">
        <f>'Class-1'!BI33</f>
        <v>0</v>
      </c>
      <c r="BI31" s="324">
        <f>'Class-1'!BJ33</f>
        <v>0</v>
      </c>
      <c r="BJ31" s="325">
        <f>'Class-1'!BK33</f>
        <v>0</v>
      </c>
      <c r="BK31" s="434">
        <f>'Class-1'!BL33</f>
        <v>0</v>
      </c>
      <c r="BL31" s="141">
        <f>'Class-1'!BM33</f>
        <v>0</v>
      </c>
      <c r="BM31" s="326" t="str">
        <f>'Class-1'!BN33</f>
        <v/>
      </c>
      <c r="BN31" s="327">
        <f>'Class-1'!BO33</f>
        <v>0</v>
      </c>
      <c r="BO31" s="319">
        <f>'Class-1'!BP33</f>
        <v>0</v>
      </c>
      <c r="BP31" s="320">
        <f>'Class-1'!BQ33</f>
        <v>0</v>
      </c>
      <c r="BQ31" s="321">
        <f>'Class-1'!BR33</f>
        <v>0</v>
      </c>
      <c r="BR31" s="321">
        <f>'Class-1'!BS33</f>
        <v>0</v>
      </c>
      <c r="BS31" s="322">
        <f>'Class-1'!BT33</f>
        <v>0</v>
      </c>
      <c r="BT31" s="323">
        <f>'Class-1'!BU33</f>
        <v>0</v>
      </c>
      <c r="BU31" s="324">
        <f>'Class-1'!BV33</f>
        <v>0</v>
      </c>
      <c r="BV31" s="324">
        <f>'Class-1'!BW33</f>
        <v>0</v>
      </c>
      <c r="BW31" s="324">
        <f>'Class-1'!BX33</f>
        <v>0</v>
      </c>
      <c r="BX31" s="325">
        <f>'Class-1'!BY33</f>
        <v>0</v>
      </c>
      <c r="BY31" s="434">
        <f>'Class-1'!BZ33</f>
        <v>0</v>
      </c>
      <c r="BZ31" s="141">
        <f>'Class-1'!CA33</f>
        <v>0</v>
      </c>
      <c r="CA31" s="326" t="str">
        <f>'Class-1'!CB33</f>
        <v/>
      </c>
      <c r="CB31" s="336">
        <f>'Class-1'!CC33</f>
        <v>0</v>
      </c>
      <c r="CC31" s="329">
        <f>'Class-1'!CD33</f>
        <v>0</v>
      </c>
      <c r="CD31" s="329">
        <f>'Class-1'!CE33</f>
        <v>0</v>
      </c>
      <c r="CE31" s="329">
        <f>'Class-1'!CF33</f>
        <v>0</v>
      </c>
      <c r="CF31" s="329">
        <f>'Class-1'!CG33</f>
        <v>0</v>
      </c>
      <c r="CG31" s="337">
        <f>'Class-1'!CH33</f>
        <v>0</v>
      </c>
      <c r="CH31" s="141">
        <f>'Class-1'!CI33</f>
        <v>0</v>
      </c>
      <c r="CI31" s="326" t="str">
        <f>'Class-1'!CJ33</f>
        <v/>
      </c>
      <c r="CJ31" s="336">
        <f>'Class-1'!CK33</f>
        <v>0</v>
      </c>
      <c r="CK31" s="329">
        <f>'Class-1'!CL33</f>
        <v>0</v>
      </c>
      <c r="CL31" s="329">
        <f>'Class-1'!CM33</f>
        <v>0</v>
      </c>
      <c r="CM31" s="329">
        <f>'Class-1'!CN33</f>
        <v>0</v>
      </c>
      <c r="CN31" s="329">
        <f>'Class-1'!CO33</f>
        <v>0</v>
      </c>
      <c r="CO31" s="337">
        <f>'Class-1'!CP33</f>
        <v>0</v>
      </c>
      <c r="CP31" s="141">
        <f>'Class-1'!CQ33</f>
        <v>0</v>
      </c>
      <c r="CQ31" s="326" t="str">
        <f>'Class-1'!CR33</f>
        <v/>
      </c>
      <c r="CR31" s="336">
        <f>'Class-1'!CS33</f>
        <v>0</v>
      </c>
      <c r="CS31" s="329">
        <f>'Class-1'!CT33</f>
        <v>0</v>
      </c>
      <c r="CT31" s="329">
        <f>'Class-1'!CU33</f>
        <v>0</v>
      </c>
      <c r="CU31" s="329">
        <f>'Class-1'!CV33</f>
        <v>0</v>
      </c>
      <c r="CV31" s="329">
        <f>'Class-1'!CW33</f>
        <v>0</v>
      </c>
      <c r="CW31" s="337">
        <f>'Class-1'!CX33</f>
        <v>0</v>
      </c>
      <c r="CX31" s="141">
        <f>'Class-1'!CY33</f>
        <v>0</v>
      </c>
      <c r="CY31" s="326" t="str">
        <f>'Class-1'!CZ33</f>
        <v/>
      </c>
      <c r="CZ31" s="338">
        <f>'Class-1'!DA33</f>
        <v>0</v>
      </c>
      <c r="DA31" s="339">
        <f>'Class-1'!DB33</f>
        <v>0</v>
      </c>
      <c r="DB31" s="340" t="str">
        <f>'Class-1'!DC33</f>
        <v/>
      </c>
      <c r="DC31" s="332">
        <f>'Class-1'!DD33</f>
        <v>1000</v>
      </c>
      <c r="DD31" s="333">
        <f>'Class-1'!DE33</f>
        <v>0</v>
      </c>
      <c r="DE31" s="141">
        <f>'Class-1'!DF33</f>
        <v>0</v>
      </c>
      <c r="DF31" s="141" t="str">
        <f>'Class-1'!DG33</f>
        <v/>
      </c>
      <c r="DG31" s="141" t="str">
        <f>'Class-1'!DH33</f>
        <v/>
      </c>
      <c r="DH31" s="141" t="str">
        <f>'Class-1'!DI33</f>
        <v/>
      </c>
      <c r="DI31" s="334" t="str">
        <f>'Class-1'!DJ33</f>
        <v/>
      </c>
    </row>
    <row r="32" spans="1:113">
      <c r="A32" s="859"/>
      <c r="B32" s="287">
        <f t="shared" si="0"/>
        <v>0</v>
      </c>
      <c r="C32" s="139">
        <f>'Class-1'!D34</f>
        <v>0</v>
      </c>
      <c r="D32" s="139">
        <f>'Class-1'!E34</f>
        <v>0</v>
      </c>
      <c r="E32" s="139">
        <f>'Class-1'!F34</f>
        <v>0</v>
      </c>
      <c r="F32" s="141">
        <f>'Class-1'!G34</f>
        <v>0</v>
      </c>
      <c r="G32" s="141">
        <f>'Class-1'!H34</f>
        <v>0</v>
      </c>
      <c r="H32" s="141">
        <f>'Class-1'!I34</f>
        <v>0</v>
      </c>
      <c r="I32" s="286">
        <f>'Class-1'!J34</f>
        <v>0</v>
      </c>
      <c r="J32" s="335">
        <f>'Class-1'!K34</f>
        <v>0</v>
      </c>
      <c r="K32" s="319">
        <f>'Class-1'!L34</f>
        <v>0</v>
      </c>
      <c r="L32" s="320">
        <f>'Class-1'!M34</f>
        <v>0</v>
      </c>
      <c r="M32" s="321">
        <f>'Class-1'!N34</f>
        <v>0</v>
      </c>
      <c r="N32" s="321">
        <f>'Class-1'!O34</f>
        <v>0</v>
      </c>
      <c r="O32" s="322">
        <f>'Class-1'!P34</f>
        <v>0</v>
      </c>
      <c r="P32" s="323">
        <f>'Class-1'!Q34</f>
        <v>0</v>
      </c>
      <c r="Q32" s="324">
        <f>'Class-1'!R34</f>
        <v>0</v>
      </c>
      <c r="R32" s="324">
        <f>'Class-1'!S34</f>
        <v>0</v>
      </c>
      <c r="S32" s="324">
        <f>'Class-1'!T34</f>
        <v>0</v>
      </c>
      <c r="T32" s="325">
        <f>'Class-1'!U34</f>
        <v>0</v>
      </c>
      <c r="U32" s="434">
        <f>'Class-1'!V34</f>
        <v>0</v>
      </c>
      <c r="V32" s="141">
        <f>'Class-1'!W34</f>
        <v>0</v>
      </c>
      <c r="W32" s="326" t="str">
        <f>'Class-1'!X34</f>
        <v/>
      </c>
      <c r="X32" s="327">
        <f>'Class-1'!Y34</f>
        <v>0</v>
      </c>
      <c r="Y32" s="319">
        <f>'Class-1'!Z34</f>
        <v>0</v>
      </c>
      <c r="Z32" s="320">
        <f>'Class-1'!AA34</f>
        <v>0</v>
      </c>
      <c r="AA32" s="321">
        <f>'Class-1'!AB34</f>
        <v>0</v>
      </c>
      <c r="AB32" s="321">
        <f>'Class-1'!AC34</f>
        <v>0</v>
      </c>
      <c r="AC32" s="322">
        <f>'Class-1'!AD34</f>
        <v>0</v>
      </c>
      <c r="AD32" s="323">
        <f>'Class-1'!AE34</f>
        <v>0</v>
      </c>
      <c r="AE32" s="324">
        <f>'Class-1'!AF34</f>
        <v>0</v>
      </c>
      <c r="AF32" s="324">
        <f>'Class-1'!AG34</f>
        <v>0</v>
      </c>
      <c r="AG32" s="324">
        <f>'Class-1'!AH34</f>
        <v>0</v>
      </c>
      <c r="AH32" s="325">
        <f>'Class-1'!AI34</f>
        <v>0</v>
      </c>
      <c r="AI32" s="434">
        <f>'Class-1'!AJ34</f>
        <v>0</v>
      </c>
      <c r="AJ32" s="141">
        <f>'Class-1'!AK34</f>
        <v>0</v>
      </c>
      <c r="AK32" s="326" t="str">
        <f>'Class-1'!AL34</f>
        <v/>
      </c>
      <c r="AL32" s="327">
        <f>'Class-1'!AM34</f>
        <v>0</v>
      </c>
      <c r="AM32" s="319">
        <f>'Class-1'!AN34</f>
        <v>0</v>
      </c>
      <c r="AN32" s="320">
        <f>'Class-1'!AO34</f>
        <v>0</v>
      </c>
      <c r="AO32" s="321">
        <f>'Class-1'!AP34</f>
        <v>0</v>
      </c>
      <c r="AP32" s="321">
        <f>'Class-1'!AQ34</f>
        <v>0</v>
      </c>
      <c r="AQ32" s="322">
        <f>'Class-1'!AR34</f>
        <v>0</v>
      </c>
      <c r="AR32" s="323">
        <f>'Class-1'!AS34</f>
        <v>0</v>
      </c>
      <c r="AS32" s="324">
        <f>'Class-1'!AT34</f>
        <v>0</v>
      </c>
      <c r="AT32" s="324">
        <f>'Class-1'!AU34</f>
        <v>0</v>
      </c>
      <c r="AU32" s="324">
        <f>'Class-1'!AV34</f>
        <v>0</v>
      </c>
      <c r="AV32" s="325">
        <f>'Class-1'!AW34</f>
        <v>0</v>
      </c>
      <c r="AW32" s="434">
        <f>'Class-1'!AX34</f>
        <v>0</v>
      </c>
      <c r="AX32" s="141">
        <f>'Class-1'!AY34</f>
        <v>0</v>
      </c>
      <c r="AY32" s="326" t="str">
        <f>'Class-1'!AZ34</f>
        <v/>
      </c>
      <c r="AZ32" s="327">
        <f>'Class-1'!BA34</f>
        <v>0</v>
      </c>
      <c r="BA32" s="319">
        <f>'Class-1'!BB34</f>
        <v>0</v>
      </c>
      <c r="BB32" s="320">
        <f>'Class-1'!BC34</f>
        <v>0</v>
      </c>
      <c r="BC32" s="321">
        <f>'Class-1'!BD34</f>
        <v>0</v>
      </c>
      <c r="BD32" s="321">
        <f>'Class-1'!BE34</f>
        <v>0</v>
      </c>
      <c r="BE32" s="322">
        <f>'Class-1'!BF34</f>
        <v>0</v>
      </c>
      <c r="BF32" s="323">
        <f>'Class-1'!BG34</f>
        <v>0</v>
      </c>
      <c r="BG32" s="324">
        <f>'Class-1'!BH34</f>
        <v>0</v>
      </c>
      <c r="BH32" s="324">
        <f>'Class-1'!BI34</f>
        <v>0</v>
      </c>
      <c r="BI32" s="324">
        <f>'Class-1'!BJ34</f>
        <v>0</v>
      </c>
      <c r="BJ32" s="325">
        <f>'Class-1'!BK34</f>
        <v>0</v>
      </c>
      <c r="BK32" s="434">
        <f>'Class-1'!BL34</f>
        <v>0</v>
      </c>
      <c r="BL32" s="141">
        <f>'Class-1'!BM34</f>
        <v>0</v>
      </c>
      <c r="BM32" s="326" t="str">
        <f>'Class-1'!BN34</f>
        <v/>
      </c>
      <c r="BN32" s="327">
        <f>'Class-1'!BO34</f>
        <v>0</v>
      </c>
      <c r="BO32" s="319">
        <f>'Class-1'!BP34</f>
        <v>0</v>
      </c>
      <c r="BP32" s="320">
        <f>'Class-1'!BQ34</f>
        <v>0</v>
      </c>
      <c r="BQ32" s="321">
        <f>'Class-1'!BR34</f>
        <v>0</v>
      </c>
      <c r="BR32" s="321">
        <f>'Class-1'!BS34</f>
        <v>0</v>
      </c>
      <c r="BS32" s="322">
        <f>'Class-1'!BT34</f>
        <v>0</v>
      </c>
      <c r="BT32" s="323">
        <f>'Class-1'!BU34</f>
        <v>0</v>
      </c>
      <c r="BU32" s="324">
        <f>'Class-1'!BV34</f>
        <v>0</v>
      </c>
      <c r="BV32" s="324">
        <f>'Class-1'!BW34</f>
        <v>0</v>
      </c>
      <c r="BW32" s="324">
        <f>'Class-1'!BX34</f>
        <v>0</v>
      </c>
      <c r="BX32" s="325">
        <f>'Class-1'!BY34</f>
        <v>0</v>
      </c>
      <c r="BY32" s="434">
        <f>'Class-1'!BZ34</f>
        <v>0</v>
      </c>
      <c r="BZ32" s="141">
        <f>'Class-1'!CA34</f>
        <v>0</v>
      </c>
      <c r="CA32" s="326" t="str">
        <f>'Class-1'!CB34</f>
        <v/>
      </c>
      <c r="CB32" s="336">
        <f>'Class-1'!CC34</f>
        <v>0</v>
      </c>
      <c r="CC32" s="329">
        <f>'Class-1'!CD34</f>
        <v>0</v>
      </c>
      <c r="CD32" s="329">
        <f>'Class-1'!CE34</f>
        <v>0</v>
      </c>
      <c r="CE32" s="329">
        <f>'Class-1'!CF34</f>
        <v>0</v>
      </c>
      <c r="CF32" s="329">
        <f>'Class-1'!CG34</f>
        <v>0</v>
      </c>
      <c r="CG32" s="337">
        <f>'Class-1'!CH34</f>
        <v>0</v>
      </c>
      <c r="CH32" s="141">
        <f>'Class-1'!CI34</f>
        <v>0</v>
      </c>
      <c r="CI32" s="326" t="str">
        <f>'Class-1'!CJ34</f>
        <v/>
      </c>
      <c r="CJ32" s="336">
        <f>'Class-1'!CK34</f>
        <v>0</v>
      </c>
      <c r="CK32" s="329">
        <f>'Class-1'!CL34</f>
        <v>0</v>
      </c>
      <c r="CL32" s="329">
        <f>'Class-1'!CM34</f>
        <v>0</v>
      </c>
      <c r="CM32" s="329">
        <f>'Class-1'!CN34</f>
        <v>0</v>
      </c>
      <c r="CN32" s="329">
        <f>'Class-1'!CO34</f>
        <v>0</v>
      </c>
      <c r="CO32" s="337">
        <f>'Class-1'!CP34</f>
        <v>0</v>
      </c>
      <c r="CP32" s="141">
        <f>'Class-1'!CQ34</f>
        <v>0</v>
      </c>
      <c r="CQ32" s="326" t="str">
        <f>'Class-1'!CR34</f>
        <v/>
      </c>
      <c r="CR32" s="336">
        <f>'Class-1'!CS34</f>
        <v>0</v>
      </c>
      <c r="CS32" s="329">
        <f>'Class-1'!CT34</f>
        <v>0</v>
      </c>
      <c r="CT32" s="329">
        <f>'Class-1'!CU34</f>
        <v>0</v>
      </c>
      <c r="CU32" s="329">
        <f>'Class-1'!CV34</f>
        <v>0</v>
      </c>
      <c r="CV32" s="329">
        <f>'Class-1'!CW34</f>
        <v>0</v>
      </c>
      <c r="CW32" s="337">
        <f>'Class-1'!CX34</f>
        <v>0</v>
      </c>
      <c r="CX32" s="141">
        <f>'Class-1'!CY34</f>
        <v>0</v>
      </c>
      <c r="CY32" s="326" t="str">
        <f>'Class-1'!CZ34</f>
        <v/>
      </c>
      <c r="CZ32" s="338">
        <f>'Class-1'!DA34</f>
        <v>0</v>
      </c>
      <c r="DA32" s="339">
        <f>'Class-1'!DB34</f>
        <v>0</v>
      </c>
      <c r="DB32" s="340" t="str">
        <f>'Class-1'!DC34</f>
        <v/>
      </c>
      <c r="DC32" s="332">
        <f>'Class-1'!DD34</f>
        <v>1000</v>
      </c>
      <c r="DD32" s="333">
        <f>'Class-1'!DE34</f>
        <v>0</v>
      </c>
      <c r="DE32" s="141">
        <f>'Class-1'!DF34</f>
        <v>0</v>
      </c>
      <c r="DF32" s="141" t="str">
        <f>'Class-1'!DG34</f>
        <v/>
      </c>
      <c r="DG32" s="141" t="str">
        <f>'Class-1'!DH34</f>
        <v/>
      </c>
      <c r="DH32" s="141" t="str">
        <f>'Class-1'!DI34</f>
        <v/>
      </c>
      <c r="DI32" s="334" t="str">
        <f>'Class-1'!DJ34</f>
        <v/>
      </c>
    </row>
    <row r="33" spans="1:113">
      <c r="A33" s="859"/>
      <c r="B33" s="287">
        <f t="shared" si="0"/>
        <v>0</v>
      </c>
      <c r="C33" s="139">
        <f>'Class-1'!D35</f>
        <v>0</v>
      </c>
      <c r="D33" s="139">
        <f>'Class-1'!E35</f>
        <v>0</v>
      </c>
      <c r="E33" s="139">
        <f>'Class-1'!F35</f>
        <v>0</v>
      </c>
      <c r="F33" s="141">
        <f>'Class-1'!G35</f>
        <v>0</v>
      </c>
      <c r="G33" s="141">
        <f>'Class-1'!H35</f>
        <v>0</v>
      </c>
      <c r="H33" s="141">
        <f>'Class-1'!I35</f>
        <v>0</v>
      </c>
      <c r="I33" s="286">
        <f>'Class-1'!J35</f>
        <v>0</v>
      </c>
      <c r="J33" s="335">
        <f>'Class-1'!K35</f>
        <v>0</v>
      </c>
      <c r="K33" s="319">
        <f>'Class-1'!L35</f>
        <v>0</v>
      </c>
      <c r="L33" s="320">
        <f>'Class-1'!M35</f>
        <v>0</v>
      </c>
      <c r="M33" s="321">
        <f>'Class-1'!N35</f>
        <v>0</v>
      </c>
      <c r="N33" s="321">
        <f>'Class-1'!O35</f>
        <v>0</v>
      </c>
      <c r="O33" s="322">
        <f>'Class-1'!P35</f>
        <v>0</v>
      </c>
      <c r="P33" s="323">
        <f>'Class-1'!Q35</f>
        <v>0</v>
      </c>
      <c r="Q33" s="324">
        <f>'Class-1'!R35</f>
        <v>0</v>
      </c>
      <c r="R33" s="324">
        <f>'Class-1'!S35</f>
        <v>0</v>
      </c>
      <c r="S33" s="324">
        <f>'Class-1'!T35</f>
        <v>0</v>
      </c>
      <c r="T33" s="325">
        <f>'Class-1'!U35</f>
        <v>0</v>
      </c>
      <c r="U33" s="434">
        <f>'Class-1'!V35</f>
        <v>0</v>
      </c>
      <c r="V33" s="141">
        <f>'Class-1'!W35</f>
        <v>0</v>
      </c>
      <c r="W33" s="326" t="str">
        <f>'Class-1'!X35</f>
        <v/>
      </c>
      <c r="X33" s="327">
        <f>'Class-1'!Y35</f>
        <v>0</v>
      </c>
      <c r="Y33" s="319">
        <f>'Class-1'!Z35</f>
        <v>0</v>
      </c>
      <c r="Z33" s="320">
        <f>'Class-1'!AA35</f>
        <v>0</v>
      </c>
      <c r="AA33" s="321">
        <f>'Class-1'!AB35</f>
        <v>0</v>
      </c>
      <c r="AB33" s="321">
        <f>'Class-1'!AC35</f>
        <v>0</v>
      </c>
      <c r="AC33" s="322">
        <f>'Class-1'!AD35</f>
        <v>0</v>
      </c>
      <c r="AD33" s="323">
        <f>'Class-1'!AE35</f>
        <v>0</v>
      </c>
      <c r="AE33" s="324">
        <f>'Class-1'!AF35</f>
        <v>0</v>
      </c>
      <c r="AF33" s="324">
        <f>'Class-1'!AG35</f>
        <v>0</v>
      </c>
      <c r="AG33" s="324">
        <f>'Class-1'!AH35</f>
        <v>0</v>
      </c>
      <c r="AH33" s="325">
        <f>'Class-1'!AI35</f>
        <v>0</v>
      </c>
      <c r="AI33" s="434">
        <f>'Class-1'!AJ35</f>
        <v>0</v>
      </c>
      <c r="AJ33" s="141">
        <f>'Class-1'!AK35</f>
        <v>0</v>
      </c>
      <c r="AK33" s="326" t="str">
        <f>'Class-1'!AL35</f>
        <v/>
      </c>
      <c r="AL33" s="327">
        <f>'Class-1'!AM35</f>
        <v>0</v>
      </c>
      <c r="AM33" s="319">
        <f>'Class-1'!AN35</f>
        <v>0</v>
      </c>
      <c r="AN33" s="320">
        <f>'Class-1'!AO35</f>
        <v>0</v>
      </c>
      <c r="AO33" s="321">
        <f>'Class-1'!AP35</f>
        <v>0</v>
      </c>
      <c r="AP33" s="321">
        <f>'Class-1'!AQ35</f>
        <v>0</v>
      </c>
      <c r="AQ33" s="322">
        <f>'Class-1'!AR35</f>
        <v>0</v>
      </c>
      <c r="AR33" s="323">
        <f>'Class-1'!AS35</f>
        <v>0</v>
      </c>
      <c r="AS33" s="324">
        <f>'Class-1'!AT35</f>
        <v>0</v>
      </c>
      <c r="AT33" s="324">
        <f>'Class-1'!AU35</f>
        <v>0</v>
      </c>
      <c r="AU33" s="324">
        <f>'Class-1'!AV35</f>
        <v>0</v>
      </c>
      <c r="AV33" s="325">
        <f>'Class-1'!AW35</f>
        <v>0</v>
      </c>
      <c r="AW33" s="434">
        <f>'Class-1'!AX35</f>
        <v>0</v>
      </c>
      <c r="AX33" s="141">
        <f>'Class-1'!AY35</f>
        <v>0</v>
      </c>
      <c r="AY33" s="326" t="str">
        <f>'Class-1'!AZ35</f>
        <v/>
      </c>
      <c r="AZ33" s="327">
        <f>'Class-1'!BA35</f>
        <v>0</v>
      </c>
      <c r="BA33" s="319">
        <f>'Class-1'!BB35</f>
        <v>0</v>
      </c>
      <c r="BB33" s="320">
        <f>'Class-1'!BC35</f>
        <v>0</v>
      </c>
      <c r="BC33" s="321">
        <f>'Class-1'!BD35</f>
        <v>0</v>
      </c>
      <c r="BD33" s="321">
        <f>'Class-1'!BE35</f>
        <v>0</v>
      </c>
      <c r="BE33" s="322">
        <f>'Class-1'!BF35</f>
        <v>0</v>
      </c>
      <c r="BF33" s="323">
        <f>'Class-1'!BG35</f>
        <v>0</v>
      </c>
      <c r="BG33" s="324">
        <f>'Class-1'!BH35</f>
        <v>0</v>
      </c>
      <c r="BH33" s="324">
        <f>'Class-1'!BI35</f>
        <v>0</v>
      </c>
      <c r="BI33" s="324">
        <f>'Class-1'!BJ35</f>
        <v>0</v>
      </c>
      <c r="BJ33" s="325">
        <f>'Class-1'!BK35</f>
        <v>0</v>
      </c>
      <c r="BK33" s="434">
        <f>'Class-1'!BL35</f>
        <v>0</v>
      </c>
      <c r="BL33" s="141">
        <f>'Class-1'!BM35</f>
        <v>0</v>
      </c>
      <c r="BM33" s="326" t="str">
        <f>'Class-1'!BN35</f>
        <v/>
      </c>
      <c r="BN33" s="327">
        <f>'Class-1'!BO35</f>
        <v>0</v>
      </c>
      <c r="BO33" s="319">
        <f>'Class-1'!BP35</f>
        <v>0</v>
      </c>
      <c r="BP33" s="320">
        <f>'Class-1'!BQ35</f>
        <v>0</v>
      </c>
      <c r="BQ33" s="321">
        <f>'Class-1'!BR35</f>
        <v>0</v>
      </c>
      <c r="BR33" s="321">
        <f>'Class-1'!BS35</f>
        <v>0</v>
      </c>
      <c r="BS33" s="322">
        <f>'Class-1'!BT35</f>
        <v>0</v>
      </c>
      <c r="BT33" s="323">
        <f>'Class-1'!BU35</f>
        <v>0</v>
      </c>
      <c r="BU33" s="324">
        <f>'Class-1'!BV35</f>
        <v>0</v>
      </c>
      <c r="BV33" s="324">
        <f>'Class-1'!BW35</f>
        <v>0</v>
      </c>
      <c r="BW33" s="324">
        <f>'Class-1'!BX35</f>
        <v>0</v>
      </c>
      <c r="BX33" s="325">
        <f>'Class-1'!BY35</f>
        <v>0</v>
      </c>
      <c r="BY33" s="434">
        <f>'Class-1'!BZ35</f>
        <v>0</v>
      </c>
      <c r="BZ33" s="141">
        <f>'Class-1'!CA35</f>
        <v>0</v>
      </c>
      <c r="CA33" s="326" t="str">
        <f>'Class-1'!CB35</f>
        <v/>
      </c>
      <c r="CB33" s="336">
        <f>'Class-1'!CC35</f>
        <v>0</v>
      </c>
      <c r="CC33" s="329">
        <f>'Class-1'!CD35</f>
        <v>0</v>
      </c>
      <c r="CD33" s="329">
        <f>'Class-1'!CE35</f>
        <v>0</v>
      </c>
      <c r="CE33" s="329">
        <f>'Class-1'!CF35</f>
        <v>0</v>
      </c>
      <c r="CF33" s="329">
        <f>'Class-1'!CG35</f>
        <v>0</v>
      </c>
      <c r="CG33" s="337">
        <f>'Class-1'!CH35</f>
        <v>0</v>
      </c>
      <c r="CH33" s="141">
        <f>'Class-1'!CI35</f>
        <v>0</v>
      </c>
      <c r="CI33" s="326" t="str">
        <f>'Class-1'!CJ35</f>
        <v/>
      </c>
      <c r="CJ33" s="336">
        <f>'Class-1'!CK35</f>
        <v>0</v>
      </c>
      <c r="CK33" s="329">
        <f>'Class-1'!CL35</f>
        <v>0</v>
      </c>
      <c r="CL33" s="329">
        <f>'Class-1'!CM35</f>
        <v>0</v>
      </c>
      <c r="CM33" s="329">
        <f>'Class-1'!CN35</f>
        <v>0</v>
      </c>
      <c r="CN33" s="329">
        <f>'Class-1'!CO35</f>
        <v>0</v>
      </c>
      <c r="CO33" s="337">
        <f>'Class-1'!CP35</f>
        <v>0</v>
      </c>
      <c r="CP33" s="141">
        <f>'Class-1'!CQ35</f>
        <v>0</v>
      </c>
      <c r="CQ33" s="326" t="str">
        <f>'Class-1'!CR35</f>
        <v/>
      </c>
      <c r="CR33" s="336">
        <f>'Class-1'!CS35</f>
        <v>0</v>
      </c>
      <c r="CS33" s="329">
        <f>'Class-1'!CT35</f>
        <v>0</v>
      </c>
      <c r="CT33" s="329">
        <f>'Class-1'!CU35</f>
        <v>0</v>
      </c>
      <c r="CU33" s="329">
        <f>'Class-1'!CV35</f>
        <v>0</v>
      </c>
      <c r="CV33" s="329">
        <f>'Class-1'!CW35</f>
        <v>0</v>
      </c>
      <c r="CW33" s="337">
        <f>'Class-1'!CX35</f>
        <v>0</v>
      </c>
      <c r="CX33" s="141">
        <f>'Class-1'!CY35</f>
        <v>0</v>
      </c>
      <c r="CY33" s="326" t="str">
        <f>'Class-1'!CZ35</f>
        <v/>
      </c>
      <c r="CZ33" s="338">
        <f>'Class-1'!DA35</f>
        <v>0</v>
      </c>
      <c r="DA33" s="339">
        <f>'Class-1'!DB35</f>
        <v>0</v>
      </c>
      <c r="DB33" s="340" t="str">
        <f>'Class-1'!DC35</f>
        <v/>
      </c>
      <c r="DC33" s="332">
        <f>'Class-1'!DD35</f>
        <v>1000</v>
      </c>
      <c r="DD33" s="333">
        <f>'Class-1'!DE35</f>
        <v>0</v>
      </c>
      <c r="DE33" s="141">
        <f>'Class-1'!DF35</f>
        <v>0</v>
      </c>
      <c r="DF33" s="141" t="str">
        <f>'Class-1'!DG35</f>
        <v/>
      </c>
      <c r="DG33" s="141" t="str">
        <f>'Class-1'!DH35</f>
        <v/>
      </c>
      <c r="DH33" s="141" t="str">
        <f>'Class-1'!DI35</f>
        <v/>
      </c>
      <c r="DI33" s="334" t="str">
        <f>'Class-1'!DJ35</f>
        <v/>
      </c>
    </row>
    <row r="34" spans="1:113">
      <c r="A34" s="859"/>
      <c r="B34" s="287">
        <f t="shared" si="0"/>
        <v>0</v>
      </c>
      <c r="C34" s="139">
        <f>'Class-1'!D36</f>
        <v>0</v>
      </c>
      <c r="D34" s="139">
        <f>'Class-1'!E36</f>
        <v>0</v>
      </c>
      <c r="E34" s="139">
        <f>'Class-1'!F36</f>
        <v>0</v>
      </c>
      <c r="F34" s="141">
        <f>'Class-1'!G36</f>
        <v>0</v>
      </c>
      <c r="G34" s="141">
        <f>'Class-1'!H36</f>
        <v>0</v>
      </c>
      <c r="H34" s="141">
        <f>'Class-1'!I36</f>
        <v>0</v>
      </c>
      <c r="I34" s="286">
        <f>'Class-1'!J36</f>
        <v>0</v>
      </c>
      <c r="J34" s="335">
        <f>'Class-1'!K36</f>
        <v>0</v>
      </c>
      <c r="K34" s="319">
        <f>'Class-1'!L36</f>
        <v>0</v>
      </c>
      <c r="L34" s="320">
        <f>'Class-1'!M36</f>
        <v>0</v>
      </c>
      <c r="M34" s="321">
        <f>'Class-1'!N36</f>
        <v>0</v>
      </c>
      <c r="N34" s="321">
        <f>'Class-1'!O36</f>
        <v>0</v>
      </c>
      <c r="O34" s="322">
        <f>'Class-1'!P36</f>
        <v>0</v>
      </c>
      <c r="P34" s="323">
        <f>'Class-1'!Q36</f>
        <v>0</v>
      </c>
      <c r="Q34" s="324">
        <f>'Class-1'!R36</f>
        <v>0</v>
      </c>
      <c r="R34" s="324">
        <f>'Class-1'!S36</f>
        <v>0</v>
      </c>
      <c r="S34" s="324">
        <f>'Class-1'!T36</f>
        <v>0</v>
      </c>
      <c r="T34" s="325">
        <f>'Class-1'!U36</f>
        <v>0</v>
      </c>
      <c r="U34" s="434">
        <f>'Class-1'!V36</f>
        <v>0</v>
      </c>
      <c r="V34" s="141">
        <f>'Class-1'!W36</f>
        <v>0</v>
      </c>
      <c r="W34" s="326" t="str">
        <f>'Class-1'!X36</f>
        <v/>
      </c>
      <c r="X34" s="327">
        <f>'Class-1'!Y36</f>
        <v>0</v>
      </c>
      <c r="Y34" s="319">
        <f>'Class-1'!Z36</f>
        <v>0</v>
      </c>
      <c r="Z34" s="320">
        <f>'Class-1'!AA36</f>
        <v>0</v>
      </c>
      <c r="AA34" s="321">
        <f>'Class-1'!AB36</f>
        <v>0</v>
      </c>
      <c r="AB34" s="321">
        <f>'Class-1'!AC36</f>
        <v>0</v>
      </c>
      <c r="AC34" s="322">
        <f>'Class-1'!AD36</f>
        <v>0</v>
      </c>
      <c r="AD34" s="323">
        <f>'Class-1'!AE36</f>
        <v>0</v>
      </c>
      <c r="AE34" s="324">
        <f>'Class-1'!AF36</f>
        <v>0</v>
      </c>
      <c r="AF34" s="324">
        <f>'Class-1'!AG36</f>
        <v>0</v>
      </c>
      <c r="AG34" s="324">
        <f>'Class-1'!AH36</f>
        <v>0</v>
      </c>
      <c r="AH34" s="325">
        <f>'Class-1'!AI36</f>
        <v>0</v>
      </c>
      <c r="AI34" s="434">
        <f>'Class-1'!AJ36</f>
        <v>0</v>
      </c>
      <c r="AJ34" s="141">
        <f>'Class-1'!AK36</f>
        <v>0</v>
      </c>
      <c r="AK34" s="326" t="str">
        <f>'Class-1'!AL36</f>
        <v/>
      </c>
      <c r="AL34" s="327">
        <f>'Class-1'!AM36</f>
        <v>0</v>
      </c>
      <c r="AM34" s="319">
        <f>'Class-1'!AN36</f>
        <v>0</v>
      </c>
      <c r="AN34" s="320">
        <f>'Class-1'!AO36</f>
        <v>0</v>
      </c>
      <c r="AO34" s="321">
        <f>'Class-1'!AP36</f>
        <v>0</v>
      </c>
      <c r="AP34" s="321">
        <f>'Class-1'!AQ36</f>
        <v>0</v>
      </c>
      <c r="AQ34" s="322">
        <f>'Class-1'!AR36</f>
        <v>0</v>
      </c>
      <c r="AR34" s="323">
        <f>'Class-1'!AS36</f>
        <v>0</v>
      </c>
      <c r="AS34" s="324">
        <f>'Class-1'!AT36</f>
        <v>0</v>
      </c>
      <c r="AT34" s="324">
        <f>'Class-1'!AU36</f>
        <v>0</v>
      </c>
      <c r="AU34" s="324">
        <f>'Class-1'!AV36</f>
        <v>0</v>
      </c>
      <c r="AV34" s="325">
        <f>'Class-1'!AW36</f>
        <v>0</v>
      </c>
      <c r="AW34" s="434">
        <f>'Class-1'!AX36</f>
        <v>0</v>
      </c>
      <c r="AX34" s="141">
        <f>'Class-1'!AY36</f>
        <v>0</v>
      </c>
      <c r="AY34" s="326" t="str">
        <f>'Class-1'!AZ36</f>
        <v/>
      </c>
      <c r="AZ34" s="327">
        <f>'Class-1'!BA36</f>
        <v>0</v>
      </c>
      <c r="BA34" s="319">
        <f>'Class-1'!BB36</f>
        <v>0</v>
      </c>
      <c r="BB34" s="320">
        <f>'Class-1'!BC36</f>
        <v>0</v>
      </c>
      <c r="BC34" s="321">
        <f>'Class-1'!BD36</f>
        <v>0</v>
      </c>
      <c r="BD34" s="321">
        <f>'Class-1'!BE36</f>
        <v>0</v>
      </c>
      <c r="BE34" s="322">
        <f>'Class-1'!BF36</f>
        <v>0</v>
      </c>
      <c r="BF34" s="323">
        <f>'Class-1'!BG36</f>
        <v>0</v>
      </c>
      <c r="BG34" s="324">
        <f>'Class-1'!BH36</f>
        <v>0</v>
      </c>
      <c r="BH34" s="324">
        <f>'Class-1'!BI36</f>
        <v>0</v>
      </c>
      <c r="BI34" s="324">
        <f>'Class-1'!BJ36</f>
        <v>0</v>
      </c>
      <c r="BJ34" s="325">
        <f>'Class-1'!BK36</f>
        <v>0</v>
      </c>
      <c r="BK34" s="434">
        <f>'Class-1'!BL36</f>
        <v>0</v>
      </c>
      <c r="BL34" s="141">
        <f>'Class-1'!BM36</f>
        <v>0</v>
      </c>
      <c r="BM34" s="326" t="str">
        <f>'Class-1'!BN36</f>
        <v/>
      </c>
      <c r="BN34" s="327">
        <f>'Class-1'!BO36</f>
        <v>0</v>
      </c>
      <c r="BO34" s="319">
        <f>'Class-1'!BP36</f>
        <v>0</v>
      </c>
      <c r="BP34" s="320">
        <f>'Class-1'!BQ36</f>
        <v>0</v>
      </c>
      <c r="BQ34" s="321">
        <f>'Class-1'!BR36</f>
        <v>0</v>
      </c>
      <c r="BR34" s="321">
        <f>'Class-1'!BS36</f>
        <v>0</v>
      </c>
      <c r="BS34" s="322">
        <f>'Class-1'!BT36</f>
        <v>0</v>
      </c>
      <c r="BT34" s="323">
        <f>'Class-1'!BU36</f>
        <v>0</v>
      </c>
      <c r="BU34" s="324">
        <f>'Class-1'!BV36</f>
        <v>0</v>
      </c>
      <c r="BV34" s="324">
        <f>'Class-1'!BW36</f>
        <v>0</v>
      </c>
      <c r="BW34" s="324">
        <f>'Class-1'!BX36</f>
        <v>0</v>
      </c>
      <c r="BX34" s="325">
        <f>'Class-1'!BY36</f>
        <v>0</v>
      </c>
      <c r="BY34" s="434">
        <f>'Class-1'!BZ36</f>
        <v>0</v>
      </c>
      <c r="BZ34" s="141">
        <f>'Class-1'!CA36</f>
        <v>0</v>
      </c>
      <c r="CA34" s="326" t="str">
        <f>'Class-1'!CB36</f>
        <v/>
      </c>
      <c r="CB34" s="336">
        <f>'Class-1'!CC36</f>
        <v>0</v>
      </c>
      <c r="CC34" s="329">
        <f>'Class-1'!CD36</f>
        <v>0</v>
      </c>
      <c r="CD34" s="329">
        <f>'Class-1'!CE36</f>
        <v>0</v>
      </c>
      <c r="CE34" s="329">
        <f>'Class-1'!CF36</f>
        <v>0</v>
      </c>
      <c r="CF34" s="329">
        <f>'Class-1'!CG36</f>
        <v>0</v>
      </c>
      <c r="CG34" s="337">
        <f>'Class-1'!CH36</f>
        <v>0</v>
      </c>
      <c r="CH34" s="141">
        <f>'Class-1'!CI36</f>
        <v>0</v>
      </c>
      <c r="CI34" s="326" t="str">
        <f>'Class-1'!CJ36</f>
        <v/>
      </c>
      <c r="CJ34" s="336">
        <f>'Class-1'!CK36</f>
        <v>0</v>
      </c>
      <c r="CK34" s="329">
        <f>'Class-1'!CL36</f>
        <v>0</v>
      </c>
      <c r="CL34" s="329">
        <f>'Class-1'!CM36</f>
        <v>0</v>
      </c>
      <c r="CM34" s="329">
        <f>'Class-1'!CN36</f>
        <v>0</v>
      </c>
      <c r="CN34" s="329">
        <f>'Class-1'!CO36</f>
        <v>0</v>
      </c>
      <c r="CO34" s="337">
        <f>'Class-1'!CP36</f>
        <v>0</v>
      </c>
      <c r="CP34" s="141">
        <f>'Class-1'!CQ36</f>
        <v>0</v>
      </c>
      <c r="CQ34" s="326" t="str">
        <f>'Class-1'!CR36</f>
        <v/>
      </c>
      <c r="CR34" s="336">
        <f>'Class-1'!CS36</f>
        <v>0</v>
      </c>
      <c r="CS34" s="329">
        <f>'Class-1'!CT36</f>
        <v>0</v>
      </c>
      <c r="CT34" s="329">
        <f>'Class-1'!CU36</f>
        <v>0</v>
      </c>
      <c r="CU34" s="329">
        <f>'Class-1'!CV36</f>
        <v>0</v>
      </c>
      <c r="CV34" s="329">
        <f>'Class-1'!CW36</f>
        <v>0</v>
      </c>
      <c r="CW34" s="337">
        <f>'Class-1'!CX36</f>
        <v>0</v>
      </c>
      <c r="CX34" s="141">
        <f>'Class-1'!CY36</f>
        <v>0</v>
      </c>
      <c r="CY34" s="326" t="str">
        <f>'Class-1'!CZ36</f>
        <v/>
      </c>
      <c r="CZ34" s="338">
        <f>'Class-1'!DA36</f>
        <v>0</v>
      </c>
      <c r="DA34" s="339">
        <f>'Class-1'!DB36</f>
        <v>0</v>
      </c>
      <c r="DB34" s="340" t="str">
        <f>'Class-1'!DC36</f>
        <v/>
      </c>
      <c r="DC34" s="332">
        <f>'Class-1'!DD36</f>
        <v>1000</v>
      </c>
      <c r="DD34" s="333">
        <f>'Class-1'!DE36</f>
        <v>0</v>
      </c>
      <c r="DE34" s="141">
        <f>'Class-1'!DF36</f>
        <v>0</v>
      </c>
      <c r="DF34" s="141" t="str">
        <f>'Class-1'!DG36</f>
        <v/>
      </c>
      <c r="DG34" s="141" t="str">
        <f>'Class-1'!DH36</f>
        <v/>
      </c>
      <c r="DH34" s="141" t="str">
        <f>'Class-1'!DI36</f>
        <v/>
      </c>
      <c r="DI34" s="334" t="str">
        <f>'Class-1'!DJ36</f>
        <v/>
      </c>
    </row>
    <row r="35" spans="1:113">
      <c r="A35" s="859"/>
      <c r="B35" s="287">
        <f t="shared" si="0"/>
        <v>0</v>
      </c>
      <c r="C35" s="139">
        <f>'Class-1'!D37</f>
        <v>0</v>
      </c>
      <c r="D35" s="139">
        <f>'Class-1'!E37</f>
        <v>0</v>
      </c>
      <c r="E35" s="139">
        <f>'Class-1'!F37</f>
        <v>0</v>
      </c>
      <c r="F35" s="141">
        <f>'Class-1'!G37</f>
        <v>0</v>
      </c>
      <c r="G35" s="141">
        <f>'Class-1'!H37</f>
        <v>0</v>
      </c>
      <c r="H35" s="141">
        <f>'Class-1'!I37</f>
        <v>0</v>
      </c>
      <c r="I35" s="286">
        <f>'Class-1'!J37</f>
        <v>0</v>
      </c>
      <c r="J35" s="335">
        <f>'Class-1'!K37</f>
        <v>0</v>
      </c>
      <c r="K35" s="319">
        <f>'Class-1'!L37</f>
        <v>0</v>
      </c>
      <c r="L35" s="320">
        <f>'Class-1'!M37</f>
        <v>0</v>
      </c>
      <c r="M35" s="321">
        <f>'Class-1'!N37</f>
        <v>0</v>
      </c>
      <c r="N35" s="321">
        <f>'Class-1'!O37</f>
        <v>0</v>
      </c>
      <c r="O35" s="322">
        <f>'Class-1'!P37</f>
        <v>0</v>
      </c>
      <c r="P35" s="323">
        <f>'Class-1'!Q37</f>
        <v>0</v>
      </c>
      <c r="Q35" s="324">
        <f>'Class-1'!R37</f>
        <v>0</v>
      </c>
      <c r="R35" s="324">
        <f>'Class-1'!S37</f>
        <v>0</v>
      </c>
      <c r="S35" s="324">
        <f>'Class-1'!T37</f>
        <v>0</v>
      </c>
      <c r="T35" s="325">
        <f>'Class-1'!U37</f>
        <v>0</v>
      </c>
      <c r="U35" s="434">
        <f>'Class-1'!V37</f>
        <v>0</v>
      </c>
      <c r="V35" s="141">
        <f>'Class-1'!W37</f>
        <v>0</v>
      </c>
      <c r="W35" s="326" t="str">
        <f>'Class-1'!X37</f>
        <v/>
      </c>
      <c r="X35" s="327">
        <f>'Class-1'!Y37</f>
        <v>0</v>
      </c>
      <c r="Y35" s="319">
        <f>'Class-1'!Z37</f>
        <v>0</v>
      </c>
      <c r="Z35" s="320">
        <f>'Class-1'!AA37</f>
        <v>0</v>
      </c>
      <c r="AA35" s="321">
        <f>'Class-1'!AB37</f>
        <v>0</v>
      </c>
      <c r="AB35" s="321">
        <f>'Class-1'!AC37</f>
        <v>0</v>
      </c>
      <c r="AC35" s="322">
        <f>'Class-1'!AD37</f>
        <v>0</v>
      </c>
      <c r="AD35" s="323">
        <f>'Class-1'!AE37</f>
        <v>0</v>
      </c>
      <c r="AE35" s="324">
        <f>'Class-1'!AF37</f>
        <v>0</v>
      </c>
      <c r="AF35" s="324">
        <f>'Class-1'!AG37</f>
        <v>0</v>
      </c>
      <c r="AG35" s="324">
        <f>'Class-1'!AH37</f>
        <v>0</v>
      </c>
      <c r="AH35" s="325">
        <f>'Class-1'!AI37</f>
        <v>0</v>
      </c>
      <c r="AI35" s="434">
        <f>'Class-1'!AJ37</f>
        <v>0</v>
      </c>
      <c r="AJ35" s="141">
        <f>'Class-1'!AK37</f>
        <v>0</v>
      </c>
      <c r="AK35" s="326" t="str">
        <f>'Class-1'!AL37</f>
        <v/>
      </c>
      <c r="AL35" s="327">
        <f>'Class-1'!AM37</f>
        <v>0</v>
      </c>
      <c r="AM35" s="319">
        <f>'Class-1'!AN37</f>
        <v>0</v>
      </c>
      <c r="AN35" s="320">
        <f>'Class-1'!AO37</f>
        <v>0</v>
      </c>
      <c r="AO35" s="321">
        <f>'Class-1'!AP37</f>
        <v>0</v>
      </c>
      <c r="AP35" s="321">
        <f>'Class-1'!AQ37</f>
        <v>0</v>
      </c>
      <c r="AQ35" s="322">
        <f>'Class-1'!AR37</f>
        <v>0</v>
      </c>
      <c r="AR35" s="323">
        <f>'Class-1'!AS37</f>
        <v>0</v>
      </c>
      <c r="AS35" s="324">
        <f>'Class-1'!AT37</f>
        <v>0</v>
      </c>
      <c r="AT35" s="324">
        <f>'Class-1'!AU37</f>
        <v>0</v>
      </c>
      <c r="AU35" s="324">
        <f>'Class-1'!AV37</f>
        <v>0</v>
      </c>
      <c r="AV35" s="325">
        <f>'Class-1'!AW37</f>
        <v>0</v>
      </c>
      <c r="AW35" s="434">
        <f>'Class-1'!AX37</f>
        <v>0</v>
      </c>
      <c r="AX35" s="141">
        <f>'Class-1'!AY37</f>
        <v>0</v>
      </c>
      <c r="AY35" s="326" t="str">
        <f>'Class-1'!AZ37</f>
        <v/>
      </c>
      <c r="AZ35" s="327">
        <f>'Class-1'!BA37</f>
        <v>0</v>
      </c>
      <c r="BA35" s="319">
        <f>'Class-1'!BB37</f>
        <v>0</v>
      </c>
      <c r="BB35" s="320">
        <f>'Class-1'!BC37</f>
        <v>0</v>
      </c>
      <c r="BC35" s="321">
        <f>'Class-1'!BD37</f>
        <v>0</v>
      </c>
      <c r="BD35" s="321">
        <f>'Class-1'!BE37</f>
        <v>0</v>
      </c>
      <c r="BE35" s="322">
        <f>'Class-1'!BF37</f>
        <v>0</v>
      </c>
      <c r="BF35" s="323">
        <f>'Class-1'!BG37</f>
        <v>0</v>
      </c>
      <c r="BG35" s="324">
        <f>'Class-1'!BH37</f>
        <v>0</v>
      </c>
      <c r="BH35" s="324">
        <f>'Class-1'!BI37</f>
        <v>0</v>
      </c>
      <c r="BI35" s="324">
        <f>'Class-1'!BJ37</f>
        <v>0</v>
      </c>
      <c r="BJ35" s="325">
        <f>'Class-1'!BK37</f>
        <v>0</v>
      </c>
      <c r="BK35" s="434">
        <f>'Class-1'!BL37</f>
        <v>0</v>
      </c>
      <c r="BL35" s="141">
        <f>'Class-1'!BM37</f>
        <v>0</v>
      </c>
      <c r="BM35" s="326" t="str">
        <f>'Class-1'!BN37</f>
        <v/>
      </c>
      <c r="BN35" s="327">
        <f>'Class-1'!BO37</f>
        <v>0</v>
      </c>
      <c r="BO35" s="319">
        <f>'Class-1'!BP37</f>
        <v>0</v>
      </c>
      <c r="BP35" s="320">
        <f>'Class-1'!BQ37</f>
        <v>0</v>
      </c>
      <c r="BQ35" s="321">
        <f>'Class-1'!BR37</f>
        <v>0</v>
      </c>
      <c r="BR35" s="321">
        <f>'Class-1'!BS37</f>
        <v>0</v>
      </c>
      <c r="BS35" s="322">
        <f>'Class-1'!BT37</f>
        <v>0</v>
      </c>
      <c r="BT35" s="323">
        <f>'Class-1'!BU37</f>
        <v>0</v>
      </c>
      <c r="BU35" s="324">
        <f>'Class-1'!BV37</f>
        <v>0</v>
      </c>
      <c r="BV35" s="324">
        <f>'Class-1'!BW37</f>
        <v>0</v>
      </c>
      <c r="BW35" s="324">
        <f>'Class-1'!BX37</f>
        <v>0</v>
      </c>
      <c r="BX35" s="325">
        <f>'Class-1'!BY37</f>
        <v>0</v>
      </c>
      <c r="BY35" s="434">
        <f>'Class-1'!BZ37</f>
        <v>0</v>
      </c>
      <c r="BZ35" s="141">
        <f>'Class-1'!CA37</f>
        <v>0</v>
      </c>
      <c r="CA35" s="326" t="str">
        <f>'Class-1'!CB37</f>
        <v/>
      </c>
      <c r="CB35" s="336">
        <f>'Class-1'!CC37</f>
        <v>0</v>
      </c>
      <c r="CC35" s="329">
        <f>'Class-1'!CD37</f>
        <v>0</v>
      </c>
      <c r="CD35" s="329">
        <f>'Class-1'!CE37</f>
        <v>0</v>
      </c>
      <c r="CE35" s="329">
        <f>'Class-1'!CF37</f>
        <v>0</v>
      </c>
      <c r="CF35" s="329">
        <f>'Class-1'!CG37</f>
        <v>0</v>
      </c>
      <c r="CG35" s="337">
        <f>'Class-1'!CH37</f>
        <v>0</v>
      </c>
      <c r="CH35" s="141">
        <f>'Class-1'!CI37</f>
        <v>0</v>
      </c>
      <c r="CI35" s="326" t="str">
        <f>'Class-1'!CJ37</f>
        <v/>
      </c>
      <c r="CJ35" s="336">
        <f>'Class-1'!CK37</f>
        <v>0</v>
      </c>
      <c r="CK35" s="329">
        <f>'Class-1'!CL37</f>
        <v>0</v>
      </c>
      <c r="CL35" s="329">
        <f>'Class-1'!CM37</f>
        <v>0</v>
      </c>
      <c r="CM35" s="329">
        <f>'Class-1'!CN37</f>
        <v>0</v>
      </c>
      <c r="CN35" s="329">
        <f>'Class-1'!CO37</f>
        <v>0</v>
      </c>
      <c r="CO35" s="337">
        <f>'Class-1'!CP37</f>
        <v>0</v>
      </c>
      <c r="CP35" s="141">
        <f>'Class-1'!CQ37</f>
        <v>0</v>
      </c>
      <c r="CQ35" s="326" t="str">
        <f>'Class-1'!CR37</f>
        <v/>
      </c>
      <c r="CR35" s="336">
        <f>'Class-1'!CS37</f>
        <v>0</v>
      </c>
      <c r="CS35" s="329">
        <f>'Class-1'!CT37</f>
        <v>0</v>
      </c>
      <c r="CT35" s="329">
        <f>'Class-1'!CU37</f>
        <v>0</v>
      </c>
      <c r="CU35" s="329">
        <f>'Class-1'!CV37</f>
        <v>0</v>
      </c>
      <c r="CV35" s="329">
        <f>'Class-1'!CW37</f>
        <v>0</v>
      </c>
      <c r="CW35" s="337">
        <f>'Class-1'!CX37</f>
        <v>0</v>
      </c>
      <c r="CX35" s="141">
        <f>'Class-1'!CY37</f>
        <v>0</v>
      </c>
      <c r="CY35" s="326" t="str">
        <f>'Class-1'!CZ37</f>
        <v/>
      </c>
      <c r="CZ35" s="338">
        <f>'Class-1'!DA37</f>
        <v>0</v>
      </c>
      <c r="DA35" s="339">
        <f>'Class-1'!DB37</f>
        <v>0</v>
      </c>
      <c r="DB35" s="340" t="str">
        <f>'Class-1'!DC37</f>
        <v/>
      </c>
      <c r="DC35" s="332">
        <f>'Class-1'!DD37</f>
        <v>1000</v>
      </c>
      <c r="DD35" s="333">
        <f>'Class-1'!DE37</f>
        <v>0</v>
      </c>
      <c r="DE35" s="141">
        <f>'Class-1'!DF37</f>
        <v>0</v>
      </c>
      <c r="DF35" s="141" t="str">
        <f>'Class-1'!DG37</f>
        <v/>
      </c>
      <c r="DG35" s="141" t="str">
        <f>'Class-1'!DH37</f>
        <v/>
      </c>
      <c r="DH35" s="141" t="str">
        <f>'Class-1'!DI37</f>
        <v/>
      </c>
      <c r="DI35" s="334" t="str">
        <f>'Class-1'!DJ37</f>
        <v/>
      </c>
    </row>
    <row r="36" spans="1:113">
      <c r="A36" s="859"/>
      <c r="B36" s="287">
        <f t="shared" si="0"/>
        <v>0</v>
      </c>
      <c r="C36" s="139">
        <f>'Class-1'!D38</f>
        <v>0</v>
      </c>
      <c r="D36" s="139">
        <f>'Class-1'!E38</f>
        <v>0</v>
      </c>
      <c r="E36" s="139">
        <f>'Class-1'!F38</f>
        <v>0</v>
      </c>
      <c r="F36" s="141">
        <f>'Class-1'!G38</f>
        <v>0</v>
      </c>
      <c r="G36" s="141">
        <f>'Class-1'!H38</f>
        <v>0</v>
      </c>
      <c r="H36" s="141">
        <f>'Class-1'!I38</f>
        <v>0</v>
      </c>
      <c r="I36" s="286">
        <f>'Class-1'!J38</f>
        <v>0</v>
      </c>
      <c r="J36" s="335">
        <f>'Class-1'!K38</f>
        <v>0</v>
      </c>
      <c r="K36" s="319">
        <f>'Class-1'!L38</f>
        <v>0</v>
      </c>
      <c r="L36" s="320">
        <f>'Class-1'!M38</f>
        <v>0</v>
      </c>
      <c r="M36" s="321">
        <f>'Class-1'!N38</f>
        <v>0</v>
      </c>
      <c r="N36" s="321">
        <f>'Class-1'!O38</f>
        <v>0</v>
      </c>
      <c r="O36" s="322">
        <f>'Class-1'!P38</f>
        <v>0</v>
      </c>
      <c r="P36" s="323">
        <f>'Class-1'!Q38</f>
        <v>0</v>
      </c>
      <c r="Q36" s="324">
        <f>'Class-1'!R38</f>
        <v>0</v>
      </c>
      <c r="R36" s="324">
        <f>'Class-1'!S38</f>
        <v>0</v>
      </c>
      <c r="S36" s="324">
        <f>'Class-1'!T38</f>
        <v>0</v>
      </c>
      <c r="T36" s="325">
        <f>'Class-1'!U38</f>
        <v>0</v>
      </c>
      <c r="U36" s="434">
        <f>'Class-1'!V38</f>
        <v>0</v>
      </c>
      <c r="V36" s="141">
        <f>'Class-1'!W38</f>
        <v>0</v>
      </c>
      <c r="W36" s="326" t="str">
        <f>'Class-1'!X38</f>
        <v/>
      </c>
      <c r="X36" s="327">
        <f>'Class-1'!Y38</f>
        <v>0</v>
      </c>
      <c r="Y36" s="319">
        <f>'Class-1'!Z38</f>
        <v>0</v>
      </c>
      <c r="Z36" s="320">
        <f>'Class-1'!AA38</f>
        <v>0</v>
      </c>
      <c r="AA36" s="321">
        <f>'Class-1'!AB38</f>
        <v>0</v>
      </c>
      <c r="AB36" s="321">
        <f>'Class-1'!AC38</f>
        <v>0</v>
      </c>
      <c r="AC36" s="322">
        <f>'Class-1'!AD38</f>
        <v>0</v>
      </c>
      <c r="AD36" s="323">
        <f>'Class-1'!AE38</f>
        <v>0</v>
      </c>
      <c r="AE36" s="324">
        <f>'Class-1'!AF38</f>
        <v>0</v>
      </c>
      <c r="AF36" s="324">
        <f>'Class-1'!AG38</f>
        <v>0</v>
      </c>
      <c r="AG36" s="324">
        <f>'Class-1'!AH38</f>
        <v>0</v>
      </c>
      <c r="AH36" s="325">
        <f>'Class-1'!AI38</f>
        <v>0</v>
      </c>
      <c r="AI36" s="434">
        <f>'Class-1'!AJ38</f>
        <v>0</v>
      </c>
      <c r="AJ36" s="141">
        <f>'Class-1'!AK38</f>
        <v>0</v>
      </c>
      <c r="AK36" s="326" t="str">
        <f>'Class-1'!AL38</f>
        <v/>
      </c>
      <c r="AL36" s="327">
        <f>'Class-1'!AM38</f>
        <v>0</v>
      </c>
      <c r="AM36" s="319">
        <f>'Class-1'!AN38</f>
        <v>0</v>
      </c>
      <c r="AN36" s="320">
        <f>'Class-1'!AO38</f>
        <v>0</v>
      </c>
      <c r="AO36" s="321">
        <f>'Class-1'!AP38</f>
        <v>0</v>
      </c>
      <c r="AP36" s="321">
        <f>'Class-1'!AQ38</f>
        <v>0</v>
      </c>
      <c r="AQ36" s="322">
        <f>'Class-1'!AR38</f>
        <v>0</v>
      </c>
      <c r="AR36" s="323">
        <f>'Class-1'!AS38</f>
        <v>0</v>
      </c>
      <c r="AS36" s="324">
        <f>'Class-1'!AT38</f>
        <v>0</v>
      </c>
      <c r="AT36" s="324">
        <f>'Class-1'!AU38</f>
        <v>0</v>
      </c>
      <c r="AU36" s="324">
        <f>'Class-1'!AV38</f>
        <v>0</v>
      </c>
      <c r="AV36" s="325">
        <f>'Class-1'!AW38</f>
        <v>0</v>
      </c>
      <c r="AW36" s="434">
        <f>'Class-1'!AX38</f>
        <v>0</v>
      </c>
      <c r="AX36" s="141">
        <f>'Class-1'!AY38</f>
        <v>0</v>
      </c>
      <c r="AY36" s="326" t="str">
        <f>'Class-1'!AZ38</f>
        <v/>
      </c>
      <c r="AZ36" s="327">
        <f>'Class-1'!BA38</f>
        <v>0</v>
      </c>
      <c r="BA36" s="319">
        <f>'Class-1'!BB38</f>
        <v>0</v>
      </c>
      <c r="BB36" s="320">
        <f>'Class-1'!BC38</f>
        <v>0</v>
      </c>
      <c r="BC36" s="321">
        <f>'Class-1'!BD38</f>
        <v>0</v>
      </c>
      <c r="BD36" s="321">
        <f>'Class-1'!BE38</f>
        <v>0</v>
      </c>
      <c r="BE36" s="322">
        <f>'Class-1'!BF38</f>
        <v>0</v>
      </c>
      <c r="BF36" s="323">
        <f>'Class-1'!BG38</f>
        <v>0</v>
      </c>
      <c r="BG36" s="324">
        <f>'Class-1'!BH38</f>
        <v>0</v>
      </c>
      <c r="BH36" s="324">
        <f>'Class-1'!BI38</f>
        <v>0</v>
      </c>
      <c r="BI36" s="324">
        <f>'Class-1'!BJ38</f>
        <v>0</v>
      </c>
      <c r="BJ36" s="325">
        <f>'Class-1'!BK38</f>
        <v>0</v>
      </c>
      <c r="BK36" s="434">
        <f>'Class-1'!BL38</f>
        <v>0</v>
      </c>
      <c r="BL36" s="141">
        <f>'Class-1'!BM38</f>
        <v>0</v>
      </c>
      <c r="BM36" s="326" t="str">
        <f>'Class-1'!BN38</f>
        <v/>
      </c>
      <c r="BN36" s="327">
        <f>'Class-1'!BO38</f>
        <v>0</v>
      </c>
      <c r="BO36" s="319">
        <f>'Class-1'!BP38</f>
        <v>0</v>
      </c>
      <c r="BP36" s="320">
        <f>'Class-1'!BQ38</f>
        <v>0</v>
      </c>
      <c r="BQ36" s="321">
        <f>'Class-1'!BR38</f>
        <v>0</v>
      </c>
      <c r="BR36" s="321">
        <f>'Class-1'!BS38</f>
        <v>0</v>
      </c>
      <c r="BS36" s="322">
        <f>'Class-1'!BT38</f>
        <v>0</v>
      </c>
      <c r="BT36" s="323">
        <f>'Class-1'!BU38</f>
        <v>0</v>
      </c>
      <c r="BU36" s="324">
        <f>'Class-1'!BV38</f>
        <v>0</v>
      </c>
      <c r="BV36" s="324">
        <f>'Class-1'!BW38</f>
        <v>0</v>
      </c>
      <c r="BW36" s="324">
        <f>'Class-1'!BX38</f>
        <v>0</v>
      </c>
      <c r="BX36" s="325">
        <f>'Class-1'!BY38</f>
        <v>0</v>
      </c>
      <c r="BY36" s="434">
        <f>'Class-1'!BZ38</f>
        <v>0</v>
      </c>
      <c r="BZ36" s="141">
        <f>'Class-1'!CA38</f>
        <v>0</v>
      </c>
      <c r="CA36" s="326" t="str">
        <f>'Class-1'!CB38</f>
        <v/>
      </c>
      <c r="CB36" s="336">
        <f>'Class-1'!CC38</f>
        <v>0</v>
      </c>
      <c r="CC36" s="329">
        <f>'Class-1'!CD38</f>
        <v>0</v>
      </c>
      <c r="CD36" s="329">
        <f>'Class-1'!CE38</f>
        <v>0</v>
      </c>
      <c r="CE36" s="329">
        <f>'Class-1'!CF38</f>
        <v>0</v>
      </c>
      <c r="CF36" s="329">
        <f>'Class-1'!CG38</f>
        <v>0</v>
      </c>
      <c r="CG36" s="337">
        <f>'Class-1'!CH38</f>
        <v>0</v>
      </c>
      <c r="CH36" s="141">
        <f>'Class-1'!CI38</f>
        <v>0</v>
      </c>
      <c r="CI36" s="326" t="str">
        <f>'Class-1'!CJ38</f>
        <v/>
      </c>
      <c r="CJ36" s="336">
        <f>'Class-1'!CK38</f>
        <v>0</v>
      </c>
      <c r="CK36" s="329">
        <f>'Class-1'!CL38</f>
        <v>0</v>
      </c>
      <c r="CL36" s="329">
        <f>'Class-1'!CM38</f>
        <v>0</v>
      </c>
      <c r="CM36" s="329">
        <f>'Class-1'!CN38</f>
        <v>0</v>
      </c>
      <c r="CN36" s="329">
        <f>'Class-1'!CO38</f>
        <v>0</v>
      </c>
      <c r="CO36" s="337">
        <f>'Class-1'!CP38</f>
        <v>0</v>
      </c>
      <c r="CP36" s="141">
        <f>'Class-1'!CQ38</f>
        <v>0</v>
      </c>
      <c r="CQ36" s="326" t="str">
        <f>'Class-1'!CR38</f>
        <v/>
      </c>
      <c r="CR36" s="336">
        <f>'Class-1'!CS38</f>
        <v>0</v>
      </c>
      <c r="CS36" s="329">
        <f>'Class-1'!CT38</f>
        <v>0</v>
      </c>
      <c r="CT36" s="329">
        <f>'Class-1'!CU38</f>
        <v>0</v>
      </c>
      <c r="CU36" s="329">
        <f>'Class-1'!CV38</f>
        <v>0</v>
      </c>
      <c r="CV36" s="329">
        <f>'Class-1'!CW38</f>
        <v>0</v>
      </c>
      <c r="CW36" s="337">
        <f>'Class-1'!CX38</f>
        <v>0</v>
      </c>
      <c r="CX36" s="141">
        <f>'Class-1'!CY38</f>
        <v>0</v>
      </c>
      <c r="CY36" s="326" t="str">
        <f>'Class-1'!CZ38</f>
        <v/>
      </c>
      <c r="CZ36" s="338">
        <f>'Class-1'!DA38</f>
        <v>0</v>
      </c>
      <c r="DA36" s="339">
        <f>'Class-1'!DB38</f>
        <v>0</v>
      </c>
      <c r="DB36" s="340" t="str">
        <f>'Class-1'!DC38</f>
        <v/>
      </c>
      <c r="DC36" s="332">
        <f>'Class-1'!DD38</f>
        <v>1000</v>
      </c>
      <c r="DD36" s="333">
        <f>'Class-1'!DE38</f>
        <v>0</v>
      </c>
      <c r="DE36" s="141">
        <f>'Class-1'!DF38</f>
        <v>0</v>
      </c>
      <c r="DF36" s="141" t="str">
        <f>'Class-1'!DG38</f>
        <v/>
      </c>
      <c r="DG36" s="141" t="str">
        <f>'Class-1'!DH38</f>
        <v/>
      </c>
      <c r="DH36" s="141" t="str">
        <f>'Class-1'!DI38</f>
        <v/>
      </c>
      <c r="DI36" s="334" t="str">
        <f>'Class-1'!DJ38</f>
        <v/>
      </c>
    </row>
    <row r="37" spans="1:113">
      <c r="A37" s="859"/>
      <c r="B37" s="287">
        <f t="shared" si="0"/>
        <v>0</v>
      </c>
      <c r="C37" s="139">
        <f>'Class-1'!D39</f>
        <v>0</v>
      </c>
      <c r="D37" s="139">
        <f>'Class-1'!E39</f>
        <v>0</v>
      </c>
      <c r="E37" s="139">
        <f>'Class-1'!F39</f>
        <v>0</v>
      </c>
      <c r="F37" s="141">
        <f>'Class-1'!G39</f>
        <v>0</v>
      </c>
      <c r="G37" s="141">
        <f>'Class-1'!H39</f>
        <v>0</v>
      </c>
      <c r="H37" s="141">
        <f>'Class-1'!I39</f>
        <v>0</v>
      </c>
      <c r="I37" s="286">
        <f>'Class-1'!J39</f>
        <v>0</v>
      </c>
      <c r="J37" s="335">
        <f>'Class-1'!K39</f>
        <v>0</v>
      </c>
      <c r="K37" s="319">
        <f>'Class-1'!L39</f>
        <v>0</v>
      </c>
      <c r="L37" s="320">
        <f>'Class-1'!M39</f>
        <v>0</v>
      </c>
      <c r="M37" s="321">
        <f>'Class-1'!N39</f>
        <v>0</v>
      </c>
      <c r="N37" s="321">
        <f>'Class-1'!O39</f>
        <v>0</v>
      </c>
      <c r="O37" s="322">
        <f>'Class-1'!P39</f>
        <v>0</v>
      </c>
      <c r="P37" s="323">
        <f>'Class-1'!Q39</f>
        <v>0</v>
      </c>
      <c r="Q37" s="324">
        <f>'Class-1'!R39</f>
        <v>0</v>
      </c>
      <c r="R37" s="324">
        <f>'Class-1'!S39</f>
        <v>0</v>
      </c>
      <c r="S37" s="324">
        <f>'Class-1'!T39</f>
        <v>0</v>
      </c>
      <c r="T37" s="325">
        <f>'Class-1'!U39</f>
        <v>0</v>
      </c>
      <c r="U37" s="434">
        <f>'Class-1'!V39</f>
        <v>0</v>
      </c>
      <c r="V37" s="141">
        <f>'Class-1'!W39</f>
        <v>0</v>
      </c>
      <c r="W37" s="326" t="str">
        <f>'Class-1'!X39</f>
        <v/>
      </c>
      <c r="X37" s="327">
        <f>'Class-1'!Y39</f>
        <v>0</v>
      </c>
      <c r="Y37" s="319">
        <f>'Class-1'!Z39</f>
        <v>0</v>
      </c>
      <c r="Z37" s="320">
        <f>'Class-1'!AA39</f>
        <v>0</v>
      </c>
      <c r="AA37" s="321">
        <f>'Class-1'!AB39</f>
        <v>0</v>
      </c>
      <c r="AB37" s="321">
        <f>'Class-1'!AC39</f>
        <v>0</v>
      </c>
      <c r="AC37" s="322">
        <f>'Class-1'!AD39</f>
        <v>0</v>
      </c>
      <c r="AD37" s="323">
        <f>'Class-1'!AE39</f>
        <v>0</v>
      </c>
      <c r="AE37" s="324">
        <f>'Class-1'!AF39</f>
        <v>0</v>
      </c>
      <c r="AF37" s="324">
        <f>'Class-1'!AG39</f>
        <v>0</v>
      </c>
      <c r="AG37" s="324">
        <f>'Class-1'!AH39</f>
        <v>0</v>
      </c>
      <c r="AH37" s="325">
        <f>'Class-1'!AI39</f>
        <v>0</v>
      </c>
      <c r="AI37" s="434">
        <f>'Class-1'!AJ39</f>
        <v>0</v>
      </c>
      <c r="AJ37" s="141">
        <f>'Class-1'!AK39</f>
        <v>0</v>
      </c>
      <c r="AK37" s="326" t="str">
        <f>'Class-1'!AL39</f>
        <v/>
      </c>
      <c r="AL37" s="327">
        <f>'Class-1'!AM39</f>
        <v>0</v>
      </c>
      <c r="AM37" s="319">
        <f>'Class-1'!AN39</f>
        <v>0</v>
      </c>
      <c r="AN37" s="320">
        <f>'Class-1'!AO39</f>
        <v>0</v>
      </c>
      <c r="AO37" s="321">
        <f>'Class-1'!AP39</f>
        <v>0</v>
      </c>
      <c r="AP37" s="321">
        <f>'Class-1'!AQ39</f>
        <v>0</v>
      </c>
      <c r="AQ37" s="322">
        <f>'Class-1'!AR39</f>
        <v>0</v>
      </c>
      <c r="AR37" s="323">
        <f>'Class-1'!AS39</f>
        <v>0</v>
      </c>
      <c r="AS37" s="324">
        <f>'Class-1'!AT39</f>
        <v>0</v>
      </c>
      <c r="AT37" s="324">
        <f>'Class-1'!AU39</f>
        <v>0</v>
      </c>
      <c r="AU37" s="324">
        <f>'Class-1'!AV39</f>
        <v>0</v>
      </c>
      <c r="AV37" s="325">
        <f>'Class-1'!AW39</f>
        <v>0</v>
      </c>
      <c r="AW37" s="434">
        <f>'Class-1'!AX39</f>
        <v>0</v>
      </c>
      <c r="AX37" s="141">
        <f>'Class-1'!AY39</f>
        <v>0</v>
      </c>
      <c r="AY37" s="326" t="str">
        <f>'Class-1'!AZ39</f>
        <v/>
      </c>
      <c r="AZ37" s="327">
        <f>'Class-1'!BA39</f>
        <v>0</v>
      </c>
      <c r="BA37" s="319">
        <f>'Class-1'!BB39</f>
        <v>0</v>
      </c>
      <c r="BB37" s="320">
        <f>'Class-1'!BC39</f>
        <v>0</v>
      </c>
      <c r="BC37" s="321">
        <f>'Class-1'!BD39</f>
        <v>0</v>
      </c>
      <c r="BD37" s="321">
        <f>'Class-1'!BE39</f>
        <v>0</v>
      </c>
      <c r="BE37" s="322">
        <f>'Class-1'!BF39</f>
        <v>0</v>
      </c>
      <c r="BF37" s="323">
        <f>'Class-1'!BG39</f>
        <v>0</v>
      </c>
      <c r="BG37" s="324">
        <f>'Class-1'!BH39</f>
        <v>0</v>
      </c>
      <c r="BH37" s="324">
        <f>'Class-1'!BI39</f>
        <v>0</v>
      </c>
      <c r="BI37" s="324">
        <f>'Class-1'!BJ39</f>
        <v>0</v>
      </c>
      <c r="BJ37" s="325">
        <f>'Class-1'!BK39</f>
        <v>0</v>
      </c>
      <c r="BK37" s="434">
        <f>'Class-1'!BL39</f>
        <v>0</v>
      </c>
      <c r="BL37" s="141">
        <f>'Class-1'!BM39</f>
        <v>0</v>
      </c>
      <c r="BM37" s="326" t="str">
        <f>'Class-1'!BN39</f>
        <v/>
      </c>
      <c r="BN37" s="327">
        <f>'Class-1'!BO39</f>
        <v>0</v>
      </c>
      <c r="BO37" s="319">
        <f>'Class-1'!BP39</f>
        <v>0</v>
      </c>
      <c r="BP37" s="320">
        <f>'Class-1'!BQ39</f>
        <v>0</v>
      </c>
      <c r="BQ37" s="321">
        <f>'Class-1'!BR39</f>
        <v>0</v>
      </c>
      <c r="BR37" s="321">
        <f>'Class-1'!BS39</f>
        <v>0</v>
      </c>
      <c r="BS37" s="322">
        <f>'Class-1'!BT39</f>
        <v>0</v>
      </c>
      <c r="BT37" s="323">
        <f>'Class-1'!BU39</f>
        <v>0</v>
      </c>
      <c r="BU37" s="324">
        <f>'Class-1'!BV39</f>
        <v>0</v>
      </c>
      <c r="BV37" s="324">
        <f>'Class-1'!BW39</f>
        <v>0</v>
      </c>
      <c r="BW37" s="324">
        <f>'Class-1'!BX39</f>
        <v>0</v>
      </c>
      <c r="BX37" s="325">
        <f>'Class-1'!BY39</f>
        <v>0</v>
      </c>
      <c r="BY37" s="434">
        <f>'Class-1'!BZ39</f>
        <v>0</v>
      </c>
      <c r="BZ37" s="141">
        <f>'Class-1'!CA39</f>
        <v>0</v>
      </c>
      <c r="CA37" s="326" t="str">
        <f>'Class-1'!CB39</f>
        <v/>
      </c>
      <c r="CB37" s="336">
        <f>'Class-1'!CC39</f>
        <v>0</v>
      </c>
      <c r="CC37" s="329">
        <f>'Class-1'!CD39</f>
        <v>0</v>
      </c>
      <c r="CD37" s="329">
        <f>'Class-1'!CE39</f>
        <v>0</v>
      </c>
      <c r="CE37" s="329">
        <f>'Class-1'!CF39</f>
        <v>0</v>
      </c>
      <c r="CF37" s="329">
        <f>'Class-1'!CG39</f>
        <v>0</v>
      </c>
      <c r="CG37" s="337">
        <f>'Class-1'!CH39</f>
        <v>0</v>
      </c>
      <c r="CH37" s="141">
        <f>'Class-1'!CI39</f>
        <v>0</v>
      </c>
      <c r="CI37" s="326" t="str">
        <f>'Class-1'!CJ39</f>
        <v/>
      </c>
      <c r="CJ37" s="336">
        <f>'Class-1'!CK39</f>
        <v>0</v>
      </c>
      <c r="CK37" s="329">
        <f>'Class-1'!CL39</f>
        <v>0</v>
      </c>
      <c r="CL37" s="329">
        <f>'Class-1'!CM39</f>
        <v>0</v>
      </c>
      <c r="CM37" s="329">
        <f>'Class-1'!CN39</f>
        <v>0</v>
      </c>
      <c r="CN37" s="329">
        <f>'Class-1'!CO39</f>
        <v>0</v>
      </c>
      <c r="CO37" s="337">
        <f>'Class-1'!CP39</f>
        <v>0</v>
      </c>
      <c r="CP37" s="141">
        <f>'Class-1'!CQ39</f>
        <v>0</v>
      </c>
      <c r="CQ37" s="326" t="str">
        <f>'Class-1'!CR39</f>
        <v/>
      </c>
      <c r="CR37" s="336">
        <f>'Class-1'!CS39</f>
        <v>0</v>
      </c>
      <c r="CS37" s="329">
        <f>'Class-1'!CT39</f>
        <v>0</v>
      </c>
      <c r="CT37" s="329">
        <f>'Class-1'!CU39</f>
        <v>0</v>
      </c>
      <c r="CU37" s="329">
        <f>'Class-1'!CV39</f>
        <v>0</v>
      </c>
      <c r="CV37" s="329">
        <f>'Class-1'!CW39</f>
        <v>0</v>
      </c>
      <c r="CW37" s="337">
        <f>'Class-1'!CX39</f>
        <v>0</v>
      </c>
      <c r="CX37" s="141">
        <f>'Class-1'!CY39</f>
        <v>0</v>
      </c>
      <c r="CY37" s="326" t="str">
        <f>'Class-1'!CZ39</f>
        <v/>
      </c>
      <c r="CZ37" s="338">
        <f>'Class-1'!DA39</f>
        <v>0</v>
      </c>
      <c r="DA37" s="339">
        <f>'Class-1'!DB39</f>
        <v>0</v>
      </c>
      <c r="DB37" s="340" t="str">
        <f>'Class-1'!DC39</f>
        <v/>
      </c>
      <c r="DC37" s="332">
        <f>'Class-1'!DD39</f>
        <v>1000</v>
      </c>
      <c r="DD37" s="333">
        <f>'Class-1'!DE39</f>
        <v>0</v>
      </c>
      <c r="DE37" s="141">
        <f>'Class-1'!DF39</f>
        <v>0</v>
      </c>
      <c r="DF37" s="141" t="str">
        <f>'Class-1'!DG39</f>
        <v/>
      </c>
      <c r="DG37" s="141" t="str">
        <f>'Class-1'!DH39</f>
        <v/>
      </c>
      <c r="DH37" s="141" t="str">
        <f>'Class-1'!DI39</f>
        <v/>
      </c>
      <c r="DI37" s="334" t="str">
        <f>'Class-1'!DJ39</f>
        <v/>
      </c>
    </row>
    <row r="38" spans="1:113">
      <c r="A38" s="859"/>
      <c r="B38" s="287">
        <f t="shared" si="0"/>
        <v>0</v>
      </c>
      <c r="C38" s="139">
        <f>'Class-1'!D40</f>
        <v>0</v>
      </c>
      <c r="D38" s="139">
        <f>'Class-1'!E40</f>
        <v>0</v>
      </c>
      <c r="E38" s="139">
        <f>'Class-1'!F40</f>
        <v>0</v>
      </c>
      <c r="F38" s="141">
        <f>'Class-1'!G40</f>
        <v>0</v>
      </c>
      <c r="G38" s="141">
        <f>'Class-1'!H40</f>
        <v>0</v>
      </c>
      <c r="H38" s="141">
        <f>'Class-1'!I40</f>
        <v>0</v>
      </c>
      <c r="I38" s="286">
        <f>'Class-1'!J40</f>
        <v>0</v>
      </c>
      <c r="J38" s="335">
        <f>'Class-1'!K40</f>
        <v>0</v>
      </c>
      <c r="K38" s="319">
        <f>'Class-1'!L40</f>
        <v>0</v>
      </c>
      <c r="L38" s="320">
        <f>'Class-1'!M40</f>
        <v>0</v>
      </c>
      <c r="M38" s="321">
        <f>'Class-1'!N40</f>
        <v>0</v>
      </c>
      <c r="N38" s="321">
        <f>'Class-1'!O40</f>
        <v>0</v>
      </c>
      <c r="O38" s="322">
        <f>'Class-1'!P40</f>
        <v>0</v>
      </c>
      <c r="P38" s="323">
        <f>'Class-1'!Q40</f>
        <v>0</v>
      </c>
      <c r="Q38" s="324">
        <f>'Class-1'!R40</f>
        <v>0</v>
      </c>
      <c r="R38" s="324">
        <f>'Class-1'!S40</f>
        <v>0</v>
      </c>
      <c r="S38" s="324">
        <f>'Class-1'!T40</f>
        <v>0</v>
      </c>
      <c r="T38" s="325">
        <f>'Class-1'!U40</f>
        <v>0</v>
      </c>
      <c r="U38" s="434">
        <f>'Class-1'!V40</f>
        <v>0</v>
      </c>
      <c r="V38" s="141">
        <f>'Class-1'!W40</f>
        <v>0</v>
      </c>
      <c r="W38" s="326" t="str">
        <f>'Class-1'!X40</f>
        <v/>
      </c>
      <c r="X38" s="327">
        <f>'Class-1'!Y40</f>
        <v>0</v>
      </c>
      <c r="Y38" s="319">
        <f>'Class-1'!Z40</f>
        <v>0</v>
      </c>
      <c r="Z38" s="320">
        <f>'Class-1'!AA40</f>
        <v>0</v>
      </c>
      <c r="AA38" s="321">
        <f>'Class-1'!AB40</f>
        <v>0</v>
      </c>
      <c r="AB38" s="321">
        <f>'Class-1'!AC40</f>
        <v>0</v>
      </c>
      <c r="AC38" s="322">
        <f>'Class-1'!AD40</f>
        <v>0</v>
      </c>
      <c r="AD38" s="323">
        <f>'Class-1'!AE40</f>
        <v>0</v>
      </c>
      <c r="AE38" s="324">
        <f>'Class-1'!AF40</f>
        <v>0</v>
      </c>
      <c r="AF38" s="324">
        <f>'Class-1'!AG40</f>
        <v>0</v>
      </c>
      <c r="AG38" s="324">
        <f>'Class-1'!AH40</f>
        <v>0</v>
      </c>
      <c r="AH38" s="325">
        <f>'Class-1'!AI40</f>
        <v>0</v>
      </c>
      <c r="AI38" s="434">
        <f>'Class-1'!AJ40</f>
        <v>0</v>
      </c>
      <c r="AJ38" s="141">
        <f>'Class-1'!AK40</f>
        <v>0</v>
      </c>
      <c r="AK38" s="326" t="str">
        <f>'Class-1'!AL40</f>
        <v/>
      </c>
      <c r="AL38" s="327">
        <f>'Class-1'!AM40</f>
        <v>0</v>
      </c>
      <c r="AM38" s="319">
        <f>'Class-1'!AN40</f>
        <v>0</v>
      </c>
      <c r="AN38" s="320">
        <f>'Class-1'!AO40</f>
        <v>0</v>
      </c>
      <c r="AO38" s="321">
        <f>'Class-1'!AP40</f>
        <v>0</v>
      </c>
      <c r="AP38" s="321">
        <f>'Class-1'!AQ40</f>
        <v>0</v>
      </c>
      <c r="AQ38" s="322">
        <f>'Class-1'!AR40</f>
        <v>0</v>
      </c>
      <c r="AR38" s="323">
        <f>'Class-1'!AS40</f>
        <v>0</v>
      </c>
      <c r="AS38" s="324">
        <f>'Class-1'!AT40</f>
        <v>0</v>
      </c>
      <c r="AT38" s="324">
        <f>'Class-1'!AU40</f>
        <v>0</v>
      </c>
      <c r="AU38" s="324">
        <f>'Class-1'!AV40</f>
        <v>0</v>
      </c>
      <c r="AV38" s="325">
        <f>'Class-1'!AW40</f>
        <v>0</v>
      </c>
      <c r="AW38" s="434">
        <f>'Class-1'!AX40</f>
        <v>0</v>
      </c>
      <c r="AX38" s="141">
        <f>'Class-1'!AY40</f>
        <v>0</v>
      </c>
      <c r="AY38" s="326" t="str">
        <f>'Class-1'!AZ40</f>
        <v/>
      </c>
      <c r="AZ38" s="327">
        <f>'Class-1'!BA40</f>
        <v>0</v>
      </c>
      <c r="BA38" s="319">
        <f>'Class-1'!BB40</f>
        <v>0</v>
      </c>
      <c r="BB38" s="320">
        <f>'Class-1'!BC40</f>
        <v>0</v>
      </c>
      <c r="BC38" s="321">
        <f>'Class-1'!BD40</f>
        <v>0</v>
      </c>
      <c r="BD38" s="321">
        <f>'Class-1'!BE40</f>
        <v>0</v>
      </c>
      <c r="BE38" s="322">
        <f>'Class-1'!BF40</f>
        <v>0</v>
      </c>
      <c r="BF38" s="323">
        <f>'Class-1'!BG40</f>
        <v>0</v>
      </c>
      <c r="BG38" s="324">
        <f>'Class-1'!BH40</f>
        <v>0</v>
      </c>
      <c r="BH38" s="324">
        <f>'Class-1'!BI40</f>
        <v>0</v>
      </c>
      <c r="BI38" s="324">
        <f>'Class-1'!BJ40</f>
        <v>0</v>
      </c>
      <c r="BJ38" s="325">
        <f>'Class-1'!BK40</f>
        <v>0</v>
      </c>
      <c r="BK38" s="434">
        <f>'Class-1'!BL40</f>
        <v>0</v>
      </c>
      <c r="BL38" s="141">
        <f>'Class-1'!BM40</f>
        <v>0</v>
      </c>
      <c r="BM38" s="326" t="str">
        <f>'Class-1'!BN40</f>
        <v/>
      </c>
      <c r="BN38" s="327">
        <f>'Class-1'!BO40</f>
        <v>0</v>
      </c>
      <c r="BO38" s="319">
        <f>'Class-1'!BP40</f>
        <v>0</v>
      </c>
      <c r="BP38" s="320">
        <f>'Class-1'!BQ40</f>
        <v>0</v>
      </c>
      <c r="BQ38" s="321">
        <f>'Class-1'!BR40</f>
        <v>0</v>
      </c>
      <c r="BR38" s="321">
        <f>'Class-1'!BS40</f>
        <v>0</v>
      </c>
      <c r="BS38" s="322">
        <f>'Class-1'!BT40</f>
        <v>0</v>
      </c>
      <c r="BT38" s="323">
        <f>'Class-1'!BU40</f>
        <v>0</v>
      </c>
      <c r="BU38" s="324">
        <f>'Class-1'!BV40</f>
        <v>0</v>
      </c>
      <c r="BV38" s="324">
        <f>'Class-1'!BW40</f>
        <v>0</v>
      </c>
      <c r="BW38" s="324">
        <f>'Class-1'!BX40</f>
        <v>0</v>
      </c>
      <c r="BX38" s="325">
        <f>'Class-1'!BY40</f>
        <v>0</v>
      </c>
      <c r="BY38" s="434">
        <f>'Class-1'!BZ40</f>
        <v>0</v>
      </c>
      <c r="BZ38" s="141">
        <f>'Class-1'!CA40</f>
        <v>0</v>
      </c>
      <c r="CA38" s="326" t="str">
        <f>'Class-1'!CB40</f>
        <v/>
      </c>
      <c r="CB38" s="336">
        <f>'Class-1'!CC40</f>
        <v>0</v>
      </c>
      <c r="CC38" s="329">
        <f>'Class-1'!CD40</f>
        <v>0</v>
      </c>
      <c r="CD38" s="329">
        <f>'Class-1'!CE40</f>
        <v>0</v>
      </c>
      <c r="CE38" s="329">
        <f>'Class-1'!CF40</f>
        <v>0</v>
      </c>
      <c r="CF38" s="329">
        <f>'Class-1'!CG40</f>
        <v>0</v>
      </c>
      <c r="CG38" s="337">
        <f>'Class-1'!CH40</f>
        <v>0</v>
      </c>
      <c r="CH38" s="141">
        <f>'Class-1'!CI40</f>
        <v>0</v>
      </c>
      <c r="CI38" s="326" t="str">
        <f>'Class-1'!CJ40</f>
        <v/>
      </c>
      <c r="CJ38" s="336">
        <f>'Class-1'!CK40</f>
        <v>0</v>
      </c>
      <c r="CK38" s="329">
        <f>'Class-1'!CL40</f>
        <v>0</v>
      </c>
      <c r="CL38" s="329">
        <f>'Class-1'!CM40</f>
        <v>0</v>
      </c>
      <c r="CM38" s="329">
        <f>'Class-1'!CN40</f>
        <v>0</v>
      </c>
      <c r="CN38" s="329">
        <f>'Class-1'!CO40</f>
        <v>0</v>
      </c>
      <c r="CO38" s="337">
        <f>'Class-1'!CP40</f>
        <v>0</v>
      </c>
      <c r="CP38" s="141">
        <f>'Class-1'!CQ40</f>
        <v>0</v>
      </c>
      <c r="CQ38" s="326" t="str">
        <f>'Class-1'!CR40</f>
        <v/>
      </c>
      <c r="CR38" s="336">
        <f>'Class-1'!CS40</f>
        <v>0</v>
      </c>
      <c r="CS38" s="329">
        <f>'Class-1'!CT40</f>
        <v>0</v>
      </c>
      <c r="CT38" s="329">
        <f>'Class-1'!CU40</f>
        <v>0</v>
      </c>
      <c r="CU38" s="329">
        <f>'Class-1'!CV40</f>
        <v>0</v>
      </c>
      <c r="CV38" s="329">
        <f>'Class-1'!CW40</f>
        <v>0</v>
      </c>
      <c r="CW38" s="337">
        <f>'Class-1'!CX40</f>
        <v>0</v>
      </c>
      <c r="CX38" s="141">
        <f>'Class-1'!CY40</f>
        <v>0</v>
      </c>
      <c r="CY38" s="326" t="str">
        <f>'Class-1'!CZ40</f>
        <v/>
      </c>
      <c r="CZ38" s="338">
        <f>'Class-1'!DA40</f>
        <v>0</v>
      </c>
      <c r="DA38" s="339">
        <f>'Class-1'!DB40</f>
        <v>0</v>
      </c>
      <c r="DB38" s="340" t="str">
        <f>'Class-1'!DC40</f>
        <v/>
      </c>
      <c r="DC38" s="332">
        <f>'Class-1'!DD40</f>
        <v>1000</v>
      </c>
      <c r="DD38" s="333">
        <f>'Class-1'!DE40</f>
        <v>0</v>
      </c>
      <c r="DE38" s="141">
        <f>'Class-1'!DF40</f>
        <v>0</v>
      </c>
      <c r="DF38" s="141" t="str">
        <f>'Class-1'!DG40</f>
        <v/>
      </c>
      <c r="DG38" s="141" t="str">
        <f>'Class-1'!DH40</f>
        <v/>
      </c>
      <c r="DH38" s="141" t="str">
        <f>'Class-1'!DI40</f>
        <v/>
      </c>
      <c r="DI38" s="334" t="str">
        <f>'Class-1'!DJ40</f>
        <v/>
      </c>
    </row>
    <row r="39" spans="1:113">
      <c r="A39" s="859"/>
      <c r="B39" s="287">
        <f t="shared" si="0"/>
        <v>0</v>
      </c>
      <c r="C39" s="139">
        <f>'Class-1'!D41</f>
        <v>0</v>
      </c>
      <c r="D39" s="139">
        <f>'Class-1'!E41</f>
        <v>0</v>
      </c>
      <c r="E39" s="139">
        <f>'Class-1'!F41</f>
        <v>0</v>
      </c>
      <c r="F39" s="141">
        <f>'Class-1'!G41</f>
        <v>0</v>
      </c>
      <c r="G39" s="141">
        <f>'Class-1'!H41</f>
        <v>0</v>
      </c>
      <c r="H39" s="141">
        <f>'Class-1'!I41</f>
        <v>0</v>
      </c>
      <c r="I39" s="286">
        <f>'Class-1'!J41</f>
        <v>0</v>
      </c>
      <c r="J39" s="335">
        <f>'Class-1'!K41</f>
        <v>0</v>
      </c>
      <c r="K39" s="319">
        <f>'Class-1'!L41</f>
        <v>0</v>
      </c>
      <c r="L39" s="320">
        <f>'Class-1'!M41</f>
        <v>0</v>
      </c>
      <c r="M39" s="321">
        <f>'Class-1'!N41</f>
        <v>0</v>
      </c>
      <c r="N39" s="321">
        <f>'Class-1'!O41</f>
        <v>0</v>
      </c>
      <c r="O39" s="322">
        <f>'Class-1'!P41</f>
        <v>0</v>
      </c>
      <c r="P39" s="323">
        <f>'Class-1'!Q41</f>
        <v>0</v>
      </c>
      <c r="Q39" s="324">
        <f>'Class-1'!R41</f>
        <v>0</v>
      </c>
      <c r="R39" s="324">
        <f>'Class-1'!S41</f>
        <v>0</v>
      </c>
      <c r="S39" s="324">
        <f>'Class-1'!T41</f>
        <v>0</v>
      </c>
      <c r="T39" s="325">
        <f>'Class-1'!U41</f>
        <v>0</v>
      </c>
      <c r="U39" s="434">
        <f>'Class-1'!V41</f>
        <v>0</v>
      </c>
      <c r="V39" s="141">
        <f>'Class-1'!W41</f>
        <v>0</v>
      </c>
      <c r="W39" s="326" t="str">
        <f>'Class-1'!X41</f>
        <v/>
      </c>
      <c r="X39" s="327">
        <f>'Class-1'!Y41</f>
        <v>0</v>
      </c>
      <c r="Y39" s="319">
        <f>'Class-1'!Z41</f>
        <v>0</v>
      </c>
      <c r="Z39" s="320">
        <f>'Class-1'!AA41</f>
        <v>0</v>
      </c>
      <c r="AA39" s="321">
        <f>'Class-1'!AB41</f>
        <v>0</v>
      </c>
      <c r="AB39" s="321">
        <f>'Class-1'!AC41</f>
        <v>0</v>
      </c>
      <c r="AC39" s="322">
        <f>'Class-1'!AD41</f>
        <v>0</v>
      </c>
      <c r="AD39" s="323">
        <f>'Class-1'!AE41</f>
        <v>0</v>
      </c>
      <c r="AE39" s="324">
        <f>'Class-1'!AF41</f>
        <v>0</v>
      </c>
      <c r="AF39" s="324">
        <f>'Class-1'!AG41</f>
        <v>0</v>
      </c>
      <c r="AG39" s="324">
        <f>'Class-1'!AH41</f>
        <v>0</v>
      </c>
      <c r="AH39" s="325">
        <f>'Class-1'!AI41</f>
        <v>0</v>
      </c>
      <c r="AI39" s="434">
        <f>'Class-1'!AJ41</f>
        <v>0</v>
      </c>
      <c r="AJ39" s="141">
        <f>'Class-1'!AK41</f>
        <v>0</v>
      </c>
      <c r="AK39" s="326" t="str">
        <f>'Class-1'!AL41</f>
        <v/>
      </c>
      <c r="AL39" s="327">
        <f>'Class-1'!AM41</f>
        <v>0</v>
      </c>
      <c r="AM39" s="319">
        <f>'Class-1'!AN41</f>
        <v>0</v>
      </c>
      <c r="AN39" s="320">
        <f>'Class-1'!AO41</f>
        <v>0</v>
      </c>
      <c r="AO39" s="321">
        <f>'Class-1'!AP41</f>
        <v>0</v>
      </c>
      <c r="AP39" s="321">
        <f>'Class-1'!AQ41</f>
        <v>0</v>
      </c>
      <c r="AQ39" s="322">
        <f>'Class-1'!AR41</f>
        <v>0</v>
      </c>
      <c r="AR39" s="323">
        <f>'Class-1'!AS41</f>
        <v>0</v>
      </c>
      <c r="AS39" s="324">
        <f>'Class-1'!AT41</f>
        <v>0</v>
      </c>
      <c r="AT39" s="324">
        <f>'Class-1'!AU41</f>
        <v>0</v>
      </c>
      <c r="AU39" s="324">
        <f>'Class-1'!AV41</f>
        <v>0</v>
      </c>
      <c r="AV39" s="325">
        <f>'Class-1'!AW41</f>
        <v>0</v>
      </c>
      <c r="AW39" s="434">
        <f>'Class-1'!AX41</f>
        <v>0</v>
      </c>
      <c r="AX39" s="141">
        <f>'Class-1'!AY41</f>
        <v>0</v>
      </c>
      <c r="AY39" s="326" t="str">
        <f>'Class-1'!AZ41</f>
        <v/>
      </c>
      <c r="AZ39" s="327">
        <f>'Class-1'!BA41</f>
        <v>0</v>
      </c>
      <c r="BA39" s="319">
        <f>'Class-1'!BB41</f>
        <v>0</v>
      </c>
      <c r="BB39" s="320">
        <f>'Class-1'!BC41</f>
        <v>0</v>
      </c>
      <c r="BC39" s="321">
        <f>'Class-1'!BD41</f>
        <v>0</v>
      </c>
      <c r="BD39" s="321">
        <f>'Class-1'!BE41</f>
        <v>0</v>
      </c>
      <c r="BE39" s="322">
        <f>'Class-1'!BF41</f>
        <v>0</v>
      </c>
      <c r="BF39" s="323">
        <f>'Class-1'!BG41</f>
        <v>0</v>
      </c>
      <c r="BG39" s="324">
        <f>'Class-1'!BH41</f>
        <v>0</v>
      </c>
      <c r="BH39" s="324">
        <f>'Class-1'!BI41</f>
        <v>0</v>
      </c>
      <c r="BI39" s="324">
        <f>'Class-1'!BJ41</f>
        <v>0</v>
      </c>
      <c r="BJ39" s="325">
        <f>'Class-1'!BK41</f>
        <v>0</v>
      </c>
      <c r="BK39" s="434">
        <f>'Class-1'!BL41</f>
        <v>0</v>
      </c>
      <c r="BL39" s="141">
        <f>'Class-1'!BM41</f>
        <v>0</v>
      </c>
      <c r="BM39" s="326" t="str">
        <f>'Class-1'!BN41</f>
        <v/>
      </c>
      <c r="BN39" s="327">
        <f>'Class-1'!BO41</f>
        <v>0</v>
      </c>
      <c r="BO39" s="319">
        <f>'Class-1'!BP41</f>
        <v>0</v>
      </c>
      <c r="BP39" s="320">
        <f>'Class-1'!BQ41</f>
        <v>0</v>
      </c>
      <c r="BQ39" s="321">
        <f>'Class-1'!BR41</f>
        <v>0</v>
      </c>
      <c r="BR39" s="321">
        <f>'Class-1'!BS41</f>
        <v>0</v>
      </c>
      <c r="BS39" s="322">
        <f>'Class-1'!BT41</f>
        <v>0</v>
      </c>
      <c r="BT39" s="323">
        <f>'Class-1'!BU41</f>
        <v>0</v>
      </c>
      <c r="BU39" s="324">
        <f>'Class-1'!BV41</f>
        <v>0</v>
      </c>
      <c r="BV39" s="324">
        <f>'Class-1'!BW41</f>
        <v>0</v>
      </c>
      <c r="BW39" s="324">
        <f>'Class-1'!BX41</f>
        <v>0</v>
      </c>
      <c r="BX39" s="325">
        <f>'Class-1'!BY41</f>
        <v>0</v>
      </c>
      <c r="BY39" s="434">
        <f>'Class-1'!BZ41</f>
        <v>0</v>
      </c>
      <c r="BZ39" s="141">
        <f>'Class-1'!CA41</f>
        <v>0</v>
      </c>
      <c r="CA39" s="326" t="str">
        <f>'Class-1'!CB41</f>
        <v/>
      </c>
      <c r="CB39" s="336">
        <f>'Class-1'!CC41</f>
        <v>0</v>
      </c>
      <c r="CC39" s="329">
        <f>'Class-1'!CD41</f>
        <v>0</v>
      </c>
      <c r="CD39" s="329">
        <f>'Class-1'!CE41</f>
        <v>0</v>
      </c>
      <c r="CE39" s="329">
        <f>'Class-1'!CF41</f>
        <v>0</v>
      </c>
      <c r="CF39" s="329">
        <f>'Class-1'!CG41</f>
        <v>0</v>
      </c>
      <c r="CG39" s="337">
        <f>'Class-1'!CH41</f>
        <v>0</v>
      </c>
      <c r="CH39" s="141">
        <f>'Class-1'!CI41</f>
        <v>0</v>
      </c>
      <c r="CI39" s="326" t="str">
        <f>'Class-1'!CJ41</f>
        <v/>
      </c>
      <c r="CJ39" s="336">
        <f>'Class-1'!CK41</f>
        <v>0</v>
      </c>
      <c r="CK39" s="329">
        <f>'Class-1'!CL41</f>
        <v>0</v>
      </c>
      <c r="CL39" s="329">
        <f>'Class-1'!CM41</f>
        <v>0</v>
      </c>
      <c r="CM39" s="329">
        <f>'Class-1'!CN41</f>
        <v>0</v>
      </c>
      <c r="CN39" s="329">
        <f>'Class-1'!CO41</f>
        <v>0</v>
      </c>
      <c r="CO39" s="337">
        <f>'Class-1'!CP41</f>
        <v>0</v>
      </c>
      <c r="CP39" s="141">
        <f>'Class-1'!CQ41</f>
        <v>0</v>
      </c>
      <c r="CQ39" s="326" t="str">
        <f>'Class-1'!CR41</f>
        <v/>
      </c>
      <c r="CR39" s="336">
        <f>'Class-1'!CS41</f>
        <v>0</v>
      </c>
      <c r="CS39" s="329">
        <f>'Class-1'!CT41</f>
        <v>0</v>
      </c>
      <c r="CT39" s="329">
        <f>'Class-1'!CU41</f>
        <v>0</v>
      </c>
      <c r="CU39" s="329">
        <f>'Class-1'!CV41</f>
        <v>0</v>
      </c>
      <c r="CV39" s="329">
        <f>'Class-1'!CW41</f>
        <v>0</v>
      </c>
      <c r="CW39" s="337">
        <f>'Class-1'!CX41</f>
        <v>0</v>
      </c>
      <c r="CX39" s="141">
        <f>'Class-1'!CY41</f>
        <v>0</v>
      </c>
      <c r="CY39" s="326" t="str">
        <f>'Class-1'!CZ41</f>
        <v/>
      </c>
      <c r="CZ39" s="338">
        <f>'Class-1'!DA41</f>
        <v>0</v>
      </c>
      <c r="DA39" s="339">
        <f>'Class-1'!DB41</f>
        <v>0</v>
      </c>
      <c r="DB39" s="340" t="str">
        <f>'Class-1'!DC41</f>
        <v/>
      </c>
      <c r="DC39" s="332">
        <f>'Class-1'!DD41</f>
        <v>1000</v>
      </c>
      <c r="DD39" s="333">
        <f>'Class-1'!DE41</f>
        <v>0</v>
      </c>
      <c r="DE39" s="141">
        <f>'Class-1'!DF41</f>
        <v>0</v>
      </c>
      <c r="DF39" s="141" t="str">
        <f>'Class-1'!DG41</f>
        <v/>
      </c>
      <c r="DG39" s="141" t="str">
        <f>'Class-1'!DH41</f>
        <v/>
      </c>
      <c r="DH39" s="141" t="str">
        <f>'Class-1'!DI41</f>
        <v/>
      </c>
      <c r="DI39" s="334" t="str">
        <f>'Class-1'!DJ41</f>
        <v/>
      </c>
    </row>
    <row r="40" spans="1:113">
      <c r="A40" s="859"/>
      <c r="B40" s="287">
        <f t="shared" si="0"/>
        <v>0</v>
      </c>
      <c r="C40" s="139">
        <f>'Class-1'!D42</f>
        <v>0</v>
      </c>
      <c r="D40" s="139">
        <f>'Class-1'!E42</f>
        <v>0</v>
      </c>
      <c r="E40" s="139">
        <f>'Class-1'!F42</f>
        <v>0</v>
      </c>
      <c r="F40" s="141">
        <f>'Class-1'!G42</f>
        <v>0</v>
      </c>
      <c r="G40" s="141">
        <f>'Class-1'!H42</f>
        <v>0</v>
      </c>
      <c r="H40" s="141">
        <f>'Class-1'!I42</f>
        <v>0</v>
      </c>
      <c r="I40" s="286">
        <f>'Class-1'!J42</f>
        <v>0</v>
      </c>
      <c r="J40" s="335">
        <f>'Class-1'!K42</f>
        <v>0</v>
      </c>
      <c r="K40" s="319">
        <f>'Class-1'!L42</f>
        <v>0</v>
      </c>
      <c r="L40" s="320">
        <f>'Class-1'!M42</f>
        <v>0</v>
      </c>
      <c r="M40" s="321">
        <f>'Class-1'!N42</f>
        <v>0</v>
      </c>
      <c r="N40" s="321">
        <f>'Class-1'!O42</f>
        <v>0</v>
      </c>
      <c r="O40" s="322">
        <f>'Class-1'!P42</f>
        <v>0</v>
      </c>
      <c r="P40" s="323">
        <f>'Class-1'!Q42</f>
        <v>0</v>
      </c>
      <c r="Q40" s="324">
        <f>'Class-1'!R42</f>
        <v>0</v>
      </c>
      <c r="R40" s="324">
        <f>'Class-1'!S42</f>
        <v>0</v>
      </c>
      <c r="S40" s="324">
        <f>'Class-1'!T42</f>
        <v>0</v>
      </c>
      <c r="T40" s="325">
        <f>'Class-1'!U42</f>
        <v>0</v>
      </c>
      <c r="U40" s="434">
        <f>'Class-1'!V42</f>
        <v>0</v>
      </c>
      <c r="V40" s="141">
        <f>'Class-1'!W42</f>
        <v>0</v>
      </c>
      <c r="W40" s="326" t="str">
        <f>'Class-1'!X42</f>
        <v/>
      </c>
      <c r="X40" s="327">
        <f>'Class-1'!Y42</f>
        <v>0</v>
      </c>
      <c r="Y40" s="319">
        <f>'Class-1'!Z42</f>
        <v>0</v>
      </c>
      <c r="Z40" s="320">
        <f>'Class-1'!AA42</f>
        <v>0</v>
      </c>
      <c r="AA40" s="321">
        <f>'Class-1'!AB42</f>
        <v>0</v>
      </c>
      <c r="AB40" s="321">
        <f>'Class-1'!AC42</f>
        <v>0</v>
      </c>
      <c r="AC40" s="322">
        <f>'Class-1'!AD42</f>
        <v>0</v>
      </c>
      <c r="AD40" s="323">
        <f>'Class-1'!AE42</f>
        <v>0</v>
      </c>
      <c r="AE40" s="324">
        <f>'Class-1'!AF42</f>
        <v>0</v>
      </c>
      <c r="AF40" s="324">
        <f>'Class-1'!AG42</f>
        <v>0</v>
      </c>
      <c r="AG40" s="324">
        <f>'Class-1'!AH42</f>
        <v>0</v>
      </c>
      <c r="AH40" s="325">
        <f>'Class-1'!AI42</f>
        <v>0</v>
      </c>
      <c r="AI40" s="434">
        <f>'Class-1'!AJ42</f>
        <v>0</v>
      </c>
      <c r="AJ40" s="141">
        <f>'Class-1'!AK42</f>
        <v>0</v>
      </c>
      <c r="AK40" s="326" t="str">
        <f>'Class-1'!AL42</f>
        <v/>
      </c>
      <c r="AL40" s="327">
        <f>'Class-1'!AM42</f>
        <v>0</v>
      </c>
      <c r="AM40" s="319">
        <f>'Class-1'!AN42</f>
        <v>0</v>
      </c>
      <c r="AN40" s="320">
        <f>'Class-1'!AO42</f>
        <v>0</v>
      </c>
      <c r="AO40" s="321">
        <f>'Class-1'!AP42</f>
        <v>0</v>
      </c>
      <c r="AP40" s="321">
        <f>'Class-1'!AQ42</f>
        <v>0</v>
      </c>
      <c r="AQ40" s="322">
        <f>'Class-1'!AR42</f>
        <v>0</v>
      </c>
      <c r="AR40" s="323">
        <f>'Class-1'!AS42</f>
        <v>0</v>
      </c>
      <c r="AS40" s="324">
        <f>'Class-1'!AT42</f>
        <v>0</v>
      </c>
      <c r="AT40" s="324">
        <f>'Class-1'!AU42</f>
        <v>0</v>
      </c>
      <c r="AU40" s="324">
        <f>'Class-1'!AV42</f>
        <v>0</v>
      </c>
      <c r="AV40" s="325">
        <f>'Class-1'!AW42</f>
        <v>0</v>
      </c>
      <c r="AW40" s="434">
        <f>'Class-1'!AX42</f>
        <v>0</v>
      </c>
      <c r="AX40" s="141">
        <f>'Class-1'!AY42</f>
        <v>0</v>
      </c>
      <c r="AY40" s="326" t="str">
        <f>'Class-1'!AZ42</f>
        <v/>
      </c>
      <c r="AZ40" s="327">
        <f>'Class-1'!BA42</f>
        <v>0</v>
      </c>
      <c r="BA40" s="319">
        <f>'Class-1'!BB42</f>
        <v>0</v>
      </c>
      <c r="BB40" s="320">
        <f>'Class-1'!BC42</f>
        <v>0</v>
      </c>
      <c r="BC40" s="321">
        <f>'Class-1'!BD42</f>
        <v>0</v>
      </c>
      <c r="BD40" s="321">
        <f>'Class-1'!BE42</f>
        <v>0</v>
      </c>
      <c r="BE40" s="322">
        <f>'Class-1'!BF42</f>
        <v>0</v>
      </c>
      <c r="BF40" s="323">
        <f>'Class-1'!BG42</f>
        <v>0</v>
      </c>
      <c r="BG40" s="324">
        <f>'Class-1'!BH42</f>
        <v>0</v>
      </c>
      <c r="BH40" s="324">
        <f>'Class-1'!BI42</f>
        <v>0</v>
      </c>
      <c r="BI40" s="324">
        <f>'Class-1'!BJ42</f>
        <v>0</v>
      </c>
      <c r="BJ40" s="325">
        <f>'Class-1'!BK42</f>
        <v>0</v>
      </c>
      <c r="BK40" s="434">
        <f>'Class-1'!BL42</f>
        <v>0</v>
      </c>
      <c r="BL40" s="141">
        <f>'Class-1'!BM42</f>
        <v>0</v>
      </c>
      <c r="BM40" s="326" t="str">
        <f>'Class-1'!BN42</f>
        <v/>
      </c>
      <c r="BN40" s="327">
        <f>'Class-1'!BO42</f>
        <v>0</v>
      </c>
      <c r="BO40" s="319">
        <f>'Class-1'!BP42</f>
        <v>0</v>
      </c>
      <c r="BP40" s="320">
        <f>'Class-1'!BQ42</f>
        <v>0</v>
      </c>
      <c r="BQ40" s="321">
        <f>'Class-1'!BR42</f>
        <v>0</v>
      </c>
      <c r="BR40" s="321">
        <f>'Class-1'!BS42</f>
        <v>0</v>
      </c>
      <c r="BS40" s="322">
        <f>'Class-1'!BT42</f>
        <v>0</v>
      </c>
      <c r="BT40" s="323">
        <f>'Class-1'!BU42</f>
        <v>0</v>
      </c>
      <c r="BU40" s="324">
        <f>'Class-1'!BV42</f>
        <v>0</v>
      </c>
      <c r="BV40" s="324">
        <f>'Class-1'!BW42</f>
        <v>0</v>
      </c>
      <c r="BW40" s="324">
        <f>'Class-1'!BX42</f>
        <v>0</v>
      </c>
      <c r="BX40" s="325">
        <f>'Class-1'!BY42</f>
        <v>0</v>
      </c>
      <c r="BY40" s="434">
        <f>'Class-1'!BZ42</f>
        <v>0</v>
      </c>
      <c r="BZ40" s="141">
        <f>'Class-1'!CA42</f>
        <v>0</v>
      </c>
      <c r="CA40" s="326" t="str">
        <f>'Class-1'!CB42</f>
        <v/>
      </c>
      <c r="CB40" s="336">
        <f>'Class-1'!CC42</f>
        <v>0</v>
      </c>
      <c r="CC40" s="329">
        <f>'Class-1'!CD42</f>
        <v>0</v>
      </c>
      <c r="CD40" s="329">
        <f>'Class-1'!CE42</f>
        <v>0</v>
      </c>
      <c r="CE40" s="329">
        <f>'Class-1'!CF42</f>
        <v>0</v>
      </c>
      <c r="CF40" s="329">
        <f>'Class-1'!CG42</f>
        <v>0</v>
      </c>
      <c r="CG40" s="337">
        <f>'Class-1'!CH42</f>
        <v>0</v>
      </c>
      <c r="CH40" s="141">
        <f>'Class-1'!CI42</f>
        <v>0</v>
      </c>
      <c r="CI40" s="326" t="str">
        <f>'Class-1'!CJ42</f>
        <v/>
      </c>
      <c r="CJ40" s="336">
        <f>'Class-1'!CK42</f>
        <v>0</v>
      </c>
      <c r="CK40" s="329">
        <f>'Class-1'!CL42</f>
        <v>0</v>
      </c>
      <c r="CL40" s="329">
        <f>'Class-1'!CM42</f>
        <v>0</v>
      </c>
      <c r="CM40" s="329">
        <f>'Class-1'!CN42</f>
        <v>0</v>
      </c>
      <c r="CN40" s="329">
        <f>'Class-1'!CO42</f>
        <v>0</v>
      </c>
      <c r="CO40" s="337">
        <f>'Class-1'!CP42</f>
        <v>0</v>
      </c>
      <c r="CP40" s="141">
        <f>'Class-1'!CQ42</f>
        <v>0</v>
      </c>
      <c r="CQ40" s="326" t="str">
        <f>'Class-1'!CR42</f>
        <v/>
      </c>
      <c r="CR40" s="336">
        <f>'Class-1'!CS42</f>
        <v>0</v>
      </c>
      <c r="CS40" s="329">
        <f>'Class-1'!CT42</f>
        <v>0</v>
      </c>
      <c r="CT40" s="329">
        <f>'Class-1'!CU42</f>
        <v>0</v>
      </c>
      <c r="CU40" s="329">
        <f>'Class-1'!CV42</f>
        <v>0</v>
      </c>
      <c r="CV40" s="329">
        <f>'Class-1'!CW42</f>
        <v>0</v>
      </c>
      <c r="CW40" s="337">
        <f>'Class-1'!CX42</f>
        <v>0</v>
      </c>
      <c r="CX40" s="141">
        <f>'Class-1'!CY42</f>
        <v>0</v>
      </c>
      <c r="CY40" s="326" t="str">
        <f>'Class-1'!CZ42</f>
        <v/>
      </c>
      <c r="CZ40" s="338">
        <f>'Class-1'!DA42</f>
        <v>0</v>
      </c>
      <c r="DA40" s="339">
        <f>'Class-1'!DB42</f>
        <v>0</v>
      </c>
      <c r="DB40" s="340" t="str">
        <f>'Class-1'!DC42</f>
        <v/>
      </c>
      <c r="DC40" s="332">
        <f>'Class-1'!DD42</f>
        <v>1000</v>
      </c>
      <c r="DD40" s="333">
        <f>'Class-1'!DE42</f>
        <v>0</v>
      </c>
      <c r="DE40" s="141">
        <f>'Class-1'!DF42</f>
        <v>0</v>
      </c>
      <c r="DF40" s="141" t="str">
        <f>'Class-1'!DG42</f>
        <v/>
      </c>
      <c r="DG40" s="141" t="str">
        <f>'Class-1'!DH42</f>
        <v/>
      </c>
      <c r="DH40" s="141" t="str">
        <f>'Class-1'!DI42</f>
        <v/>
      </c>
      <c r="DI40" s="334" t="str">
        <f>'Class-1'!DJ42</f>
        <v/>
      </c>
    </row>
    <row r="41" spans="1:113">
      <c r="A41" s="859"/>
      <c r="B41" s="287">
        <f t="shared" si="0"/>
        <v>0</v>
      </c>
      <c r="C41" s="139">
        <f>'Class-1'!D43</f>
        <v>0</v>
      </c>
      <c r="D41" s="139">
        <f>'Class-1'!E43</f>
        <v>0</v>
      </c>
      <c r="E41" s="139">
        <f>'Class-1'!F43</f>
        <v>0</v>
      </c>
      <c r="F41" s="141">
        <f>'Class-1'!G43</f>
        <v>0</v>
      </c>
      <c r="G41" s="141">
        <f>'Class-1'!H43</f>
        <v>0</v>
      </c>
      <c r="H41" s="141">
        <f>'Class-1'!I43</f>
        <v>0</v>
      </c>
      <c r="I41" s="286">
        <f>'Class-1'!J43</f>
        <v>0</v>
      </c>
      <c r="J41" s="335">
        <f>'Class-1'!K43</f>
        <v>0</v>
      </c>
      <c r="K41" s="319">
        <f>'Class-1'!L43</f>
        <v>0</v>
      </c>
      <c r="L41" s="320">
        <f>'Class-1'!M43</f>
        <v>0</v>
      </c>
      <c r="M41" s="321">
        <f>'Class-1'!N43</f>
        <v>0</v>
      </c>
      <c r="N41" s="321">
        <f>'Class-1'!O43</f>
        <v>0</v>
      </c>
      <c r="O41" s="322">
        <f>'Class-1'!P43</f>
        <v>0</v>
      </c>
      <c r="P41" s="323">
        <f>'Class-1'!Q43</f>
        <v>0</v>
      </c>
      <c r="Q41" s="324">
        <f>'Class-1'!R43</f>
        <v>0</v>
      </c>
      <c r="R41" s="324">
        <f>'Class-1'!S43</f>
        <v>0</v>
      </c>
      <c r="S41" s="324">
        <f>'Class-1'!T43</f>
        <v>0</v>
      </c>
      <c r="T41" s="325">
        <f>'Class-1'!U43</f>
        <v>0</v>
      </c>
      <c r="U41" s="434">
        <f>'Class-1'!V43</f>
        <v>0</v>
      </c>
      <c r="V41" s="141">
        <f>'Class-1'!W43</f>
        <v>0</v>
      </c>
      <c r="W41" s="326" t="str">
        <f>'Class-1'!X43</f>
        <v/>
      </c>
      <c r="X41" s="327">
        <f>'Class-1'!Y43</f>
        <v>0</v>
      </c>
      <c r="Y41" s="319">
        <f>'Class-1'!Z43</f>
        <v>0</v>
      </c>
      <c r="Z41" s="320">
        <f>'Class-1'!AA43</f>
        <v>0</v>
      </c>
      <c r="AA41" s="321">
        <f>'Class-1'!AB43</f>
        <v>0</v>
      </c>
      <c r="AB41" s="321">
        <f>'Class-1'!AC43</f>
        <v>0</v>
      </c>
      <c r="AC41" s="322">
        <f>'Class-1'!AD43</f>
        <v>0</v>
      </c>
      <c r="AD41" s="323">
        <f>'Class-1'!AE43</f>
        <v>0</v>
      </c>
      <c r="AE41" s="324">
        <f>'Class-1'!AF43</f>
        <v>0</v>
      </c>
      <c r="AF41" s="324">
        <f>'Class-1'!AG43</f>
        <v>0</v>
      </c>
      <c r="AG41" s="324">
        <f>'Class-1'!AH43</f>
        <v>0</v>
      </c>
      <c r="AH41" s="325">
        <f>'Class-1'!AI43</f>
        <v>0</v>
      </c>
      <c r="AI41" s="434">
        <f>'Class-1'!AJ43</f>
        <v>0</v>
      </c>
      <c r="AJ41" s="141">
        <f>'Class-1'!AK43</f>
        <v>0</v>
      </c>
      <c r="AK41" s="326" t="str">
        <f>'Class-1'!AL43</f>
        <v/>
      </c>
      <c r="AL41" s="327">
        <f>'Class-1'!AM43</f>
        <v>0</v>
      </c>
      <c r="AM41" s="319">
        <f>'Class-1'!AN43</f>
        <v>0</v>
      </c>
      <c r="AN41" s="320">
        <f>'Class-1'!AO43</f>
        <v>0</v>
      </c>
      <c r="AO41" s="321">
        <f>'Class-1'!AP43</f>
        <v>0</v>
      </c>
      <c r="AP41" s="321">
        <f>'Class-1'!AQ43</f>
        <v>0</v>
      </c>
      <c r="AQ41" s="322">
        <f>'Class-1'!AR43</f>
        <v>0</v>
      </c>
      <c r="AR41" s="323">
        <f>'Class-1'!AS43</f>
        <v>0</v>
      </c>
      <c r="AS41" s="324">
        <f>'Class-1'!AT43</f>
        <v>0</v>
      </c>
      <c r="AT41" s="324">
        <f>'Class-1'!AU43</f>
        <v>0</v>
      </c>
      <c r="AU41" s="324">
        <f>'Class-1'!AV43</f>
        <v>0</v>
      </c>
      <c r="AV41" s="325">
        <f>'Class-1'!AW43</f>
        <v>0</v>
      </c>
      <c r="AW41" s="434">
        <f>'Class-1'!AX43</f>
        <v>0</v>
      </c>
      <c r="AX41" s="141">
        <f>'Class-1'!AY43</f>
        <v>0</v>
      </c>
      <c r="AY41" s="326" t="str">
        <f>'Class-1'!AZ43</f>
        <v/>
      </c>
      <c r="AZ41" s="327">
        <f>'Class-1'!BA43</f>
        <v>0</v>
      </c>
      <c r="BA41" s="319">
        <f>'Class-1'!BB43</f>
        <v>0</v>
      </c>
      <c r="BB41" s="320">
        <f>'Class-1'!BC43</f>
        <v>0</v>
      </c>
      <c r="BC41" s="321">
        <f>'Class-1'!BD43</f>
        <v>0</v>
      </c>
      <c r="BD41" s="321">
        <f>'Class-1'!BE43</f>
        <v>0</v>
      </c>
      <c r="BE41" s="322">
        <f>'Class-1'!BF43</f>
        <v>0</v>
      </c>
      <c r="BF41" s="323">
        <f>'Class-1'!BG43</f>
        <v>0</v>
      </c>
      <c r="BG41" s="324">
        <f>'Class-1'!BH43</f>
        <v>0</v>
      </c>
      <c r="BH41" s="324">
        <f>'Class-1'!BI43</f>
        <v>0</v>
      </c>
      <c r="BI41" s="324">
        <f>'Class-1'!BJ43</f>
        <v>0</v>
      </c>
      <c r="BJ41" s="325">
        <f>'Class-1'!BK43</f>
        <v>0</v>
      </c>
      <c r="BK41" s="434">
        <f>'Class-1'!BL43</f>
        <v>0</v>
      </c>
      <c r="BL41" s="141">
        <f>'Class-1'!BM43</f>
        <v>0</v>
      </c>
      <c r="BM41" s="326" t="str">
        <f>'Class-1'!BN43</f>
        <v/>
      </c>
      <c r="BN41" s="327">
        <f>'Class-1'!BO43</f>
        <v>0</v>
      </c>
      <c r="BO41" s="319">
        <f>'Class-1'!BP43</f>
        <v>0</v>
      </c>
      <c r="BP41" s="320">
        <f>'Class-1'!BQ43</f>
        <v>0</v>
      </c>
      <c r="BQ41" s="321">
        <f>'Class-1'!BR43</f>
        <v>0</v>
      </c>
      <c r="BR41" s="321">
        <f>'Class-1'!BS43</f>
        <v>0</v>
      </c>
      <c r="BS41" s="322">
        <f>'Class-1'!BT43</f>
        <v>0</v>
      </c>
      <c r="BT41" s="323">
        <f>'Class-1'!BU43</f>
        <v>0</v>
      </c>
      <c r="BU41" s="324">
        <f>'Class-1'!BV43</f>
        <v>0</v>
      </c>
      <c r="BV41" s="324">
        <f>'Class-1'!BW43</f>
        <v>0</v>
      </c>
      <c r="BW41" s="324">
        <f>'Class-1'!BX43</f>
        <v>0</v>
      </c>
      <c r="BX41" s="325">
        <f>'Class-1'!BY43</f>
        <v>0</v>
      </c>
      <c r="BY41" s="434">
        <f>'Class-1'!BZ43</f>
        <v>0</v>
      </c>
      <c r="BZ41" s="141">
        <f>'Class-1'!CA43</f>
        <v>0</v>
      </c>
      <c r="CA41" s="326" t="str">
        <f>'Class-1'!CB43</f>
        <v/>
      </c>
      <c r="CB41" s="336">
        <f>'Class-1'!CC43</f>
        <v>0</v>
      </c>
      <c r="CC41" s="329">
        <f>'Class-1'!CD43</f>
        <v>0</v>
      </c>
      <c r="CD41" s="329">
        <f>'Class-1'!CE43</f>
        <v>0</v>
      </c>
      <c r="CE41" s="329">
        <f>'Class-1'!CF43</f>
        <v>0</v>
      </c>
      <c r="CF41" s="329">
        <f>'Class-1'!CG43</f>
        <v>0</v>
      </c>
      <c r="CG41" s="337">
        <f>'Class-1'!CH43</f>
        <v>0</v>
      </c>
      <c r="CH41" s="141">
        <f>'Class-1'!CI43</f>
        <v>0</v>
      </c>
      <c r="CI41" s="326" t="str">
        <f>'Class-1'!CJ43</f>
        <v/>
      </c>
      <c r="CJ41" s="336">
        <f>'Class-1'!CK43</f>
        <v>0</v>
      </c>
      <c r="CK41" s="329">
        <f>'Class-1'!CL43</f>
        <v>0</v>
      </c>
      <c r="CL41" s="329">
        <f>'Class-1'!CM43</f>
        <v>0</v>
      </c>
      <c r="CM41" s="329">
        <f>'Class-1'!CN43</f>
        <v>0</v>
      </c>
      <c r="CN41" s="329">
        <f>'Class-1'!CO43</f>
        <v>0</v>
      </c>
      <c r="CO41" s="337">
        <f>'Class-1'!CP43</f>
        <v>0</v>
      </c>
      <c r="CP41" s="141">
        <f>'Class-1'!CQ43</f>
        <v>0</v>
      </c>
      <c r="CQ41" s="326" t="str">
        <f>'Class-1'!CR43</f>
        <v/>
      </c>
      <c r="CR41" s="336">
        <f>'Class-1'!CS43</f>
        <v>0</v>
      </c>
      <c r="CS41" s="329">
        <f>'Class-1'!CT43</f>
        <v>0</v>
      </c>
      <c r="CT41" s="329">
        <f>'Class-1'!CU43</f>
        <v>0</v>
      </c>
      <c r="CU41" s="329">
        <f>'Class-1'!CV43</f>
        <v>0</v>
      </c>
      <c r="CV41" s="329">
        <f>'Class-1'!CW43</f>
        <v>0</v>
      </c>
      <c r="CW41" s="337">
        <f>'Class-1'!CX43</f>
        <v>0</v>
      </c>
      <c r="CX41" s="141">
        <f>'Class-1'!CY43</f>
        <v>0</v>
      </c>
      <c r="CY41" s="326" t="str">
        <f>'Class-1'!CZ43</f>
        <v/>
      </c>
      <c r="CZ41" s="338">
        <f>'Class-1'!DA43</f>
        <v>0</v>
      </c>
      <c r="DA41" s="339">
        <f>'Class-1'!DB43</f>
        <v>0</v>
      </c>
      <c r="DB41" s="340" t="str">
        <f>'Class-1'!DC43</f>
        <v/>
      </c>
      <c r="DC41" s="332">
        <f>'Class-1'!DD43</f>
        <v>1000</v>
      </c>
      <c r="DD41" s="333">
        <f>'Class-1'!DE43</f>
        <v>0</v>
      </c>
      <c r="DE41" s="141">
        <f>'Class-1'!DF43</f>
        <v>0</v>
      </c>
      <c r="DF41" s="141" t="str">
        <f>'Class-1'!DG43</f>
        <v/>
      </c>
      <c r="DG41" s="141" t="str">
        <f>'Class-1'!DH43</f>
        <v/>
      </c>
      <c r="DH41" s="141" t="str">
        <f>'Class-1'!DI43</f>
        <v/>
      </c>
      <c r="DI41" s="334" t="str">
        <f>'Class-1'!DJ43</f>
        <v/>
      </c>
    </row>
    <row r="42" spans="1:113">
      <c r="A42" s="859"/>
      <c r="B42" s="287">
        <f t="shared" si="0"/>
        <v>0</v>
      </c>
      <c r="C42" s="139">
        <f>'Class-1'!D44</f>
        <v>0</v>
      </c>
      <c r="D42" s="139">
        <f>'Class-1'!E44</f>
        <v>0</v>
      </c>
      <c r="E42" s="139">
        <f>'Class-1'!F44</f>
        <v>0</v>
      </c>
      <c r="F42" s="141">
        <f>'Class-1'!G44</f>
        <v>0</v>
      </c>
      <c r="G42" s="141">
        <f>'Class-1'!H44</f>
        <v>0</v>
      </c>
      <c r="H42" s="141">
        <f>'Class-1'!I44</f>
        <v>0</v>
      </c>
      <c r="I42" s="286">
        <f>'Class-1'!J44</f>
        <v>0</v>
      </c>
      <c r="J42" s="335">
        <f>'Class-1'!K44</f>
        <v>0</v>
      </c>
      <c r="K42" s="319">
        <f>'Class-1'!L44</f>
        <v>0</v>
      </c>
      <c r="L42" s="320">
        <f>'Class-1'!M44</f>
        <v>0</v>
      </c>
      <c r="M42" s="321">
        <f>'Class-1'!N44</f>
        <v>0</v>
      </c>
      <c r="N42" s="321">
        <f>'Class-1'!O44</f>
        <v>0</v>
      </c>
      <c r="O42" s="322">
        <f>'Class-1'!P44</f>
        <v>0</v>
      </c>
      <c r="P42" s="323">
        <f>'Class-1'!Q44</f>
        <v>0</v>
      </c>
      <c r="Q42" s="324">
        <f>'Class-1'!R44</f>
        <v>0</v>
      </c>
      <c r="R42" s="324">
        <f>'Class-1'!S44</f>
        <v>0</v>
      </c>
      <c r="S42" s="324">
        <f>'Class-1'!T44</f>
        <v>0</v>
      </c>
      <c r="T42" s="325">
        <f>'Class-1'!U44</f>
        <v>0</v>
      </c>
      <c r="U42" s="434">
        <f>'Class-1'!V44</f>
        <v>0</v>
      </c>
      <c r="V42" s="141">
        <f>'Class-1'!W44</f>
        <v>0</v>
      </c>
      <c r="W42" s="326" t="str">
        <f>'Class-1'!X44</f>
        <v/>
      </c>
      <c r="X42" s="327">
        <f>'Class-1'!Y44</f>
        <v>0</v>
      </c>
      <c r="Y42" s="319">
        <f>'Class-1'!Z44</f>
        <v>0</v>
      </c>
      <c r="Z42" s="320">
        <f>'Class-1'!AA44</f>
        <v>0</v>
      </c>
      <c r="AA42" s="321">
        <f>'Class-1'!AB44</f>
        <v>0</v>
      </c>
      <c r="AB42" s="321">
        <f>'Class-1'!AC44</f>
        <v>0</v>
      </c>
      <c r="AC42" s="322">
        <f>'Class-1'!AD44</f>
        <v>0</v>
      </c>
      <c r="AD42" s="323">
        <f>'Class-1'!AE44</f>
        <v>0</v>
      </c>
      <c r="AE42" s="324">
        <f>'Class-1'!AF44</f>
        <v>0</v>
      </c>
      <c r="AF42" s="324">
        <f>'Class-1'!AG44</f>
        <v>0</v>
      </c>
      <c r="AG42" s="324">
        <f>'Class-1'!AH44</f>
        <v>0</v>
      </c>
      <c r="AH42" s="325">
        <f>'Class-1'!AI44</f>
        <v>0</v>
      </c>
      <c r="AI42" s="434">
        <f>'Class-1'!AJ44</f>
        <v>0</v>
      </c>
      <c r="AJ42" s="141">
        <f>'Class-1'!AK44</f>
        <v>0</v>
      </c>
      <c r="AK42" s="326" t="str">
        <f>'Class-1'!AL44</f>
        <v/>
      </c>
      <c r="AL42" s="327">
        <f>'Class-1'!AM44</f>
        <v>0</v>
      </c>
      <c r="AM42" s="319">
        <f>'Class-1'!AN44</f>
        <v>0</v>
      </c>
      <c r="AN42" s="320">
        <f>'Class-1'!AO44</f>
        <v>0</v>
      </c>
      <c r="AO42" s="321">
        <f>'Class-1'!AP44</f>
        <v>0</v>
      </c>
      <c r="AP42" s="321">
        <f>'Class-1'!AQ44</f>
        <v>0</v>
      </c>
      <c r="AQ42" s="322">
        <f>'Class-1'!AR44</f>
        <v>0</v>
      </c>
      <c r="AR42" s="323">
        <f>'Class-1'!AS44</f>
        <v>0</v>
      </c>
      <c r="AS42" s="324">
        <f>'Class-1'!AT44</f>
        <v>0</v>
      </c>
      <c r="AT42" s="324">
        <f>'Class-1'!AU44</f>
        <v>0</v>
      </c>
      <c r="AU42" s="324">
        <f>'Class-1'!AV44</f>
        <v>0</v>
      </c>
      <c r="AV42" s="325">
        <f>'Class-1'!AW44</f>
        <v>0</v>
      </c>
      <c r="AW42" s="434">
        <f>'Class-1'!AX44</f>
        <v>0</v>
      </c>
      <c r="AX42" s="141">
        <f>'Class-1'!AY44</f>
        <v>0</v>
      </c>
      <c r="AY42" s="326" t="str">
        <f>'Class-1'!AZ44</f>
        <v/>
      </c>
      <c r="AZ42" s="327">
        <f>'Class-1'!BA44</f>
        <v>0</v>
      </c>
      <c r="BA42" s="319">
        <f>'Class-1'!BB44</f>
        <v>0</v>
      </c>
      <c r="BB42" s="320">
        <f>'Class-1'!BC44</f>
        <v>0</v>
      </c>
      <c r="BC42" s="321">
        <f>'Class-1'!BD44</f>
        <v>0</v>
      </c>
      <c r="BD42" s="321">
        <f>'Class-1'!BE44</f>
        <v>0</v>
      </c>
      <c r="BE42" s="322">
        <f>'Class-1'!BF44</f>
        <v>0</v>
      </c>
      <c r="BF42" s="323">
        <f>'Class-1'!BG44</f>
        <v>0</v>
      </c>
      <c r="BG42" s="324">
        <f>'Class-1'!BH44</f>
        <v>0</v>
      </c>
      <c r="BH42" s="324">
        <f>'Class-1'!BI44</f>
        <v>0</v>
      </c>
      <c r="BI42" s="324">
        <f>'Class-1'!BJ44</f>
        <v>0</v>
      </c>
      <c r="BJ42" s="325">
        <f>'Class-1'!BK44</f>
        <v>0</v>
      </c>
      <c r="BK42" s="434">
        <f>'Class-1'!BL44</f>
        <v>0</v>
      </c>
      <c r="BL42" s="141">
        <f>'Class-1'!BM44</f>
        <v>0</v>
      </c>
      <c r="BM42" s="326" t="str">
        <f>'Class-1'!BN44</f>
        <v/>
      </c>
      <c r="BN42" s="327">
        <f>'Class-1'!BO44</f>
        <v>0</v>
      </c>
      <c r="BO42" s="319">
        <f>'Class-1'!BP44</f>
        <v>0</v>
      </c>
      <c r="BP42" s="320">
        <f>'Class-1'!BQ44</f>
        <v>0</v>
      </c>
      <c r="BQ42" s="321">
        <f>'Class-1'!BR44</f>
        <v>0</v>
      </c>
      <c r="BR42" s="321">
        <f>'Class-1'!BS44</f>
        <v>0</v>
      </c>
      <c r="BS42" s="322">
        <f>'Class-1'!BT44</f>
        <v>0</v>
      </c>
      <c r="BT42" s="323">
        <f>'Class-1'!BU44</f>
        <v>0</v>
      </c>
      <c r="BU42" s="324">
        <f>'Class-1'!BV44</f>
        <v>0</v>
      </c>
      <c r="BV42" s="324">
        <f>'Class-1'!BW44</f>
        <v>0</v>
      </c>
      <c r="BW42" s="324">
        <f>'Class-1'!BX44</f>
        <v>0</v>
      </c>
      <c r="BX42" s="325">
        <f>'Class-1'!BY44</f>
        <v>0</v>
      </c>
      <c r="BY42" s="434">
        <f>'Class-1'!BZ44</f>
        <v>0</v>
      </c>
      <c r="BZ42" s="141">
        <f>'Class-1'!CA44</f>
        <v>0</v>
      </c>
      <c r="CA42" s="326" t="str">
        <f>'Class-1'!CB44</f>
        <v/>
      </c>
      <c r="CB42" s="336">
        <f>'Class-1'!CC44</f>
        <v>0</v>
      </c>
      <c r="CC42" s="329">
        <f>'Class-1'!CD44</f>
        <v>0</v>
      </c>
      <c r="CD42" s="329">
        <f>'Class-1'!CE44</f>
        <v>0</v>
      </c>
      <c r="CE42" s="329">
        <f>'Class-1'!CF44</f>
        <v>0</v>
      </c>
      <c r="CF42" s="329">
        <f>'Class-1'!CG44</f>
        <v>0</v>
      </c>
      <c r="CG42" s="337">
        <f>'Class-1'!CH44</f>
        <v>0</v>
      </c>
      <c r="CH42" s="141">
        <f>'Class-1'!CI44</f>
        <v>0</v>
      </c>
      <c r="CI42" s="326" t="str">
        <f>'Class-1'!CJ44</f>
        <v/>
      </c>
      <c r="CJ42" s="336">
        <f>'Class-1'!CK44</f>
        <v>0</v>
      </c>
      <c r="CK42" s="329">
        <f>'Class-1'!CL44</f>
        <v>0</v>
      </c>
      <c r="CL42" s="329">
        <f>'Class-1'!CM44</f>
        <v>0</v>
      </c>
      <c r="CM42" s="329">
        <f>'Class-1'!CN44</f>
        <v>0</v>
      </c>
      <c r="CN42" s="329">
        <f>'Class-1'!CO44</f>
        <v>0</v>
      </c>
      <c r="CO42" s="337">
        <f>'Class-1'!CP44</f>
        <v>0</v>
      </c>
      <c r="CP42" s="141">
        <f>'Class-1'!CQ44</f>
        <v>0</v>
      </c>
      <c r="CQ42" s="326" t="str">
        <f>'Class-1'!CR44</f>
        <v/>
      </c>
      <c r="CR42" s="336">
        <f>'Class-1'!CS44</f>
        <v>0</v>
      </c>
      <c r="CS42" s="329">
        <f>'Class-1'!CT44</f>
        <v>0</v>
      </c>
      <c r="CT42" s="329">
        <f>'Class-1'!CU44</f>
        <v>0</v>
      </c>
      <c r="CU42" s="329">
        <f>'Class-1'!CV44</f>
        <v>0</v>
      </c>
      <c r="CV42" s="329">
        <f>'Class-1'!CW44</f>
        <v>0</v>
      </c>
      <c r="CW42" s="337">
        <f>'Class-1'!CX44</f>
        <v>0</v>
      </c>
      <c r="CX42" s="141">
        <f>'Class-1'!CY44</f>
        <v>0</v>
      </c>
      <c r="CY42" s="326" t="str">
        <f>'Class-1'!CZ44</f>
        <v/>
      </c>
      <c r="CZ42" s="338">
        <f>'Class-1'!DA44</f>
        <v>0</v>
      </c>
      <c r="DA42" s="339">
        <f>'Class-1'!DB44</f>
        <v>0</v>
      </c>
      <c r="DB42" s="340" t="str">
        <f>'Class-1'!DC44</f>
        <v/>
      </c>
      <c r="DC42" s="332">
        <f>'Class-1'!DD44</f>
        <v>1000</v>
      </c>
      <c r="DD42" s="333">
        <f>'Class-1'!DE44</f>
        <v>0</v>
      </c>
      <c r="DE42" s="141">
        <f>'Class-1'!DF44</f>
        <v>0</v>
      </c>
      <c r="DF42" s="141" t="str">
        <f>'Class-1'!DG44</f>
        <v/>
      </c>
      <c r="DG42" s="141" t="str">
        <f>'Class-1'!DH44</f>
        <v/>
      </c>
      <c r="DH42" s="141" t="str">
        <f>'Class-1'!DI44</f>
        <v/>
      </c>
      <c r="DI42" s="334" t="str">
        <f>'Class-1'!DJ44</f>
        <v/>
      </c>
    </row>
    <row r="43" spans="1:113">
      <c r="A43" s="859"/>
      <c r="B43" s="287">
        <f t="shared" si="0"/>
        <v>0</v>
      </c>
      <c r="C43" s="139">
        <f>'Class-1'!D45</f>
        <v>0</v>
      </c>
      <c r="D43" s="139">
        <f>'Class-1'!E45</f>
        <v>0</v>
      </c>
      <c r="E43" s="139">
        <f>'Class-1'!F45</f>
        <v>0</v>
      </c>
      <c r="F43" s="141">
        <f>'Class-1'!G45</f>
        <v>0</v>
      </c>
      <c r="G43" s="141">
        <f>'Class-1'!H45</f>
        <v>0</v>
      </c>
      <c r="H43" s="141">
        <f>'Class-1'!I45</f>
        <v>0</v>
      </c>
      <c r="I43" s="286">
        <f>'Class-1'!J45</f>
        <v>0</v>
      </c>
      <c r="J43" s="335">
        <f>'Class-1'!K45</f>
        <v>0</v>
      </c>
      <c r="K43" s="319">
        <f>'Class-1'!L45</f>
        <v>0</v>
      </c>
      <c r="L43" s="320">
        <f>'Class-1'!M45</f>
        <v>0</v>
      </c>
      <c r="M43" s="321">
        <f>'Class-1'!N45</f>
        <v>0</v>
      </c>
      <c r="N43" s="321">
        <f>'Class-1'!O45</f>
        <v>0</v>
      </c>
      <c r="O43" s="322">
        <f>'Class-1'!P45</f>
        <v>0</v>
      </c>
      <c r="P43" s="323">
        <f>'Class-1'!Q45</f>
        <v>0</v>
      </c>
      <c r="Q43" s="324">
        <f>'Class-1'!R45</f>
        <v>0</v>
      </c>
      <c r="R43" s="324">
        <f>'Class-1'!S45</f>
        <v>0</v>
      </c>
      <c r="S43" s="324">
        <f>'Class-1'!T45</f>
        <v>0</v>
      </c>
      <c r="T43" s="325">
        <f>'Class-1'!U45</f>
        <v>0</v>
      </c>
      <c r="U43" s="434">
        <f>'Class-1'!V45</f>
        <v>0</v>
      </c>
      <c r="V43" s="141">
        <f>'Class-1'!W45</f>
        <v>0</v>
      </c>
      <c r="W43" s="326" t="str">
        <f>'Class-1'!X45</f>
        <v/>
      </c>
      <c r="X43" s="327">
        <f>'Class-1'!Y45</f>
        <v>0</v>
      </c>
      <c r="Y43" s="319">
        <f>'Class-1'!Z45</f>
        <v>0</v>
      </c>
      <c r="Z43" s="320">
        <f>'Class-1'!AA45</f>
        <v>0</v>
      </c>
      <c r="AA43" s="321">
        <f>'Class-1'!AB45</f>
        <v>0</v>
      </c>
      <c r="AB43" s="321">
        <f>'Class-1'!AC45</f>
        <v>0</v>
      </c>
      <c r="AC43" s="322">
        <f>'Class-1'!AD45</f>
        <v>0</v>
      </c>
      <c r="AD43" s="323">
        <f>'Class-1'!AE45</f>
        <v>0</v>
      </c>
      <c r="AE43" s="324">
        <f>'Class-1'!AF45</f>
        <v>0</v>
      </c>
      <c r="AF43" s="324">
        <f>'Class-1'!AG45</f>
        <v>0</v>
      </c>
      <c r="AG43" s="324">
        <f>'Class-1'!AH45</f>
        <v>0</v>
      </c>
      <c r="AH43" s="325">
        <f>'Class-1'!AI45</f>
        <v>0</v>
      </c>
      <c r="AI43" s="434">
        <f>'Class-1'!AJ45</f>
        <v>0</v>
      </c>
      <c r="AJ43" s="141">
        <f>'Class-1'!AK45</f>
        <v>0</v>
      </c>
      <c r="AK43" s="326" t="str">
        <f>'Class-1'!AL45</f>
        <v/>
      </c>
      <c r="AL43" s="327">
        <f>'Class-1'!AM45</f>
        <v>0</v>
      </c>
      <c r="AM43" s="319">
        <f>'Class-1'!AN45</f>
        <v>0</v>
      </c>
      <c r="AN43" s="320">
        <f>'Class-1'!AO45</f>
        <v>0</v>
      </c>
      <c r="AO43" s="321">
        <f>'Class-1'!AP45</f>
        <v>0</v>
      </c>
      <c r="AP43" s="321">
        <f>'Class-1'!AQ45</f>
        <v>0</v>
      </c>
      <c r="AQ43" s="322">
        <f>'Class-1'!AR45</f>
        <v>0</v>
      </c>
      <c r="AR43" s="323">
        <f>'Class-1'!AS45</f>
        <v>0</v>
      </c>
      <c r="AS43" s="324">
        <f>'Class-1'!AT45</f>
        <v>0</v>
      </c>
      <c r="AT43" s="324">
        <f>'Class-1'!AU45</f>
        <v>0</v>
      </c>
      <c r="AU43" s="324">
        <f>'Class-1'!AV45</f>
        <v>0</v>
      </c>
      <c r="AV43" s="325">
        <f>'Class-1'!AW45</f>
        <v>0</v>
      </c>
      <c r="AW43" s="434">
        <f>'Class-1'!AX45</f>
        <v>0</v>
      </c>
      <c r="AX43" s="141">
        <f>'Class-1'!AY45</f>
        <v>0</v>
      </c>
      <c r="AY43" s="326" t="str">
        <f>'Class-1'!AZ45</f>
        <v/>
      </c>
      <c r="AZ43" s="327">
        <f>'Class-1'!BA45</f>
        <v>0</v>
      </c>
      <c r="BA43" s="319">
        <f>'Class-1'!BB45</f>
        <v>0</v>
      </c>
      <c r="BB43" s="320">
        <f>'Class-1'!BC45</f>
        <v>0</v>
      </c>
      <c r="BC43" s="321">
        <f>'Class-1'!BD45</f>
        <v>0</v>
      </c>
      <c r="BD43" s="321">
        <f>'Class-1'!BE45</f>
        <v>0</v>
      </c>
      <c r="BE43" s="322">
        <f>'Class-1'!BF45</f>
        <v>0</v>
      </c>
      <c r="BF43" s="323">
        <f>'Class-1'!BG45</f>
        <v>0</v>
      </c>
      <c r="BG43" s="324">
        <f>'Class-1'!BH45</f>
        <v>0</v>
      </c>
      <c r="BH43" s="324">
        <f>'Class-1'!BI45</f>
        <v>0</v>
      </c>
      <c r="BI43" s="324">
        <f>'Class-1'!BJ45</f>
        <v>0</v>
      </c>
      <c r="BJ43" s="325">
        <f>'Class-1'!BK45</f>
        <v>0</v>
      </c>
      <c r="BK43" s="434">
        <f>'Class-1'!BL45</f>
        <v>0</v>
      </c>
      <c r="BL43" s="141">
        <f>'Class-1'!BM45</f>
        <v>0</v>
      </c>
      <c r="BM43" s="326" t="str">
        <f>'Class-1'!BN45</f>
        <v/>
      </c>
      <c r="BN43" s="327">
        <f>'Class-1'!BO45</f>
        <v>0</v>
      </c>
      <c r="BO43" s="319">
        <f>'Class-1'!BP45</f>
        <v>0</v>
      </c>
      <c r="BP43" s="320">
        <f>'Class-1'!BQ45</f>
        <v>0</v>
      </c>
      <c r="BQ43" s="321">
        <f>'Class-1'!BR45</f>
        <v>0</v>
      </c>
      <c r="BR43" s="321">
        <f>'Class-1'!BS45</f>
        <v>0</v>
      </c>
      <c r="BS43" s="322">
        <f>'Class-1'!BT45</f>
        <v>0</v>
      </c>
      <c r="BT43" s="323">
        <f>'Class-1'!BU45</f>
        <v>0</v>
      </c>
      <c r="BU43" s="324">
        <f>'Class-1'!BV45</f>
        <v>0</v>
      </c>
      <c r="BV43" s="324">
        <f>'Class-1'!BW45</f>
        <v>0</v>
      </c>
      <c r="BW43" s="324">
        <f>'Class-1'!BX45</f>
        <v>0</v>
      </c>
      <c r="BX43" s="325">
        <f>'Class-1'!BY45</f>
        <v>0</v>
      </c>
      <c r="BY43" s="434">
        <f>'Class-1'!BZ45</f>
        <v>0</v>
      </c>
      <c r="BZ43" s="141">
        <f>'Class-1'!CA45</f>
        <v>0</v>
      </c>
      <c r="CA43" s="326" t="str">
        <f>'Class-1'!CB45</f>
        <v/>
      </c>
      <c r="CB43" s="336">
        <f>'Class-1'!CC45</f>
        <v>0</v>
      </c>
      <c r="CC43" s="329">
        <f>'Class-1'!CD45</f>
        <v>0</v>
      </c>
      <c r="CD43" s="329">
        <f>'Class-1'!CE45</f>
        <v>0</v>
      </c>
      <c r="CE43" s="329">
        <f>'Class-1'!CF45</f>
        <v>0</v>
      </c>
      <c r="CF43" s="329">
        <f>'Class-1'!CG45</f>
        <v>0</v>
      </c>
      <c r="CG43" s="337">
        <f>'Class-1'!CH45</f>
        <v>0</v>
      </c>
      <c r="CH43" s="141">
        <f>'Class-1'!CI45</f>
        <v>0</v>
      </c>
      <c r="CI43" s="326" t="str">
        <f>'Class-1'!CJ45</f>
        <v/>
      </c>
      <c r="CJ43" s="336">
        <f>'Class-1'!CK45</f>
        <v>0</v>
      </c>
      <c r="CK43" s="329">
        <f>'Class-1'!CL45</f>
        <v>0</v>
      </c>
      <c r="CL43" s="329">
        <f>'Class-1'!CM45</f>
        <v>0</v>
      </c>
      <c r="CM43" s="329">
        <f>'Class-1'!CN45</f>
        <v>0</v>
      </c>
      <c r="CN43" s="329">
        <f>'Class-1'!CO45</f>
        <v>0</v>
      </c>
      <c r="CO43" s="337">
        <f>'Class-1'!CP45</f>
        <v>0</v>
      </c>
      <c r="CP43" s="141">
        <f>'Class-1'!CQ45</f>
        <v>0</v>
      </c>
      <c r="CQ43" s="326" t="str">
        <f>'Class-1'!CR45</f>
        <v/>
      </c>
      <c r="CR43" s="336">
        <f>'Class-1'!CS45</f>
        <v>0</v>
      </c>
      <c r="CS43" s="329">
        <f>'Class-1'!CT45</f>
        <v>0</v>
      </c>
      <c r="CT43" s="329">
        <f>'Class-1'!CU45</f>
        <v>0</v>
      </c>
      <c r="CU43" s="329">
        <f>'Class-1'!CV45</f>
        <v>0</v>
      </c>
      <c r="CV43" s="329">
        <f>'Class-1'!CW45</f>
        <v>0</v>
      </c>
      <c r="CW43" s="337">
        <f>'Class-1'!CX45</f>
        <v>0</v>
      </c>
      <c r="CX43" s="141">
        <f>'Class-1'!CY45</f>
        <v>0</v>
      </c>
      <c r="CY43" s="326" t="str">
        <f>'Class-1'!CZ45</f>
        <v/>
      </c>
      <c r="CZ43" s="338">
        <f>'Class-1'!DA45</f>
        <v>0</v>
      </c>
      <c r="DA43" s="339">
        <f>'Class-1'!DB45</f>
        <v>0</v>
      </c>
      <c r="DB43" s="340" t="str">
        <f>'Class-1'!DC45</f>
        <v/>
      </c>
      <c r="DC43" s="332">
        <f>'Class-1'!DD45</f>
        <v>1000</v>
      </c>
      <c r="DD43" s="333">
        <f>'Class-1'!DE45</f>
        <v>0</v>
      </c>
      <c r="DE43" s="141">
        <f>'Class-1'!DF45</f>
        <v>0</v>
      </c>
      <c r="DF43" s="141" t="str">
        <f>'Class-1'!DG45</f>
        <v/>
      </c>
      <c r="DG43" s="141" t="str">
        <f>'Class-1'!DH45</f>
        <v/>
      </c>
      <c r="DH43" s="141" t="str">
        <f>'Class-1'!DI45</f>
        <v/>
      </c>
      <c r="DI43" s="334" t="str">
        <f>'Class-1'!DJ45</f>
        <v/>
      </c>
    </row>
    <row r="44" spans="1:113">
      <c r="A44" s="859"/>
      <c r="B44" s="287">
        <f t="shared" si="0"/>
        <v>0</v>
      </c>
      <c r="C44" s="139">
        <f>'Class-1'!D46</f>
        <v>0</v>
      </c>
      <c r="D44" s="139">
        <f>'Class-1'!E46</f>
        <v>0</v>
      </c>
      <c r="E44" s="139">
        <f>'Class-1'!F46</f>
        <v>0</v>
      </c>
      <c r="F44" s="141">
        <f>'Class-1'!G46</f>
        <v>0</v>
      </c>
      <c r="G44" s="141">
        <f>'Class-1'!H46</f>
        <v>0</v>
      </c>
      <c r="H44" s="141">
        <f>'Class-1'!I46</f>
        <v>0</v>
      </c>
      <c r="I44" s="286">
        <f>'Class-1'!J46</f>
        <v>0</v>
      </c>
      <c r="J44" s="335">
        <f>'Class-1'!K46</f>
        <v>0</v>
      </c>
      <c r="K44" s="319">
        <f>'Class-1'!L46</f>
        <v>0</v>
      </c>
      <c r="L44" s="320">
        <f>'Class-1'!M46</f>
        <v>0</v>
      </c>
      <c r="M44" s="321">
        <f>'Class-1'!N46</f>
        <v>0</v>
      </c>
      <c r="N44" s="321">
        <f>'Class-1'!O46</f>
        <v>0</v>
      </c>
      <c r="O44" s="322">
        <f>'Class-1'!P46</f>
        <v>0</v>
      </c>
      <c r="P44" s="323">
        <f>'Class-1'!Q46</f>
        <v>0</v>
      </c>
      <c r="Q44" s="324">
        <f>'Class-1'!R46</f>
        <v>0</v>
      </c>
      <c r="R44" s="324">
        <f>'Class-1'!S46</f>
        <v>0</v>
      </c>
      <c r="S44" s="324">
        <f>'Class-1'!T46</f>
        <v>0</v>
      </c>
      <c r="T44" s="325">
        <f>'Class-1'!U46</f>
        <v>0</v>
      </c>
      <c r="U44" s="434">
        <f>'Class-1'!V46</f>
        <v>0</v>
      </c>
      <c r="V44" s="141">
        <f>'Class-1'!W46</f>
        <v>0</v>
      </c>
      <c r="W44" s="326" t="str">
        <f>'Class-1'!X46</f>
        <v/>
      </c>
      <c r="X44" s="327">
        <f>'Class-1'!Y46</f>
        <v>0</v>
      </c>
      <c r="Y44" s="319">
        <f>'Class-1'!Z46</f>
        <v>0</v>
      </c>
      <c r="Z44" s="320">
        <f>'Class-1'!AA46</f>
        <v>0</v>
      </c>
      <c r="AA44" s="321">
        <f>'Class-1'!AB46</f>
        <v>0</v>
      </c>
      <c r="AB44" s="321">
        <f>'Class-1'!AC46</f>
        <v>0</v>
      </c>
      <c r="AC44" s="322">
        <f>'Class-1'!AD46</f>
        <v>0</v>
      </c>
      <c r="AD44" s="323">
        <f>'Class-1'!AE46</f>
        <v>0</v>
      </c>
      <c r="AE44" s="324">
        <f>'Class-1'!AF46</f>
        <v>0</v>
      </c>
      <c r="AF44" s="324">
        <f>'Class-1'!AG46</f>
        <v>0</v>
      </c>
      <c r="AG44" s="324">
        <f>'Class-1'!AH46</f>
        <v>0</v>
      </c>
      <c r="AH44" s="325">
        <f>'Class-1'!AI46</f>
        <v>0</v>
      </c>
      <c r="AI44" s="434">
        <f>'Class-1'!AJ46</f>
        <v>0</v>
      </c>
      <c r="AJ44" s="141">
        <f>'Class-1'!AK46</f>
        <v>0</v>
      </c>
      <c r="AK44" s="326" t="str">
        <f>'Class-1'!AL46</f>
        <v/>
      </c>
      <c r="AL44" s="327">
        <f>'Class-1'!AM46</f>
        <v>0</v>
      </c>
      <c r="AM44" s="319">
        <f>'Class-1'!AN46</f>
        <v>0</v>
      </c>
      <c r="AN44" s="320">
        <f>'Class-1'!AO46</f>
        <v>0</v>
      </c>
      <c r="AO44" s="321">
        <f>'Class-1'!AP46</f>
        <v>0</v>
      </c>
      <c r="AP44" s="321">
        <f>'Class-1'!AQ46</f>
        <v>0</v>
      </c>
      <c r="AQ44" s="322">
        <f>'Class-1'!AR46</f>
        <v>0</v>
      </c>
      <c r="AR44" s="323">
        <f>'Class-1'!AS46</f>
        <v>0</v>
      </c>
      <c r="AS44" s="324">
        <f>'Class-1'!AT46</f>
        <v>0</v>
      </c>
      <c r="AT44" s="324">
        <f>'Class-1'!AU46</f>
        <v>0</v>
      </c>
      <c r="AU44" s="324">
        <f>'Class-1'!AV46</f>
        <v>0</v>
      </c>
      <c r="AV44" s="325">
        <f>'Class-1'!AW46</f>
        <v>0</v>
      </c>
      <c r="AW44" s="434">
        <f>'Class-1'!AX46</f>
        <v>0</v>
      </c>
      <c r="AX44" s="141">
        <f>'Class-1'!AY46</f>
        <v>0</v>
      </c>
      <c r="AY44" s="326" t="str">
        <f>'Class-1'!AZ46</f>
        <v/>
      </c>
      <c r="AZ44" s="327">
        <f>'Class-1'!BA46</f>
        <v>0</v>
      </c>
      <c r="BA44" s="319">
        <f>'Class-1'!BB46</f>
        <v>0</v>
      </c>
      <c r="BB44" s="320">
        <f>'Class-1'!BC46</f>
        <v>0</v>
      </c>
      <c r="BC44" s="321">
        <f>'Class-1'!BD46</f>
        <v>0</v>
      </c>
      <c r="BD44" s="321">
        <f>'Class-1'!BE46</f>
        <v>0</v>
      </c>
      <c r="BE44" s="322">
        <f>'Class-1'!BF46</f>
        <v>0</v>
      </c>
      <c r="BF44" s="323">
        <f>'Class-1'!BG46</f>
        <v>0</v>
      </c>
      <c r="BG44" s="324">
        <f>'Class-1'!BH46</f>
        <v>0</v>
      </c>
      <c r="BH44" s="324">
        <f>'Class-1'!BI46</f>
        <v>0</v>
      </c>
      <c r="BI44" s="324">
        <f>'Class-1'!BJ46</f>
        <v>0</v>
      </c>
      <c r="BJ44" s="325">
        <f>'Class-1'!BK46</f>
        <v>0</v>
      </c>
      <c r="BK44" s="434">
        <f>'Class-1'!BL46</f>
        <v>0</v>
      </c>
      <c r="BL44" s="141">
        <f>'Class-1'!BM46</f>
        <v>0</v>
      </c>
      <c r="BM44" s="326" t="str">
        <f>'Class-1'!BN46</f>
        <v/>
      </c>
      <c r="BN44" s="327">
        <f>'Class-1'!BO46</f>
        <v>0</v>
      </c>
      <c r="BO44" s="319">
        <f>'Class-1'!BP46</f>
        <v>0</v>
      </c>
      <c r="BP44" s="320">
        <f>'Class-1'!BQ46</f>
        <v>0</v>
      </c>
      <c r="BQ44" s="321">
        <f>'Class-1'!BR46</f>
        <v>0</v>
      </c>
      <c r="BR44" s="321">
        <f>'Class-1'!BS46</f>
        <v>0</v>
      </c>
      <c r="BS44" s="322">
        <f>'Class-1'!BT46</f>
        <v>0</v>
      </c>
      <c r="BT44" s="323">
        <f>'Class-1'!BU46</f>
        <v>0</v>
      </c>
      <c r="BU44" s="324">
        <f>'Class-1'!BV46</f>
        <v>0</v>
      </c>
      <c r="BV44" s="324">
        <f>'Class-1'!BW46</f>
        <v>0</v>
      </c>
      <c r="BW44" s="324">
        <f>'Class-1'!BX46</f>
        <v>0</v>
      </c>
      <c r="BX44" s="325">
        <f>'Class-1'!BY46</f>
        <v>0</v>
      </c>
      <c r="BY44" s="434">
        <f>'Class-1'!BZ46</f>
        <v>0</v>
      </c>
      <c r="BZ44" s="141">
        <f>'Class-1'!CA46</f>
        <v>0</v>
      </c>
      <c r="CA44" s="326" t="str">
        <f>'Class-1'!CB46</f>
        <v/>
      </c>
      <c r="CB44" s="336">
        <f>'Class-1'!CC46</f>
        <v>0</v>
      </c>
      <c r="CC44" s="329">
        <f>'Class-1'!CD46</f>
        <v>0</v>
      </c>
      <c r="CD44" s="329">
        <f>'Class-1'!CE46</f>
        <v>0</v>
      </c>
      <c r="CE44" s="329">
        <f>'Class-1'!CF46</f>
        <v>0</v>
      </c>
      <c r="CF44" s="329">
        <f>'Class-1'!CG46</f>
        <v>0</v>
      </c>
      <c r="CG44" s="337">
        <f>'Class-1'!CH46</f>
        <v>0</v>
      </c>
      <c r="CH44" s="141">
        <f>'Class-1'!CI46</f>
        <v>0</v>
      </c>
      <c r="CI44" s="326" t="str">
        <f>'Class-1'!CJ46</f>
        <v/>
      </c>
      <c r="CJ44" s="336">
        <f>'Class-1'!CK46</f>
        <v>0</v>
      </c>
      <c r="CK44" s="329">
        <f>'Class-1'!CL46</f>
        <v>0</v>
      </c>
      <c r="CL44" s="329">
        <f>'Class-1'!CM46</f>
        <v>0</v>
      </c>
      <c r="CM44" s="329">
        <f>'Class-1'!CN46</f>
        <v>0</v>
      </c>
      <c r="CN44" s="329">
        <f>'Class-1'!CO46</f>
        <v>0</v>
      </c>
      <c r="CO44" s="337">
        <f>'Class-1'!CP46</f>
        <v>0</v>
      </c>
      <c r="CP44" s="141">
        <f>'Class-1'!CQ46</f>
        <v>0</v>
      </c>
      <c r="CQ44" s="326" t="str">
        <f>'Class-1'!CR46</f>
        <v/>
      </c>
      <c r="CR44" s="336">
        <f>'Class-1'!CS46</f>
        <v>0</v>
      </c>
      <c r="CS44" s="329">
        <f>'Class-1'!CT46</f>
        <v>0</v>
      </c>
      <c r="CT44" s="329">
        <f>'Class-1'!CU46</f>
        <v>0</v>
      </c>
      <c r="CU44" s="329">
        <f>'Class-1'!CV46</f>
        <v>0</v>
      </c>
      <c r="CV44" s="329">
        <f>'Class-1'!CW46</f>
        <v>0</v>
      </c>
      <c r="CW44" s="337">
        <f>'Class-1'!CX46</f>
        <v>0</v>
      </c>
      <c r="CX44" s="141">
        <f>'Class-1'!CY46</f>
        <v>0</v>
      </c>
      <c r="CY44" s="326" t="str">
        <f>'Class-1'!CZ46</f>
        <v/>
      </c>
      <c r="CZ44" s="338">
        <f>'Class-1'!DA46</f>
        <v>0</v>
      </c>
      <c r="DA44" s="339">
        <f>'Class-1'!DB46</f>
        <v>0</v>
      </c>
      <c r="DB44" s="340" t="str">
        <f>'Class-1'!DC46</f>
        <v/>
      </c>
      <c r="DC44" s="332">
        <f>'Class-1'!DD46</f>
        <v>1000</v>
      </c>
      <c r="DD44" s="333">
        <f>'Class-1'!DE46</f>
        <v>0</v>
      </c>
      <c r="DE44" s="141">
        <f>'Class-1'!DF46</f>
        <v>0</v>
      </c>
      <c r="DF44" s="141" t="str">
        <f>'Class-1'!DG46</f>
        <v/>
      </c>
      <c r="DG44" s="141" t="str">
        <f>'Class-1'!DH46</f>
        <v/>
      </c>
      <c r="DH44" s="141" t="str">
        <f>'Class-1'!DI46</f>
        <v/>
      </c>
      <c r="DI44" s="334" t="str">
        <f>'Class-1'!DJ46</f>
        <v/>
      </c>
    </row>
    <row r="45" spans="1:113">
      <c r="A45" s="859"/>
      <c r="B45" s="287">
        <f t="shared" si="0"/>
        <v>0</v>
      </c>
      <c r="C45" s="139">
        <f>'Class-1'!D47</f>
        <v>0</v>
      </c>
      <c r="D45" s="139">
        <f>'Class-1'!E47</f>
        <v>0</v>
      </c>
      <c r="E45" s="139">
        <f>'Class-1'!F47</f>
        <v>0</v>
      </c>
      <c r="F45" s="141">
        <f>'Class-1'!G47</f>
        <v>0</v>
      </c>
      <c r="G45" s="141">
        <f>'Class-1'!H47</f>
        <v>0</v>
      </c>
      <c r="H45" s="141">
        <f>'Class-1'!I47</f>
        <v>0</v>
      </c>
      <c r="I45" s="286">
        <f>'Class-1'!J47</f>
        <v>0</v>
      </c>
      <c r="J45" s="335">
        <f>'Class-1'!K47</f>
        <v>0</v>
      </c>
      <c r="K45" s="319">
        <f>'Class-1'!L47</f>
        <v>0</v>
      </c>
      <c r="L45" s="320">
        <f>'Class-1'!M47</f>
        <v>0</v>
      </c>
      <c r="M45" s="321">
        <f>'Class-1'!N47</f>
        <v>0</v>
      </c>
      <c r="N45" s="321">
        <f>'Class-1'!O47</f>
        <v>0</v>
      </c>
      <c r="O45" s="322">
        <f>'Class-1'!P47</f>
        <v>0</v>
      </c>
      <c r="P45" s="323">
        <f>'Class-1'!Q47</f>
        <v>0</v>
      </c>
      <c r="Q45" s="324">
        <f>'Class-1'!R47</f>
        <v>0</v>
      </c>
      <c r="R45" s="324">
        <f>'Class-1'!S47</f>
        <v>0</v>
      </c>
      <c r="S45" s="324">
        <f>'Class-1'!T47</f>
        <v>0</v>
      </c>
      <c r="T45" s="325">
        <f>'Class-1'!U47</f>
        <v>0</v>
      </c>
      <c r="U45" s="434">
        <f>'Class-1'!V47</f>
        <v>0</v>
      </c>
      <c r="V45" s="141">
        <f>'Class-1'!W47</f>
        <v>0</v>
      </c>
      <c r="W45" s="326" t="str">
        <f>'Class-1'!X47</f>
        <v/>
      </c>
      <c r="X45" s="327">
        <f>'Class-1'!Y47</f>
        <v>0</v>
      </c>
      <c r="Y45" s="319">
        <f>'Class-1'!Z47</f>
        <v>0</v>
      </c>
      <c r="Z45" s="320">
        <f>'Class-1'!AA47</f>
        <v>0</v>
      </c>
      <c r="AA45" s="321">
        <f>'Class-1'!AB47</f>
        <v>0</v>
      </c>
      <c r="AB45" s="321">
        <f>'Class-1'!AC47</f>
        <v>0</v>
      </c>
      <c r="AC45" s="322">
        <f>'Class-1'!AD47</f>
        <v>0</v>
      </c>
      <c r="AD45" s="323">
        <f>'Class-1'!AE47</f>
        <v>0</v>
      </c>
      <c r="AE45" s="324">
        <f>'Class-1'!AF47</f>
        <v>0</v>
      </c>
      <c r="AF45" s="324">
        <f>'Class-1'!AG47</f>
        <v>0</v>
      </c>
      <c r="AG45" s="324">
        <f>'Class-1'!AH47</f>
        <v>0</v>
      </c>
      <c r="AH45" s="325">
        <f>'Class-1'!AI47</f>
        <v>0</v>
      </c>
      <c r="AI45" s="434">
        <f>'Class-1'!AJ47</f>
        <v>0</v>
      </c>
      <c r="AJ45" s="141">
        <f>'Class-1'!AK47</f>
        <v>0</v>
      </c>
      <c r="AK45" s="326" t="str">
        <f>'Class-1'!AL47</f>
        <v/>
      </c>
      <c r="AL45" s="327">
        <f>'Class-1'!AM47</f>
        <v>0</v>
      </c>
      <c r="AM45" s="319">
        <f>'Class-1'!AN47</f>
        <v>0</v>
      </c>
      <c r="AN45" s="320">
        <f>'Class-1'!AO47</f>
        <v>0</v>
      </c>
      <c r="AO45" s="321">
        <f>'Class-1'!AP47</f>
        <v>0</v>
      </c>
      <c r="AP45" s="321">
        <f>'Class-1'!AQ47</f>
        <v>0</v>
      </c>
      <c r="AQ45" s="322">
        <f>'Class-1'!AR47</f>
        <v>0</v>
      </c>
      <c r="AR45" s="323">
        <f>'Class-1'!AS47</f>
        <v>0</v>
      </c>
      <c r="AS45" s="324">
        <f>'Class-1'!AT47</f>
        <v>0</v>
      </c>
      <c r="AT45" s="324">
        <f>'Class-1'!AU47</f>
        <v>0</v>
      </c>
      <c r="AU45" s="324">
        <f>'Class-1'!AV47</f>
        <v>0</v>
      </c>
      <c r="AV45" s="325">
        <f>'Class-1'!AW47</f>
        <v>0</v>
      </c>
      <c r="AW45" s="434">
        <f>'Class-1'!AX47</f>
        <v>0</v>
      </c>
      <c r="AX45" s="141">
        <f>'Class-1'!AY47</f>
        <v>0</v>
      </c>
      <c r="AY45" s="326" t="str">
        <f>'Class-1'!AZ47</f>
        <v/>
      </c>
      <c r="AZ45" s="327">
        <f>'Class-1'!BA47</f>
        <v>0</v>
      </c>
      <c r="BA45" s="319">
        <f>'Class-1'!BB47</f>
        <v>0</v>
      </c>
      <c r="BB45" s="320">
        <f>'Class-1'!BC47</f>
        <v>0</v>
      </c>
      <c r="BC45" s="321">
        <f>'Class-1'!BD47</f>
        <v>0</v>
      </c>
      <c r="BD45" s="321">
        <f>'Class-1'!BE47</f>
        <v>0</v>
      </c>
      <c r="BE45" s="322">
        <f>'Class-1'!BF47</f>
        <v>0</v>
      </c>
      <c r="BF45" s="323">
        <f>'Class-1'!BG47</f>
        <v>0</v>
      </c>
      <c r="BG45" s="324">
        <f>'Class-1'!BH47</f>
        <v>0</v>
      </c>
      <c r="BH45" s="324">
        <f>'Class-1'!BI47</f>
        <v>0</v>
      </c>
      <c r="BI45" s="324">
        <f>'Class-1'!BJ47</f>
        <v>0</v>
      </c>
      <c r="BJ45" s="325">
        <f>'Class-1'!BK47</f>
        <v>0</v>
      </c>
      <c r="BK45" s="434">
        <f>'Class-1'!BL47</f>
        <v>0</v>
      </c>
      <c r="BL45" s="141">
        <f>'Class-1'!BM47</f>
        <v>0</v>
      </c>
      <c r="BM45" s="326" t="str">
        <f>'Class-1'!BN47</f>
        <v/>
      </c>
      <c r="BN45" s="327">
        <f>'Class-1'!BO47</f>
        <v>0</v>
      </c>
      <c r="BO45" s="319">
        <f>'Class-1'!BP47</f>
        <v>0</v>
      </c>
      <c r="BP45" s="320">
        <f>'Class-1'!BQ47</f>
        <v>0</v>
      </c>
      <c r="BQ45" s="321">
        <f>'Class-1'!BR47</f>
        <v>0</v>
      </c>
      <c r="BR45" s="321">
        <f>'Class-1'!BS47</f>
        <v>0</v>
      </c>
      <c r="BS45" s="322">
        <f>'Class-1'!BT47</f>
        <v>0</v>
      </c>
      <c r="BT45" s="323">
        <f>'Class-1'!BU47</f>
        <v>0</v>
      </c>
      <c r="BU45" s="324">
        <f>'Class-1'!BV47</f>
        <v>0</v>
      </c>
      <c r="BV45" s="324">
        <f>'Class-1'!BW47</f>
        <v>0</v>
      </c>
      <c r="BW45" s="324">
        <f>'Class-1'!BX47</f>
        <v>0</v>
      </c>
      <c r="BX45" s="325">
        <f>'Class-1'!BY47</f>
        <v>0</v>
      </c>
      <c r="BY45" s="434">
        <f>'Class-1'!BZ47</f>
        <v>0</v>
      </c>
      <c r="BZ45" s="141">
        <f>'Class-1'!CA47</f>
        <v>0</v>
      </c>
      <c r="CA45" s="326" t="str">
        <f>'Class-1'!CB47</f>
        <v/>
      </c>
      <c r="CB45" s="336">
        <f>'Class-1'!CC47</f>
        <v>0</v>
      </c>
      <c r="CC45" s="329">
        <f>'Class-1'!CD47</f>
        <v>0</v>
      </c>
      <c r="CD45" s="329">
        <f>'Class-1'!CE47</f>
        <v>0</v>
      </c>
      <c r="CE45" s="329">
        <f>'Class-1'!CF47</f>
        <v>0</v>
      </c>
      <c r="CF45" s="329">
        <f>'Class-1'!CG47</f>
        <v>0</v>
      </c>
      <c r="CG45" s="337">
        <f>'Class-1'!CH47</f>
        <v>0</v>
      </c>
      <c r="CH45" s="141">
        <f>'Class-1'!CI47</f>
        <v>0</v>
      </c>
      <c r="CI45" s="326" t="str">
        <f>'Class-1'!CJ47</f>
        <v/>
      </c>
      <c r="CJ45" s="336">
        <f>'Class-1'!CK47</f>
        <v>0</v>
      </c>
      <c r="CK45" s="329">
        <f>'Class-1'!CL47</f>
        <v>0</v>
      </c>
      <c r="CL45" s="329">
        <f>'Class-1'!CM47</f>
        <v>0</v>
      </c>
      <c r="CM45" s="329">
        <f>'Class-1'!CN47</f>
        <v>0</v>
      </c>
      <c r="CN45" s="329">
        <f>'Class-1'!CO47</f>
        <v>0</v>
      </c>
      <c r="CO45" s="337">
        <f>'Class-1'!CP47</f>
        <v>0</v>
      </c>
      <c r="CP45" s="141">
        <f>'Class-1'!CQ47</f>
        <v>0</v>
      </c>
      <c r="CQ45" s="326" t="str">
        <f>'Class-1'!CR47</f>
        <v/>
      </c>
      <c r="CR45" s="336">
        <f>'Class-1'!CS47</f>
        <v>0</v>
      </c>
      <c r="CS45" s="329">
        <f>'Class-1'!CT47</f>
        <v>0</v>
      </c>
      <c r="CT45" s="329">
        <f>'Class-1'!CU47</f>
        <v>0</v>
      </c>
      <c r="CU45" s="329">
        <f>'Class-1'!CV47</f>
        <v>0</v>
      </c>
      <c r="CV45" s="329">
        <f>'Class-1'!CW47</f>
        <v>0</v>
      </c>
      <c r="CW45" s="337">
        <f>'Class-1'!CX47</f>
        <v>0</v>
      </c>
      <c r="CX45" s="141">
        <f>'Class-1'!CY47</f>
        <v>0</v>
      </c>
      <c r="CY45" s="326" t="str">
        <f>'Class-1'!CZ47</f>
        <v/>
      </c>
      <c r="CZ45" s="338">
        <f>'Class-1'!DA47</f>
        <v>0</v>
      </c>
      <c r="DA45" s="339">
        <f>'Class-1'!DB47</f>
        <v>0</v>
      </c>
      <c r="DB45" s="340" t="str">
        <f>'Class-1'!DC47</f>
        <v/>
      </c>
      <c r="DC45" s="332">
        <f>'Class-1'!DD47</f>
        <v>1000</v>
      </c>
      <c r="DD45" s="333">
        <f>'Class-1'!DE47</f>
        <v>0</v>
      </c>
      <c r="DE45" s="141">
        <f>'Class-1'!DF47</f>
        <v>0</v>
      </c>
      <c r="DF45" s="141" t="str">
        <f>'Class-1'!DG47</f>
        <v/>
      </c>
      <c r="DG45" s="141" t="str">
        <f>'Class-1'!DH47</f>
        <v/>
      </c>
      <c r="DH45" s="141" t="str">
        <f>'Class-1'!DI47</f>
        <v/>
      </c>
      <c r="DI45" s="334" t="str">
        <f>'Class-1'!DJ47</f>
        <v/>
      </c>
    </row>
    <row r="46" spans="1:113">
      <c r="A46" s="859"/>
      <c r="B46" s="287">
        <f t="shared" si="0"/>
        <v>0</v>
      </c>
      <c r="C46" s="139">
        <f>'Class-1'!D48</f>
        <v>0</v>
      </c>
      <c r="D46" s="139">
        <f>'Class-1'!E48</f>
        <v>0</v>
      </c>
      <c r="E46" s="139">
        <f>'Class-1'!F48</f>
        <v>0</v>
      </c>
      <c r="F46" s="141">
        <f>'Class-1'!G48</f>
        <v>0</v>
      </c>
      <c r="G46" s="141">
        <f>'Class-1'!H48</f>
        <v>0</v>
      </c>
      <c r="H46" s="141">
        <f>'Class-1'!I48</f>
        <v>0</v>
      </c>
      <c r="I46" s="286">
        <f>'Class-1'!J48</f>
        <v>0</v>
      </c>
      <c r="J46" s="335">
        <f>'Class-1'!K48</f>
        <v>0</v>
      </c>
      <c r="K46" s="319">
        <f>'Class-1'!L48</f>
        <v>0</v>
      </c>
      <c r="L46" s="320">
        <f>'Class-1'!M48</f>
        <v>0</v>
      </c>
      <c r="M46" s="321">
        <f>'Class-1'!N48</f>
        <v>0</v>
      </c>
      <c r="N46" s="321">
        <f>'Class-1'!O48</f>
        <v>0</v>
      </c>
      <c r="O46" s="322">
        <f>'Class-1'!P48</f>
        <v>0</v>
      </c>
      <c r="P46" s="323">
        <f>'Class-1'!Q48</f>
        <v>0</v>
      </c>
      <c r="Q46" s="324">
        <f>'Class-1'!R48</f>
        <v>0</v>
      </c>
      <c r="R46" s="324">
        <f>'Class-1'!S48</f>
        <v>0</v>
      </c>
      <c r="S46" s="324">
        <f>'Class-1'!T48</f>
        <v>0</v>
      </c>
      <c r="T46" s="325">
        <f>'Class-1'!U48</f>
        <v>0</v>
      </c>
      <c r="U46" s="434">
        <f>'Class-1'!V48</f>
        <v>0</v>
      </c>
      <c r="V46" s="141">
        <f>'Class-1'!W48</f>
        <v>0</v>
      </c>
      <c r="W46" s="326" t="str">
        <f>'Class-1'!X48</f>
        <v/>
      </c>
      <c r="X46" s="327">
        <f>'Class-1'!Y48</f>
        <v>0</v>
      </c>
      <c r="Y46" s="319">
        <f>'Class-1'!Z48</f>
        <v>0</v>
      </c>
      <c r="Z46" s="320">
        <f>'Class-1'!AA48</f>
        <v>0</v>
      </c>
      <c r="AA46" s="321">
        <f>'Class-1'!AB48</f>
        <v>0</v>
      </c>
      <c r="AB46" s="321">
        <f>'Class-1'!AC48</f>
        <v>0</v>
      </c>
      <c r="AC46" s="322">
        <f>'Class-1'!AD48</f>
        <v>0</v>
      </c>
      <c r="AD46" s="323">
        <f>'Class-1'!AE48</f>
        <v>0</v>
      </c>
      <c r="AE46" s="324">
        <f>'Class-1'!AF48</f>
        <v>0</v>
      </c>
      <c r="AF46" s="324">
        <f>'Class-1'!AG48</f>
        <v>0</v>
      </c>
      <c r="AG46" s="324">
        <f>'Class-1'!AH48</f>
        <v>0</v>
      </c>
      <c r="AH46" s="325">
        <f>'Class-1'!AI48</f>
        <v>0</v>
      </c>
      <c r="AI46" s="434">
        <f>'Class-1'!AJ48</f>
        <v>0</v>
      </c>
      <c r="AJ46" s="141">
        <f>'Class-1'!AK48</f>
        <v>0</v>
      </c>
      <c r="AK46" s="326" t="str">
        <f>'Class-1'!AL48</f>
        <v/>
      </c>
      <c r="AL46" s="327">
        <f>'Class-1'!AM48</f>
        <v>0</v>
      </c>
      <c r="AM46" s="319">
        <f>'Class-1'!AN48</f>
        <v>0</v>
      </c>
      <c r="AN46" s="320">
        <f>'Class-1'!AO48</f>
        <v>0</v>
      </c>
      <c r="AO46" s="321">
        <f>'Class-1'!AP48</f>
        <v>0</v>
      </c>
      <c r="AP46" s="321">
        <f>'Class-1'!AQ48</f>
        <v>0</v>
      </c>
      <c r="AQ46" s="322">
        <f>'Class-1'!AR48</f>
        <v>0</v>
      </c>
      <c r="AR46" s="323">
        <f>'Class-1'!AS48</f>
        <v>0</v>
      </c>
      <c r="AS46" s="324">
        <f>'Class-1'!AT48</f>
        <v>0</v>
      </c>
      <c r="AT46" s="324">
        <f>'Class-1'!AU48</f>
        <v>0</v>
      </c>
      <c r="AU46" s="324">
        <f>'Class-1'!AV48</f>
        <v>0</v>
      </c>
      <c r="AV46" s="325">
        <f>'Class-1'!AW48</f>
        <v>0</v>
      </c>
      <c r="AW46" s="434">
        <f>'Class-1'!AX48</f>
        <v>0</v>
      </c>
      <c r="AX46" s="141">
        <f>'Class-1'!AY48</f>
        <v>0</v>
      </c>
      <c r="AY46" s="326" t="str">
        <f>'Class-1'!AZ48</f>
        <v/>
      </c>
      <c r="AZ46" s="327">
        <f>'Class-1'!BA48</f>
        <v>0</v>
      </c>
      <c r="BA46" s="319">
        <f>'Class-1'!BB48</f>
        <v>0</v>
      </c>
      <c r="BB46" s="320">
        <f>'Class-1'!BC48</f>
        <v>0</v>
      </c>
      <c r="BC46" s="321">
        <f>'Class-1'!BD48</f>
        <v>0</v>
      </c>
      <c r="BD46" s="321">
        <f>'Class-1'!BE48</f>
        <v>0</v>
      </c>
      <c r="BE46" s="322">
        <f>'Class-1'!BF48</f>
        <v>0</v>
      </c>
      <c r="BF46" s="323">
        <f>'Class-1'!BG48</f>
        <v>0</v>
      </c>
      <c r="BG46" s="324">
        <f>'Class-1'!BH48</f>
        <v>0</v>
      </c>
      <c r="BH46" s="324">
        <f>'Class-1'!BI48</f>
        <v>0</v>
      </c>
      <c r="BI46" s="324">
        <f>'Class-1'!BJ48</f>
        <v>0</v>
      </c>
      <c r="BJ46" s="325">
        <f>'Class-1'!BK48</f>
        <v>0</v>
      </c>
      <c r="BK46" s="434">
        <f>'Class-1'!BL48</f>
        <v>0</v>
      </c>
      <c r="BL46" s="141">
        <f>'Class-1'!BM48</f>
        <v>0</v>
      </c>
      <c r="BM46" s="326" t="str">
        <f>'Class-1'!BN48</f>
        <v/>
      </c>
      <c r="BN46" s="327">
        <f>'Class-1'!BO48</f>
        <v>0</v>
      </c>
      <c r="BO46" s="319">
        <f>'Class-1'!BP48</f>
        <v>0</v>
      </c>
      <c r="BP46" s="320">
        <f>'Class-1'!BQ48</f>
        <v>0</v>
      </c>
      <c r="BQ46" s="321">
        <f>'Class-1'!BR48</f>
        <v>0</v>
      </c>
      <c r="BR46" s="321">
        <f>'Class-1'!BS48</f>
        <v>0</v>
      </c>
      <c r="BS46" s="322">
        <f>'Class-1'!BT48</f>
        <v>0</v>
      </c>
      <c r="BT46" s="323">
        <f>'Class-1'!BU48</f>
        <v>0</v>
      </c>
      <c r="BU46" s="324">
        <f>'Class-1'!BV48</f>
        <v>0</v>
      </c>
      <c r="BV46" s="324">
        <f>'Class-1'!BW48</f>
        <v>0</v>
      </c>
      <c r="BW46" s="324">
        <f>'Class-1'!BX48</f>
        <v>0</v>
      </c>
      <c r="BX46" s="325">
        <f>'Class-1'!BY48</f>
        <v>0</v>
      </c>
      <c r="BY46" s="434">
        <f>'Class-1'!BZ48</f>
        <v>0</v>
      </c>
      <c r="BZ46" s="141">
        <f>'Class-1'!CA48</f>
        <v>0</v>
      </c>
      <c r="CA46" s="326" t="str">
        <f>'Class-1'!CB48</f>
        <v/>
      </c>
      <c r="CB46" s="336">
        <f>'Class-1'!CC48</f>
        <v>0</v>
      </c>
      <c r="CC46" s="329">
        <f>'Class-1'!CD48</f>
        <v>0</v>
      </c>
      <c r="CD46" s="329">
        <f>'Class-1'!CE48</f>
        <v>0</v>
      </c>
      <c r="CE46" s="329">
        <f>'Class-1'!CF48</f>
        <v>0</v>
      </c>
      <c r="CF46" s="329">
        <f>'Class-1'!CG48</f>
        <v>0</v>
      </c>
      <c r="CG46" s="337">
        <f>'Class-1'!CH48</f>
        <v>0</v>
      </c>
      <c r="CH46" s="141">
        <f>'Class-1'!CI48</f>
        <v>0</v>
      </c>
      <c r="CI46" s="326" t="str">
        <f>'Class-1'!CJ48</f>
        <v/>
      </c>
      <c r="CJ46" s="336">
        <f>'Class-1'!CK48</f>
        <v>0</v>
      </c>
      <c r="CK46" s="329">
        <f>'Class-1'!CL48</f>
        <v>0</v>
      </c>
      <c r="CL46" s="329">
        <f>'Class-1'!CM48</f>
        <v>0</v>
      </c>
      <c r="CM46" s="329">
        <f>'Class-1'!CN48</f>
        <v>0</v>
      </c>
      <c r="CN46" s="329">
        <f>'Class-1'!CO48</f>
        <v>0</v>
      </c>
      <c r="CO46" s="337">
        <f>'Class-1'!CP48</f>
        <v>0</v>
      </c>
      <c r="CP46" s="141">
        <f>'Class-1'!CQ48</f>
        <v>0</v>
      </c>
      <c r="CQ46" s="326" t="str">
        <f>'Class-1'!CR48</f>
        <v/>
      </c>
      <c r="CR46" s="336">
        <f>'Class-1'!CS48</f>
        <v>0</v>
      </c>
      <c r="CS46" s="329">
        <f>'Class-1'!CT48</f>
        <v>0</v>
      </c>
      <c r="CT46" s="329">
        <f>'Class-1'!CU48</f>
        <v>0</v>
      </c>
      <c r="CU46" s="329">
        <f>'Class-1'!CV48</f>
        <v>0</v>
      </c>
      <c r="CV46" s="329">
        <f>'Class-1'!CW48</f>
        <v>0</v>
      </c>
      <c r="CW46" s="337">
        <f>'Class-1'!CX48</f>
        <v>0</v>
      </c>
      <c r="CX46" s="141">
        <f>'Class-1'!CY48</f>
        <v>0</v>
      </c>
      <c r="CY46" s="326" t="str">
        <f>'Class-1'!CZ48</f>
        <v/>
      </c>
      <c r="CZ46" s="338">
        <f>'Class-1'!DA48</f>
        <v>0</v>
      </c>
      <c r="DA46" s="339">
        <f>'Class-1'!DB48</f>
        <v>0</v>
      </c>
      <c r="DB46" s="340" t="str">
        <f>'Class-1'!DC48</f>
        <v/>
      </c>
      <c r="DC46" s="332">
        <f>'Class-1'!DD48</f>
        <v>1000</v>
      </c>
      <c r="DD46" s="333">
        <f>'Class-1'!DE48</f>
        <v>0</v>
      </c>
      <c r="DE46" s="141">
        <f>'Class-1'!DF48</f>
        <v>0</v>
      </c>
      <c r="DF46" s="141" t="str">
        <f>'Class-1'!DG48</f>
        <v/>
      </c>
      <c r="DG46" s="141" t="str">
        <f>'Class-1'!DH48</f>
        <v/>
      </c>
      <c r="DH46" s="141" t="str">
        <f>'Class-1'!DI48</f>
        <v/>
      </c>
      <c r="DI46" s="334" t="str">
        <f>'Class-1'!DJ48</f>
        <v/>
      </c>
    </row>
    <row r="47" spans="1:113">
      <c r="A47" s="859"/>
      <c r="B47" s="287">
        <f t="shared" si="0"/>
        <v>0</v>
      </c>
      <c r="C47" s="139">
        <f>'Class-1'!D49</f>
        <v>0</v>
      </c>
      <c r="D47" s="139">
        <f>'Class-1'!E49</f>
        <v>0</v>
      </c>
      <c r="E47" s="139">
        <f>'Class-1'!F49</f>
        <v>0</v>
      </c>
      <c r="F47" s="141">
        <f>'Class-1'!G49</f>
        <v>0</v>
      </c>
      <c r="G47" s="141">
        <f>'Class-1'!H49</f>
        <v>0</v>
      </c>
      <c r="H47" s="141">
        <f>'Class-1'!I49</f>
        <v>0</v>
      </c>
      <c r="I47" s="286">
        <f>'Class-1'!J49</f>
        <v>0</v>
      </c>
      <c r="J47" s="335">
        <f>'Class-1'!K49</f>
        <v>0</v>
      </c>
      <c r="K47" s="319">
        <f>'Class-1'!L49</f>
        <v>0</v>
      </c>
      <c r="L47" s="320">
        <f>'Class-1'!M49</f>
        <v>0</v>
      </c>
      <c r="M47" s="321">
        <f>'Class-1'!N49</f>
        <v>0</v>
      </c>
      <c r="N47" s="321">
        <f>'Class-1'!O49</f>
        <v>0</v>
      </c>
      <c r="O47" s="322">
        <f>'Class-1'!P49</f>
        <v>0</v>
      </c>
      <c r="P47" s="323">
        <f>'Class-1'!Q49</f>
        <v>0</v>
      </c>
      <c r="Q47" s="324">
        <f>'Class-1'!R49</f>
        <v>0</v>
      </c>
      <c r="R47" s="324">
        <f>'Class-1'!S49</f>
        <v>0</v>
      </c>
      <c r="S47" s="324">
        <f>'Class-1'!T49</f>
        <v>0</v>
      </c>
      <c r="T47" s="325">
        <f>'Class-1'!U49</f>
        <v>0</v>
      </c>
      <c r="U47" s="434">
        <f>'Class-1'!V49</f>
        <v>0</v>
      </c>
      <c r="V47" s="141">
        <f>'Class-1'!W49</f>
        <v>0</v>
      </c>
      <c r="W47" s="326" t="str">
        <f>'Class-1'!X49</f>
        <v/>
      </c>
      <c r="X47" s="327">
        <f>'Class-1'!Y49</f>
        <v>0</v>
      </c>
      <c r="Y47" s="319">
        <f>'Class-1'!Z49</f>
        <v>0</v>
      </c>
      <c r="Z47" s="320">
        <f>'Class-1'!AA49</f>
        <v>0</v>
      </c>
      <c r="AA47" s="321">
        <f>'Class-1'!AB49</f>
        <v>0</v>
      </c>
      <c r="AB47" s="321">
        <f>'Class-1'!AC49</f>
        <v>0</v>
      </c>
      <c r="AC47" s="322">
        <f>'Class-1'!AD49</f>
        <v>0</v>
      </c>
      <c r="AD47" s="323">
        <f>'Class-1'!AE49</f>
        <v>0</v>
      </c>
      <c r="AE47" s="324">
        <f>'Class-1'!AF49</f>
        <v>0</v>
      </c>
      <c r="AF47" s="324">
        <f>'Class-1'!AG49</f>
        <v>0</v>
      </c>
      <c r="AG47" s="324">
        <f>'Class-1'!AH49</f>
        <v>0</v>
      </c>
      <c r="AH47" s="325">
        <f>'Class-1'!AI49</f>
        <v>0</v>
      </c>
      <c r="AI47" s="434">
        <f>'Class-1'!AJ49</f>
        <v>0</v>
      </c>
      <c r="AJ47" s="141">
        <f>'Class-1'!AK49</f>
        <v>0</v>
      </c>
      <c r="AK47" s="326" t="str">
        <f>'Class-1'!AL49</f>
        <v/>
      </c>
      <c r="AL47" s="327">
        <f>'Class-1'!AM49</f>
        <v>0</v>
      </c>
      <c r="AM47" s="319">
        <f>'Class-1'!AN49</f>
        <v>0</v>
      </c>
      <c r="AN47" s="320">
        <f>'Class-1'!AO49</f>
        <v>0</v>
      </c>
      <c r="AO47" s="321">
        <f>'Class-1'!AP49</f>
        <v>0</v>
      </c>
      <c r="AP47" s="321">
        <f>'Class-1'!AQ49</f>
        <v>0</v>
      </c>
      <c r="AQ47" s="322">
        <f>'Class-1'!AR49</f>
        <v>0</v>
      </c>
      <c r="AR47" s="323">
        <f>'Class-1'!AS49</f>
        <v>0</v>
      </c>
      <c r="AS47" s="324">
        <f>'Class-1'!AT49</f>
        <v>0</v>
      </c>
      <c r="AT47" s="324">
        <f>'Class-1'!AU49</f>
        <v>0</v>
      </c>
      <c r="AU47" s="324">
        <f>'Class-1'!AV49</f>
        <v>0</v>
      </c>
      <c r="AV47" s="325">
        <f>'Class-1'!AW49</f>
        <v>0</v>
      </c>
      <c r="AW47" s="434">
        <f>'Class-1'!AX49</f>
        <v>0</v>
      </c>
      <c r="AX47" s="141">
        <f>'Class-1'!AY49</f>
        <v>0</v>
      </c>
      <c r="AY47" s="326" t="str">
        <f>'Class-1'!AZ49</f>
        <v/>
      </c>
      <c r="AZ47" s="327">
        <f>'Class-1'!BA49</f>
        <v>0</v>
      </c>
      <c r="BA47" s="319">
        <f>'Class-1'!BB49</f>
        <v>0</v>
      </c>
      <c r="BB47" s="320">
        <f>'Class-1'!BC49</f>
        <v>0</v>
      </c>
      <c r="BC47" s="321">
        <f>'Class-1'!BD49</f>
        <v>0</v>
      </c>
      <c r="BD47" s="321">
        <f>'Class-1'!BE49</f>
        <v>0</v>
      </c>
      <c r="BE47" s="322">
        <f>'Class-1'!BF49</f>
        <v>0</v>
      </c>
      <c r="BF47" s="323">
        <f>'Class-1'!BG49</f>
        <v>0</v>
      </c>
      <c r="BG47" s="324">
        <f>'Class-1'!BH49</f>
        <v>0</v>
      </c>
      <c r="BH47" s="324">
        <f>'Class-1'!BI49</f>
        <v>0</v>
      </c>
      <c r="BI47" s="324">
        <f>'Class-1'!BJ49</f>
        <v>0</v>
      </c>
      <c r="BJ47" s="325">
        <f>'Class-1'!BK49</f>
        <v>0</v>
      </c>
      <c r="BK47" s="434">
        <f>'Class-1'!BL49</f>
        <v>0</v>
      </c>
      <c r="BL47" s="141">
        <f>'Class-1'!BM49</f>
        <v>0</v>
      </c>
      <c r="BM47" s="326" t="str">
        <f>'Class-1'!BN49</f>
        <v/>
      </c>
      <c r="BN47" s="327">
        <f>'Class-1'!BO49</f>
        <v>0</v>
      </c>
      <c r="BO47" s="319">
        <f>'Class-1'!BP49</f>
        <v>0</v>
      </c>
      <c r="BP47" s="320">
        <f>'Class-1'!BQ49</f>
        <v>0</v>
      </c>
      <c r="BQ47" s="321">
        <f>'Class-1'!BR49</f>
        <v>0</v>
      </c>
      <c r="BR47" s="321">
        <f>'Class-1'!BS49</f>
        <v>0</v>
      </c>
      <c r="BS47" s="322">
        <f>'Class-1'!BT49</f>
        <v>0</v>
      </c>
      <c r="BT47" s="323">
        <f>'Class-1'!BU49</f>
        <v>0</v>
      </c>
      <c r="BU47" s="324">
        <f>'Class-1'!BV49</f>
        <v>0</v>
      </c>
      <c r="BV47" s="324">
        <f>'Class-1'!BW49</f>
        <v>0</v>
      </c>
      <c r="BW47" s="324">
        <f>'Class-1'!BX49</f>
        <v>0</v>
      </c>
      <c r="BX47" s="325">
        <f>'Class-1'!BY49</f>
        <v>0</v>
      </c>
      <c r="BY47" s="434">
        <f>'Class-1'!BZ49</f>
        <v>0</v>
      </c>
      <c r="BZ47" s="141">
        <f>'Class-1'!CA49</f>
        <v>0</v>
      </c>
      <c r="CA47" s="326" t="str">
        <f>'Class-1'!CB49</f>
        <v/>
      </c>
      <c r="CB47" s="336">
        <f>'Class-1'!CC49</f>
        <v>0</v>
      </c>
      <c r="CC47" s="329">
        <f>'Class-1'!CD49</f>
        <v>0</v>
      </c>
      <c r="CD47" s="329">
        <f>'Class-1'!CE49</f>
        <v>0</v>
      </c>
      <c r="CE47" s="329">
        <f>'Class-1'!CF49</f>
        <v>0</v>
      </c>
      <c r="CF47" s="329">
        <f>'Class-1'!CG49</f>
        <v>0</v>
      </c>
      <c r="CG47" s="337">
        <f>'Class-1'!CH49</f>
        <v>0</v>
      </c>
      <c r="CH47" s="141">
        <f>'Class-1'!CI49</f>
        <v>0</v>
      </c>
      <c r="CI47" s="326" t="str">
        <f>'Class-1'!CJ49</f>
        <v/>
      </c>
      <c r="CJ47" s="336">
        <f>'Class-1'!CK49</f>
        <v>0</v>
      </c>
      <c r="CK47" s="329">
        <f>'Class-1'!CL49</f>
        <v>0</v>
      </c>
      <c r="CL47" s="329">
        <f>'Class-1'!CM49</f>
        <v>0</v>
      </c>
      <c r="CM47" s="329">
        <f>'Class-1'!CN49</f>
        <v>0</v>
      </c>
      <c r="CN47" s="329">
        <f>'Class-1'!CO49</f>
        <v>0</v>
      </c>
      <c r="CO47" s="337">
        <f>'Class-1'!CP49</f>
        <v>0</v>
      </c>
      <c r="CP47" s="141">
        <f>'Class-1'!CQ49</f>
        <v>0</v>
      </c>
      <c r="CQ47" s="326" t="str">
        <f>'Class-1'!CR49</f>
        <v/>
      </c>
      <c r="CR47" s="336">
        <f>'Class-1'!CS49</f>
        <v>0</v>
      </c>
      <c r="CS47" s="329">
        <f>'Class-1'!CT49</f>
        <v>0</v>
      </c>
      <c r="CT47" s="329">
        <f>'Class-1'!CU49</f>
        <v>0</v>
      </c>
      <c r="CU47" s="329">
        <f>'Class-1'!CV49</f>
        <v>0</v>
      </c>
      <c r="CV47" s="329">
        <f>'Class-1'!CW49</f>
        <v>0</v>
      </c>
      <c r="CW47" s="337">
        <f>'Class-1'!CX49</f>
        <v>0</v>
      </c>
      <c r="CX47" s="141">
        <f>'Class-1'!CY49</f>
        <v>0</v>
      </c>
      <c r="CY47" s="326" t="str">
        <f>'Class-1'!CZ49</f>
        <v/>
      </c>
      <c r="CZ47" s="338">
        <f>'Class-1'!DA49</f>
        <v>0</v>
      </c>
      <c r="DA47" s="339">
        <f>'Class-1'!DB49</f>
        <v>0</v>
      </c>
      <c r="DB47" s="340" t="str">
        <f>'Class-1'!DC49</f>
        <v/>
      </c>
      <c r="DC47" s="332">
        <f>'Class-1'!DD49</f>
        <v>1000</v>
      </c>
      <c r="DD47" s="333">
        <f>'Class-1'!DE49</f>
        <v>0</v>
      </c>
      <c r="DE47" s="141">
        <f>'Class-1'!DF49</f>
        <v>0</v>
      </c>
      <c r="DF47" s="141" t="str">
        <f>'Class-1'!DG49</f>
        <v/>
      </c>
      <c r="DG47" s="141" t="str">
        <f>'Class-1'!DH49</f>
        <v/>
      </c>
      <c r="DH47" s="141" t="str">
        <f>'Class-1'!DI49</f>
        <v/>
      </c>
      <c r="DI47" s="334" t="str">
        <f>'Class-1'!DJ49</f>
        <v/>
      </c>
    </row>
    <row r="48" spans="1:113">
      <c r="A48" s="859"/>
      <c r="B48" s="287">
        <f t="shared" si="0"/>
        <v>0</v>
      </c>
      <c r="C48" s="139">
        <f>'Class-1'!D50</f>
        <v>0</v>
      </c>
      <c r="D48" s="139">
        <f>'Class-1'!E50</f>
        <v>0</v>
      </c>
      <c r="E48" s="139">
        <f>'Class-1'!F50</f>
        <v>0</v>
      </c>
      <c r="F48" s="141">
        <f>'Class-1'!G50</f>
        <v>0</v>
      </c>
      <c r="G48" s="141">
        <f>'Class-1'!H50</f>
        <v>0</v>
      </c>
      <c r="H48" s="141">
        <f>'Class-1'!I50</f>
        <v>0</v>
      </c>
      <c r="I48" s="286">
        <f>'Class-1'!J50</f>
        <v>0</v>
      </c>
      <c r="J48" s="335">
        <f>'Class-1'!K50</f>
        <v>0</v>
      </c>
      <c r="K48" s="319">
        <f>'Class-1'!L50</f>
        <v>0</v>
      </c>
      <c r="L48" s="320">
        <f>'Class-1'!M50</f>
        <v>0</v>
      </c>
      <c r="M48" s="321">
        <f>'Class-1'!N50</f>
        <v>0</v>
      </c>
      <c r="N48" s="321">
        <f>'Class-1'!O50</f>
        <v>0</v>
      </c>
      <c r="O48" s="322">
        <f>'Class-1'!P50</f>
        <v>0</v>
      </c>
      <c r="P48" s="323">
        <f>'Class-1'!Q50</f>
        <v>0</v>
      </c>
      <c r="Q48" s="324">
        <f>'Class-1'!R50</f>
        <v>0</v>
      </c>
      <c r="R48" s="324">
        <f>'Class-1'!S50</f>
        <v>0</v>
      </c>
      <c r="S48" s="324">
        <f>'Class-1'!T50</f>
        <v>0</v>
      </c>
      <c r="T48" s="325">
        <f>'Class-1'!U50</f>
        <v>0</v>
      </c>
      <c r="U48" s="434">
        <f>'Class-1'!V50</f>
        <v>0</v>
      </c>
      <c r="V48" s="141">
        <f>'Class-1'!W50</f>
        <v>0</v>
      </c>
      <c r="W48" s="326" t="str">
        <f>'Class-1'!X50</f>
        <v/>
      </c>
      <c r="X48" s="327">
        <f>'Class-1'!Y50</f>
        <v>0</v>
      </c>
      <c r="Y48" s="319">
        <f>'Class-1'!Z50</f>
        <v>0</v>
      </c>
      <c r="Z48" s="320">
        <f>'Class-1'!AA50</f>
        <v>0</v>
      </c>
      <c r="AA48" s="321">
        <f>'Class-1'!AB50</f>
        <v>0</v>
      </c>
      <c r="AB48" s="321">
        <f>'Class-1'!AC50</f>
        <v>0</v>
      </c>
      <c r="AC48" s="322">
        <f>'Class-1'!AD50</f>
        <v>0</v>
      </c>
      <c r="AD48" s="323">
        <f>'Class-1'!AE50</f>
        <v>0</v>
      </c>
      <c r="AE48" s="324">
        <f>'Class-1'!AF50</f>
        <v>0</v>
      </c>
      <c r="AF48" s="324">
        <f>'Class-1'!AG50</f>
        <v>0</v>
      </c>
      <c r="AG48" s="324">
        <f>'Class-1'!AH50</f>
        <v>0</v>
      </c>
      <c r="AH48" s="325">
        <f>'Class-1'!AI50</f>
        <v>0</v>
      </c>
      <c r="AI48" s="434">
        <f>'Class-1'!AJ50</f>
        <v>0</v>
      </c>
      <c r="AJ48" s="141">
        <f>'Class-1'!AK50</f>
        <v>0</v>
      </c>
      <c r="AK48" s="326" t="str">
        <f>'Class-1'!AL50</f>
        <v/>
      </c>
      <c r="AL48" s="327">
        <f>'Class-1'!AM50</f>
        <v>0</v>
      </c>
      <c r="AM48" s="319">
        <f>'Class-1'!AN50</f>
        <v>0</v>
      </c>
      <c r="AN48" s="320">
        <f>'Class-1'!AO50</f>
        <v>0</v>
      </c>
      <c r="AO48" s="321">
        <f>'Class-1'!AP50</f>
        <v>0</v>
      </c>
      <c r="AP48" s="321">
        <f>'Class-1'!AQ50</f>
        <v>0</v>
      </c>
      <c r="AQ48" s="322">
        <f>'Class-1'!AR50</f>
        <v>0</v>
      </c>
      <c r="AR48" s="323">
        <f>'Class-1'!AS50</f>
        <v>0</v>
      </c>
      <c r="AS48" s="324">
        <f>'Class-1'!AT50</f>
        <v>0</v>
      </c>
      <c r="AT48" s="324">
        <f>'Class-1'!AU50</f>
        <v>0</v>
      </c>
      <c r="AU48" s="324">
        <f>'Class-1'!AV50</f>
        <v>0</v>
      </c>
      <c r="AV48" s="325">
        <f>'Class-1'!AW50</f>
        <v>0</v>
      </c>
      <c r="AW48" s="434">
        <f>'Class-1'!AX50</f>
        <v>0</v>
      </c>
      <c r="AX48" s="141">
        <f>'Class-1'!AY50</f>
        <v>0</v>
      </c>
      <c r="AY48" s="326" t="str">
        <f>'Class-1'!AZ50</f>
        <v/>
      </c>
      <c r="AZ48" s="327">
        <f>'Class-1'!BA50</f>
        <v>0</v>
      </c>
      <c r="BA48" s="319">
        <f>'Class-1'!BB50</f>
        <v>0</v>
      </c>
      <c r="BB48" s="320">
        <f>'Class-1'!BC50</f>
        <v>0</v>
      </c>
      <c r="BC48" s="321">
        <f>'Class-1'!BD50</f>
        <v>0</v>
      </c>
      <c r="BD48" s="321">
        <f>'Class-1'!BE50</f>
        <v>0</v>
      </c>
      <c r="BE48" s="322">
        <f>'Class-1'!BF50</f>
        <v>0</v>
      </c>
      <c r="BF48" s="323">
        <f>'Class-1'!BG50</f>
        <v>0</v>
      </c>
      <c r="BG48" s="324">
        <f>'Class-1'!BH50</f>
        <v>0</v>
      </c>
      <c r="BH48" s="324">
        <f>'Class-1'!BI50</f>
        <v>0</v>
      </c>
      <c r="BI48" s="324">
        <f>'Class-1'!BJ50</f>
        <v>0</v>
      </c>
      <c r="BJ48" s="325">
        <f>'Class-1'!BK50</f>
        <v>0</v>
      </c>
      <c r="BK48" s="434">
        <f>'Class-1'!BL50</f>
        <v>0</v>
      </c>
      <c r="BL48" s="141">
        <f>'Class-1'!BM50</f>
        <v>0</v>
      </c>
      <c r="BM48" s="326" t="str">
        <f>'Class-1'!BN50</f>
        <v/>
      </c>
      <c r="BN48" s="327">
        <f>'Class-1'!BO50</f>
        <v>0</v>
      </c>
      <c r="BO48" s="319">
        <f>'Class-1'!BP50</f>
        <v>0</v>
      </c>
      <c r="BP48" s="320">
        <f>'Class-1'!BQ50</f>
        <v>0</v>
      </c>
      <c r="BQ48" s="321">
        <f>'Class-1'!BR50</f>
        <v>0</v>
      </c>
      <c r="BR48" s="321">
        <f>'Class-1'!BS50</f>
        <v>0</v>
      </c>
      <c r="BS48" s="322">
        <f>'Class-1'!BT50</f>
        <v>0</v>
      </c>
      <c r="BT48" s="323">
        <f>'Class-1'!BU50</f>
        <v>0</v>
      </c>
      <c r="BU48" s="324">
        <f>'Class-1'!BV50</f>
        <v>0</v>
      </c>
      <c r="BV48" s="324">
        <f>'Class-1'!BW50</f>
        <v>0</v>
      </c>
      <c r="BW48" s="324">
        <f>'Class-1'!BX50</f>
        <v>0</v>
      </c>
      <c r="BX48" s="325">
        <f>'Class-1'!BY50</f>
        <v>0</v>
      </c>
      <c r="BY48" s="434">
        <f>'Class-1'!BZ50</f>
        <v>0</v>
      </c>
      <c r="BZ48" s="141">
        <f>'Class-1'!CA50</f>
        <v>0</v>
      </c>
      <c r="CA48" s="326" t="str">
        <f>'Class-1'!CB50</f>
        <v/>
      </c>
      <c r="CB48" s="336">
        <f>'Class-1'!CC50</f>
        <v>0</v>
      </c>
      <c r="CC48" s="329">
        <f>'Class-1'!CD50</f>
        <v>0</v>
      </c>
      <c r="CD48" s="329">
        <f>'Class-1'!CE50</f>
        <v>0</v>
      </c>
      <c r="CE48" s="329">
        <f>'Class-1'!CF50</f>
        <v>0</v>
      </c>
      <c r="CF48" s="329">
        <f>'Class-1'!CG50</f>
        <v>0</v>
      </c>
      <c r="CG48" s="337">
        <f>'Class-1'!CH50</f>
        <v>0</v>
      </c>
      <c r="CH48" s="141">
        <f>'Class-1'!CI50</f>
        <v>0</v>
      </c>
      <c r="CI48" s="326" t="str">
        <f>'Class-1'!CJ50</f>
        <v/>
      </c>
      <c r="CJ48" s="336">
        <f>'Class-1'!CK50</f>
        <v>0</v>
      </c>
      <c r="CK48" s="329">
        <f>'Class-1'!CL50</f>
        <v>0</v>
      </c>
      <c r="CL48" s="329">
        <f>'Class-1'!CM50</f>
        <v>0</v>
      </c>
      <c r="CM48" s="329">
        <f>'Class-1'!CN50</f>
        <v>0</v>
      </c>
      <c r="CN48" s="329">
        <f>'Class-1'!CO50</f>
        <v>0</v>
      </c>
      <c r="CO48" s="337">
        <f>'Class-1'!CP50</f>
        <v>0</v>
      </c>
      <c r="CP48" s="141">
        <f>'Class-1'!CQ50</f>
        <v>0</v>
      </c>
      <c r="CQ48" s="326" t="str">
        <f>'Class-1'!CR50</f>
        <v/>
      </c>
      <c r="CR48" s="336">
        <f>'Class-1'!CS50</f>
        <v>0</v>
      </c>
      <c r="CS48" s="329">
        <f>'Class-1'!CT50</f>
        <v>0</v>
      </c>
      <c r="CT48" s="329">
        <f>'Class-1'!CU50</f>
        <v>0</v>
      </c>
      <c r="CU48" s="329">
        <f>'Class-1'!CV50</f>
        <v>0</v>
      </c>
      <c r="CV48" s="329">
        <f>'Class-1'!CW50</f>
        <v>0</v>
      </c>
      <c r="CW48" s="337">
        <f>'Class-1'!CX50</f>
        <v>0</v>
      </c>
      <c r="CX48" s="141">
        <f>'Class-1'!CY50</f>
        <v>0</v>
      </c>
      <c r="CY48" s="326" t="str">
        <f>'Class-1'!CZ50</f>
        <v/>
      </c>
      <c r="CZ48" s="338">
        <f>'Class-1'!DA50</f>
        <v>0</v>
      </c>
      <c r="DA48" s="339">
        <f>'Class-1'!DB50</f>
        <v>0</v>
      </c>
      <c r="DB48" s="340" t="str">
        <f>'Class-1'!DC50</f>
        <v/>
      </c>
      <c r="DC48" s="332">
        <f>'Class-1'!DD50</f>
        <v>1000</v>
      </c>
      <c r="DD48" s="333">
        <f>'Class-1'!DE50</f>
        <v>0</v>
      </c>
      <c r="DE48" s="141">
        <f>'Class-1'!DF50</f>
        <v>0</v>
      </c>
      <c r="DF48" s="141" t="str">
        <f>'Class-1'!DG50</f>
        <v/>
      </c>
      <c r="DG48" s="141" t="str">
        <f>'Class-1'!DH50</f>
        <v/>
      </c>
      <c r="DH48" s="141" t="str">
        <f>'Class-1'!DI50</f>
        <v/>
      </c>
      <c r="DI48" s="334" t="str">
        <f>'Class-1'!DJ50</f>
        <v/>
      </c>
    </row>
    <row r="49" spans="1:113">
      <c r="A49" s="859"/>
      <c r="B49" s="287">
        <f t="shared" si="0"/>
        <v>0</v>
      </c>
      <c r="C49" s="139">
        <f>'Class-1'!D51</f>
        <v>0</v>
      </c>
      <c r="D49" s="139">
        <f>'Class-1'!E51</f>
        <v>0</v>
      </c>
      <c r="E49" s="139">
        <f>'Class-1'!F51</f>
        <v>0</v>
      </c>
      <c r="F49" s="141">
        <f>'Class-1'!G51</f>
        <v>0</v>
      </c>
      <c r="G49" s="141">
        <f>'Class-1'!H51</f>
        <v>0</v>
      </c>
      <c r="H49" s="141">
        <f>'Class-1'!I51</f>
        <v>0</v>
      </c>
      <c r="I49" s="286">
        <f>'Class-1'!J51</f>
        <v>0</v>
      </c>
      <c r="J49" s="335">
        <f>'Class-1'!K51</f>
        <v>0</v>
      </c>
      <c r="K49" s="319">
        <f>'Class-1'!L51</f>
        <v>0</v>
      </c>
      <c r="L49" s="320">
        <f>'Class-1'!M51</f>
        <v>0</v>
      </c>
      <c r="M49" s="321">
        <f>'Class-1'!N51</f>
        <v>0</v>
      </c>
      <c r="N49" s="321">
        <f>'Class-1'!O51</f>
        <v>0</v>
      </c>
      <c r="O49" s="322">
        <f>'Class-1'!P51</f>
        <v>0</v>
      </c>
      <c r="P49" s="323">
        <f>'Class-1'!Q51</f>
        <v>0</v>
      </c>
      <c r="Q49" s="324">
        <f>'Class-1'!R51</f>
        <v>0</v>
      </c>
      <c r="R49" s="324">
        <f>'Class-1'!S51</f>
        <v>0</v>
      </c>
      <c r="S49" s="324">
        <f>'Class-1'!T51</f>
        <v>0</v>
      </c>
      <c r="T49" s="325">
        <f>'Class-1'!U51</f>
        <v>0</v>
      </c>
      <c r="U49" s="434">
        <f>'Class-1'!V51</f>
        <v>0</v>
      </c>
      <c r="V49" s="141">
        <f>'Class-1'!W51</f>
        <v>0</v>
      </c>
      <c r="W49" s="326" t="str">
        <f>'Class-1'!X51</f>
        <v/>
      </c>
      <c r="X49" s="327">
        <f>'Class-1'!Y51</f>
        <v>0</v>
      </c>
      <c r="Y49" s="319">
        <f>'Class-1'!Z51</f>
        <v>0</v>
      </c>
      <c r="Z49" s="320">
        <f>'Class-1'!AA51</f>
        <v>0</v>
      </c>
      <c r="AA49" s="321">
        <f>'Class-1'!AB51</f>
        <v>0</v>
      </c>
      <c r="AB49" s="321">
        <f>'Class-1'!AC51</f>
        <v>0</v>
      </c>
      <c r="AC49" s="322">
        <f>'Class-1'!AD51</f>
        <v>0</v>
      </c>
      <c r="AD49" s="323">
        <f>'Class-1'!AE51</f>
        <v>0</v>
      </c>
      <c r="AE49" s="324">
        <f>'Class-1'!AF51</f>
        <v>0</v>
      </c>
      <c r="AF49" s="324">
        <f>'Class-1'!AG51</f>
        <v>0</v>
      </c>
      <c r="AG49" s="324">
        <f>'Class-1'!AH51</f>
        <v>0</v>
      </c>
      <c r="AH49" s="325">
        <f>'Class-1'!AI51</f>
        <v>0</v>
      </c>
      <c r="AI49" s="434">
        <f>'Class-1'!AJ51</f>
        <v>0</v>
      </c>
      <c r="AJ49" s="141">
        <f>'Class-1'!AK51</f>
        <v>0</v>
      </c>
      <c r="AK49" s="326" t="str">
        <f>'Class-1'!AL51</f>
        <v/>
      </c>
      <c r="AL49" s="327">
        <f>'Class-1'!AM51</f>
        <v>0</v>
      </c>
      <c r="AM49" s="319">
        <f>'Class-1'!AN51</f>
        <v>0</v>
      </c>
      <c r="AN49" s="320">
        <f>'Class-1'!AO51</f>
        <v>0</v>
      </c>
      <c r="AO49" s="321">
        <f>'Class-1'!AP51</f>
        <v>0</v>
      </c>
      <c r="AP49" s="321">
        <f>'Class-1'!AQ51</f>
        <v>0</v>
      </c>
      <c r="AQ49" s="322">
        <f>'Class-1'!AR51</f>
        <v>0</v>
      </c>
      <c r="AR49" s="323">
        <f>'Class-1'!AS51</f>
        <v>0</v>
      </c>
      <c r="AS49" s="324">
        <f>'Class-1'!AT51</f>
        <v>0</v>
      </c>
      <c r="AT49" s="324">
        <f>'Class-1'!AU51</f>
        <v>0</v>
      </c>
      <c r="AU49" s="324">
        <f>'Class-1'!AV51</f>
        <v>0</v>
      </c>
      <c r="AV49" s="325">
        <f>'Class-1'!AW51</f>
        <v>0</v>
      </c>
      <c r="AW49" s="434">
        <f>'Class-1'!AX51</f>
        <v>0</v>
      </c>
      <c r="AX49" s="141">
        <f>'Class-1'!AY51</f>
        <v>0</v>
      </c>
      <c r="AY49" s="326" t="str">
        <f>'Class-1'!AZ51</f>
        <v/>
      </c>
      <c r="AZ49" s="327">
        <f>'Class-1'!BA51</f>
        <v>0</v>
      </c>
      <c r="BA49" s="319">
        <f>'Class-1'!BB51</f>
        <v>0</v>
      </c>
      <c r="BB49" s="320">
        <f>'Class-1'!BC51</f>
        <v>0</v>
      </c>
      <c r="BC49" s="321">
        <f>'Class-1'!BD51</f>
        <v>0</v>
      </c>
      <c r="BD49" s="321">
        <f>'Class-1'!BE51</f>
        <v>0</v>
      </c>
      <c r="BE49" s="322">
        <f>'Class-1'!BF51</f>
        <v>0</v>
      </c>
      <c r="BF49" s="323">
        <f>'Class-1'!BG51</f>
        <v>0</v>
      </c>
      <c r="BG49" s="324">
        <f>'Class-1'!BH51</f>
        <v>0</v>
      </c>
      <c r="BH49" s="324">
        <f>'Class-1'!BI51</f>
        <v>0</v>
      </c>
      <c r="BI49" s="324">
        <f>'Class-1'!BJ51</f>
        <v>0</v>
      </c>
      <c r="BJ49" s="325">
        <f>'Class-1'!BK51</f>
        <v>0</v>
      </c>
      <c r="BK49" s="434">
        <f>'Class-1'!BL51</f>
        <v>0</v>
      </c>
      <c r="BL49" s="141">
        <f>'Class-1'!BM51</f>
        <v>0</v>
      </c>
      <c r="BM49" s="326" t="str">
        <f>'Class-1'!BN51</f>
        <v/>
      </c>
      <c r="BN49" s="327">
        <f>'Class-1'!BO51</f>
        <v>0</v>
      </c>
      <c r="BO49" s="319">
        <f>'Class-1'!BP51</f>
        <v>0</v>
      </c>
      <c r="BP49" s="320">
        <f>'Class-1'!BQ51</f>
        <v>0</v>
      </c>
      <c r="BQ49" s="321">
        <f>'Class-1'!BR51</f>
        <v>0</v>
      </c>
      <c r="BR49" s="321">
        <f>'Class-1'!BS51</f>
        <v>0</v>
      </c>
      <c r="BS49" s="322">
        <f>'Class-1'!BT51</f>
        <v>0</v>
      </c>
      <c r="BT49" s="323">
        <f>'Class-1'!BU51</f>
        <v>0</v>
      </c>
      <c r="BU49" s="324">
        <f>'Class-1'!BV51</f>
        <v>0</v>
      </c>
      <c r="BV49" s="324">
        <f>'Class-1'!BW51</f>
        <v>0</v>
      </c>
      <c r="BW49" s="324">
        <f>'Class-1'!BX51</f>
        <v>0</v>
      </c>
      <c r="BX49" s="325">
        <f>'Class-1'!BY51</f>
        <v>0</v>
      </c>
      <c r="BY49" s="434">
        <f>'Class-1'!BZ51</f>
        <v>0</v>
      </c>
      <c r="BZ49" s="141">
        <f>'Class-1'!CA51</f>
        <v>0</v>
      </c>
      <c r="CA49" s="326" t="str">
        <f>'Class-1'!CB51</f>
        <v/>
      </c>
      <c r="CB49" s="336">
        <f>'Class-1'!CC51</f>
        <v>0</v>
      </c>
      <c r="CC49" s="329">
        <f>'Class-1'!CD51</f>
        <v>0</v>
      </c>
      <c r="CD49" s="329">
        <f>'Class-1'!CE51</f>
        <v>0</v>
      </c>
      <c r="CE49" s="329">
        <f>'Class-1'!CF51</f>
        <v>0</v>
      </c>
      <c r="CF49" s="329">
        <f>'Class-1'!CG51</f>
        <v>0</v>
      </c>
      <c r="CG49" s="337">
        <f>'Class-1'!CH51</f>
        <v>0</v>
      </c>
      <c r="CH49" s="141">
        <f>'Class-1'!CI51</f>
        <v>0</v>
      </c>
      <c r="CI49" s="326" t="str">
        <f>'Class-1'!CJ51</f>
        <v/>
      </c>
      <c r="CJ49" s="336">
        <f>'Class-1'!CK51</f>
        <v>0</v>
      </c>
      <c r="CK49" s="329">
        <f>'Class-1'!CL51</f>
        <v>0</v>
      </c>
      <c r="CL49" s="329">
        <f>'Class-1'!CM51</f>
        <v>0</v>
      </c>
      <c r="CM49" s="329">
        <f>'Class-1'!CN51</f>
        <v>0</v>
      </c>
      <c r="CN49" s="329">
        <f>'Class-1'!CO51</f>
        <v>0</v>
      </c>
      <c r="CO49" s="337">
        <f>'Class-1'!CP51</f>
        <v>0</v>
      </c>
      <c r="CP49" s="141">
        <f>'Class-1'!CQ51</f>
        <v>0</v>
      </c>
      <c r="CQ49" s="326" t="str">
        <f>'Class-1'!CR51</f>
        <v/>
      </c>
      <c r="CR49" s="336">
        <f>'Class-1'!CS51</f>
        <v>0</v>
      </c>
      <c r="CS49" s="329">
        <f>'Class-1'!CT51</f>
        <v>0</v>
      </c>
      <c r="CT49" s="329">
        <f>'Class-1'!CU51</f>
        <v>0</v>
      </c>
      <c r="CU49" s="329">
        <f>'Class-1'!CV51</f>
        <v>0</v>
      </c>
      <c r="CV49" s="329">
        <f>'Class-1'!CW51</f>
        <v>0</v>
      </c>
      <c r="CW49" s="337">
        <f>'Class-1'!CX51</f>
        <v>0</v>
      </c>
      <c r="CX49" s="141">
        <f>'Class-1'!CY51</f>
        <v>0</v>
      </c>
      <c r="CY49" s="326" t="str">
        <f>'Class-1'!CZ51</f>
        <v/>
      </c>
      <c r="CZ49" s="338">
        <f>'Class-1'!DA51</f>
        <v>0</v>
      </c>
      <c r="DA49" s="339">
        <f>'Class-1'!DB51</f>
        <v>0</v>
      </c>
      <c r="DB49" s="340" t="str">
        <f>'Class-1'!DC51</f>
        <v/>
      </c>
      <c r="DC49" s="332">
        <f>'Class-1'!DD51</f>
        <v>1000</v>
      </c>
      <c r="DD49" s="333">
        <f>'Class-1'!DE51</f>
        <v>0</v>
      </c>
      <c r="DE49" s="141">
        <f>'Class-1'!DF51</f>
        <v>0</v>
      </c>
      <c r="DF49" s="141" t="str">
        <f>'Class-1'!DG51</f>
        <v/>
      </c>
      <c r="DG49" s="141" t="str">
        <f>'Class-1'!DH51</f>
        <v/>
      </c>
      <c r="DH49" s="141" t="str">
        <f>'Class-1'!DI51</f>
        <v/>
      </c>
      <c r="DI49" s="334" t="str">
        <f>'Class-1'!DJ51</f>
        <v/>
      </c>
    </row>
    <row r="50" spans="1:113">
      <c r="A50" s="859"/>
      <c r="B50" s="287">
        <f t="shared" si="0"/>
        <v>0</v>
      </c>
      <c r="C50" s="139">
        <f>'Class-1'!D52</f>
        <v>0</v>
      </c>
      <c r="D50" s="139">
        <f>'Class-1'!E52</f>
        <v>0</v>
      </c>
      <c r="E50" s="139">
        <f>'Class-1'!F52</f>
        <v>0</v>
      </c>
      <c r="F50" s="141">
        <f>'Class-1'!G52</f>
        <v>0</v>
      </c>
      <c r="G50" s="141">
        <f>'Class-1'!H52</f>
        <v>0</v>
      </c>
      <c r="H50" s="141">
        <f>'Class-1'!I52</f>
        <v>0</v>
      </c>
      <c r="I50" s="286">
        <f>'Class-1'!J52</f>
        <v>0</v>
      </c>
      <c r="J50" s="335">
        <f>'Class-1'!K52</f>
        <v>0</v>
      </c>
      <c r="K50" s="319">
        <f>'Class-1'!L52</f>
        <v>0</v>
      </c>
      <c r="L50" s="320">
        <f>'Class-1'!M52</f>
        <v>0</v>
      </c>
      <c r="M50" s="321">
        <f>'Class-1'!N52</f>
        <v>0</v>
      </c>
      <c r="N50" s="321">
        <f>'Class-1'!O52</f>
        <v>0</v>
      </c>
      <c r="O50" s="322">
        <f>'Class-1'!P52</f>
        <v>0</v>
      </c>
      <c r="P50" s="323">
        <f>'Class-1'!Q52</f>
        <v>0</v>
      </c>
      <c r="Q50" s="324">
        <f>'Class-1'!R52</f>
        <v>0</v>
      </c>
      <c r="R50" s="324">
        <f>'Class-1'!S52</f>
        <v>0</v>
      </c>
      <c r="S50" s="324">
        <f>'Class-1'!T52</f>
        <v>0</v>
      </c>
      <c r="T50" s="325">
        <f>'Class-1'!U52</f>
        <v>0</v>
      </c>
      <c r="U50" s="434">
        <f>'Class-1'!V52</f>
        <v>0</v>
      </c>
      <c r="V50" s="141">
        <f>'Class-1'!W52</f>
        <v>0</v>
      </c>
      <c r="W50" s="326" t="str">
        <f>'Class-1'!X52</f>
        <v/>
      </c>
      <c r="X50" s="327">
        <f>'Class-1'!Y52</f>
        <v>0</v>
      </c>
      <c r="Y50" s="319">
        <f>'Class-1'!Z52</f>
        <v>0</v>
      </c>
      <c r="Z50" s="320">
        <f>'Class-1'!AA52</f>
        <v>0</v>
      </c>
      <c r="AA50" s="321">
        <f>'Class-1'!AB52</f>
        <v>0</v>
      </c>
      <c r="AB50" s="321">
        <f>'Class-1'!AC52</f>
        <v>0</v>
      </c>
      <c r="AC50" s="322">
        <f>'Class-1'!AD52</f>
        <v>0</v>
      </c>
      <c r="AD50" s="323">
        <f>'Class-1'!AE52</f>
        <v>0</v>
      </c>
      <c r="AE50" s="324">
        <f>'Class-1'!AF52</f>
        <v>0</v>
      </c>
      <c r="AF50" s="324">
        <f>'Class-1'!AG52</f>
        <v>0</v>
      </c>
      <c r="AG50" s="324">
        <f>'Class-1'!AH52</f>
        <v>0</v>
      </c>
      <c r="AH50" s="325">
        <f>'Class-1'!AI52</f>
        <v>0</v>
      </c>
      <c r="AI50" s="434">
        <f>'Class-1'!AJ52</f>
        <v>0</v>
      </c>
      <c r="AJ50" s="141">
        <f>'Class-1'!AK52</f>
        <v>0</v>
      </c>
      <c r="AK50" s="326" t="str">
        <f>'Class-1'!AL52</f>
        <v/>
      </c>
      <c r="AL50" s="327">
        <f>'Class-1'!AM52</f>
        <v>0</v>
      </c>
      <c r="AM50" s="319">
        <f>'Class-1'!AN52</f>
        <v>0</v>
      </c>
      <c r="AN50" s="320">
        <f>'Class-1'!AO52</f>
        <v>0</v>
      </c>
      <c r="AO50" s="321">
        <f>'Class-1'!AP52</f>
        <v>0</v>
      </c>
      <c r="AP50" s="321">
        <f>'Class-1'!AQ52</f>
        <v>0</v>
      </c>
      <c r="AQ50" s="322">
        <f>'Class-1'!AR52</f>
        <v>0</v>
      </c>
      <c r="AR50" s="323">
        <f>'Class-1'!AS52</f>
        <v>0</v>
      </c>
      <c r="AS50" s="324">
        <f>'Class-1'!AT52</f>
        <v>0</v>
      </c>
      <c r="AT50" s="324">
        <f>'Class-1'!AU52</f>
        <v>0</v>
      </c>
      <c r="AU50" s="324">
        <f>'Class-1'!AV52</f>
        <v>0</v>
      </c>
      <c r="AV50" s="325">
        <f>'Class-1'!AW52</f>
        <v>0</v>
      </c>
      <c r="AW50" s="434">
        <f>'Class-1'!AX52</f>
        <v>0</v>
      </c>
      <c r="AX50" s="141">
        <f>'Class-1'!AY52</f>
        <v>0</v>
      </c>
      <c r="AY50" s="326" t="str">
        <f>'Class-1'!AZ52</f>
        <v/>
      </c>
      <c r="AZ50" s="327">
        <f>'Class-1'!BA52</f>
        <v>0</v>
      </c>
      <c r="BA50" s="319">
        <f>'Class-1'!BB52</f>
        <v>0</v>
      </c>
      <c r="BB50" s="320">
        <f>'Class-1'!BC52</f>
        <v>0</v>
      </c>
      <c r="BC50" s="321">
        <f>'Class-1'!BD52</f>
        <v>0</v>
      </c>
      <c r="BD50" s="321">
        <f>'Class-1'!BE52</f>
        <v>0</v>
      </c>
      <c r="BE50" s="322">
        <f>'Class-1'!BF52</f>
        <v>0</v>
      </c>
      <c r="BF50" s="323">
        <f>'Class-1'!BG52</f>
        <v>0</v>
      </c>
      <c r="BG50" s="324">
        <f>'Class-1'!BH52</f>
        <v>0</v>
      </c>
      <c r="BH50" s="324">
        <f>'Class-1'!BI52</f>
        <v>0</v>
      </c>
      <c r="BI50" s="324">
        <f>'Class-1'!BJ52</f>
        <v>0</v>
      </c>
      <c r="BJ50" s="325">
        <f>'Class-1'!BK52</f>
        <v>0</v>
      </c>
      <c r="BK50" s="434">
        <f>'Class-1'!BL52</f>
        <v>0</v>
      </c>
      <c r="BL50" s="141">
        <f>'Class-1'!BM52</f>
        <v>0</v>
      </c>
      <c r="BM50" s="326" t="str">
        <f>'Class-1'!BN52</f>
        <v/>
      </c>
      <c r="BN50" s="327">
        <f>'Class-1'!BO52</f>
        <v>0</v>
      </c>
      <c r="BO50" s="319">
        <f>'Class-1'!BP52</f>
        <v>0</v>
      </c>
      <c r="BP50" s="320">
        <f>'Class-1'!BQ52</f>
        <v>0</v>
      </c>
      <c r="BQ50" s="321">
        <f>'Class-1'!BR52</f>
        <v>0</v>
      </c>
      <c r="BR50" s="321">
        <f>'Class-1'!BS52</f>
        <v>0</v>
      </c>
      <c r="BS50" s="322">
        <f>'Class-1'!BT52</f>
        <v>0</v>
      </c>
      <c r="BT50" s="323">
        <f>'Class-1'!BU52</f>
        <v>0</v>
      </c>
      <c r="BU50" s="324">
        <f>'Class-1'!BV52</f>
        <v>0</v>
      </c>
      <c r="BV50" s="324">
        <f>'Class-1'!BW52</f>
        <v>0</v>
      </c>
      <c r="BW50" s="324">
        <f>'Class-1'!BX52</f>
        <v>0</v>
      </c>
      <c r="BX50" s="325">
        <f>'Class-1'!BY52</f>
        <v>0</v>
      </c>
      <c r="BY50" s="434">
        <f>'Class-1'!BZ52</f>
        <v>0</v>
      </c>
      <c r="BZ50" s="141">
        <f>'Class-1'!CA52</f>
        <v>0</v>
      </c>
      <c r="CA50" s="326" t="str">
        <f>'Class-1'!CB52</f>
        <v/>
      </c>
      <c r="CB50" s="336">
        <f>'Class-1'!CC52</f>
        <v>0</v>
      </c>
      <c r="CC50" s="329">
        <f>'Class-1'!CD52</f>
        <v>0</v>
      </c>
      <c r="CD50" s="329">
        <f>'Class-1'!CE52</f>
        <v>0</v>
      </c>
      <c r="CE50" s="329">
        <f>'Class-1'!CF52</f>
        <v>0</v>
      </c>
      <c r="CF50" s="329">
        <f>'Class-1'!CG52</f>
        <v>0</v>
      </c>
      <c r="CG50" s="337">
        <f>'Class-1'!CH52</f>
        <v>0</v>
      </c>
      <c r="CH50" s="141">
        <f>'Class-1'!CI52</f>
        <v>0</v>
      </c>
      <c r="CI50" s="326" t="str">
        <f>'Class-1'!CJ52</f>
        <v/>
      </c>
      <c r="CJ50" s="336">
        <f>'Class-1'!CK52</f>
        <v>0</v>
      </c>
      <c r="CK50" s="329">
        <f>'Class-1'!CL52</f>
        <v>0</v>
      </c>
      <c r="CL50" s="329">
        <f>'Class-1'!CM52</f>
        <v>0</v>
      </c>
      <c r="CM50" s="329">
        <f>'Class-1'!CN52</f>
        <v>0</v>
      </c>
      <c r="CN50" s="329">
        <f>'Class-1'!CO52</f>
        <v>0</v>
      </c>
      <c r="CO50" s="337">
        <f>'Class-1'!CP52</f>
        <v>0</v>
      </c>
      <c r="CP50" s="141">
        <f>'Class-1'!CQ52</f>
        <v>0</v>
      </c>
      <c r="CQ50" s="326" t="str">
        <f>'Class-1'!CR52</f>
        <v/>
      </c>
      <c r="CR50" s="336">
        <f>'Class-1'!CS52</f>
        <v>0</v>
      </c>
      <c r="CS50" s="329">
        <f>'Class-1'!CT52</f>
        <v>0</v>
      </c>
      <c r="CT50" s="329">
        <f>'Class-1'!CU52</f>
        <v>0</v>
      </c>
      <c r="CU50" s="329">
        <f>'Class-1'!CV52</f>
        <v>0</v>
      </c>
      <c r="CV50" s="329">
        <f>'Class-1'!CW52</f>
        <v>0</v>
      </c>
      <c r="CW50" s="337">
        <f>'Class-1'!CX52</f>
        <v>0</v>
      </c>
      <c r="CX50" s="141">
        <f>'Class-1'!CY52</f>
        <v>0</v>
      </c>
      <c r="CY50" s="326" t="str">
        <f>'Class-1'!CZ52</f>
        <v/>
      </c>
      <c r="CZ50" s="338">
        <f>'Class-1'!DA52</f>
        <v>0</v>
      </c>
      <c r="DA50" s="339">
        <f>'Class-1'!DB52</f>
        <v>0</v>
      </c>
      <c r="DB50" s="340" t="str">
        <f>'Class-1'!DC52</f>
        <v/>
      </c>
      <c r="DC50" s="332">
        <f>'Class-1'!DD52</f>
        <v>1000</v>
      </c>
      <c r="DD50" s="333">
        <f>'Class-1'!DE52</f>
        <v>0</v>
      </c>
      <c r="DE50" s="141">
        <f>'Class-1'!DF52</f>
        <v>0</v>
      </c>
      <c r="DF50" s="141" t="str">
        <f>'Class-1'!DG52</f>
        <v/>
      </c>
      <c r="DG50" s="141" t="str">
        <f>'Class-1'!DH52</f>
        <v/>
      </c>
      <c r="DH50" s="141" t="str">
        <f>'Class-1'!DI52</f>
        <v/>
      </c>
      <c r="DI50" s="334" t="str">
        <f>'Class-1'!DJ52</f>
        <v/>
      </c>
    </row>
    <row r="51" spans="1:113">
      <c r="A51" s="859"/>
      <c r="B51" s="287">
        <f t="shared" si="0"/>
        <v>0</v>
      </c>
      <c r="C51" s="139">
        <f>'Class-1'!D53</f>
        <v>0</v>
      </c>
      <c r="D51" s="139">
        <f>'Class-1'!E53</f>
        <v>0</v>
      </c>
      <c r="E51" s="139">
        <f>'Class-1'!F53</f>
        <v>0</v>
      </c>
      <c r="F51" s="141">
        <f>'Class-1'!G53</f>
        <v>0</v>
      </c>
      <c r="G51" s="141">
        <f>'Class-1'!H53</f>
        <v>0</v>
      </c>
      <c r="H51" s="141">
        <f>'Class-1'!I53</f>
        <v>0</v>
      </c>
      <c r="I51" s="286">
        <f>'Class-1'!J53</f>
        <v>0</v>
      </c>
      <c r="J51" s="335">
        <f>'Class-1'!K53</f>
        <v>0</v>
      </c>
      <c r="K51" s="319">
        <f>'Class-1'!L53</f>
        <v>0</v>
      </c>
      <c r="L51" s="320">
        <f>'Class-1'!M53</f>
        <v>0</v>
      </c>
      <c r="M51" s="321">
        <f>'Class-1'!N53</f>
        <v>0</v>
      </c>
      <c r="N51" s="321">
        <f>'Class-1'!O53</f>
        <v>0</v>
      </c>
      <c r="O51" s="322">
        <f>'Class-1'!P53</f>
        <v>0</v>
      </c>
      <c r="P51" s="323">
        <f>'Class-1'!Q53</f>
        <v>0</v>
      </c>
      <c r="Q51" s="324">
        <f>'Class-1'!R53</f>
        <v>0</v>
      </c>
      <c r="R51" s="324">
        <f>'Class-1'!S53</f>
        <v>0</v>
      </c>
      <c r="S51" s="324">
        <f>'Class-1'!T53</f>
        <v>0</v>
      </c>
      <c r="T51" s="325">
        <f>'Class-1'!U53</f>
        <v>0</v>
      </c>
      <c r="U51" s="434">
        <f>'Class-1'!V53</f>
        <v>0</v>
      </c>
      <c r="V51" s="141">
        <f>'Class-1'!W53</f>
        <v>0</v>
      </c>
      <c r="W51" s="326" t="str">
        <f>'Class-1'!X53</f>
        <v/>
      </c>
      <c r="X51" s="327">
        <f>'Class-1'!Y53</f>
        <v>0</v>
      </c>
      <c r="Y51" s="319">
        <f>'Class-1'!Z53</f>
        <v>0</v>
      </c>
      <c r="Z51" s="320">
        <f>'Class-1'!AA53</f>
        <v>0</v>
      </c>
      <c r="AA51" s="321">
        <f>'Class-1'!AB53</f>
        <v>0</v>
      </c>
      <c r="AB51" s="321">
        <f>'Class-1'!AC53</f>
        <v>0</v>
      </c>
      <c r="AC51" s="322">
        <f>'Class-1'!AD53</f>
        <v>0</v>
      </c>
      <c r="AD51" s="323">
        <f>'Class-1'!AE53</f>
        <v>0</v>
      </c>
      <c r="AE51" s="324">
        <f>'Class-1'!AF53</f>
        <v>0</v>
      </c>
      <c r="AF51" s="324">
        <f>'Class-1'!AG53</f>
        <v>0</v>
      </c>
      <c r="AG51" s="324">
        <f>'Class-1'!AH53</f>
        <v>0</v>
      </c>
      <c r="AH51" s="325">
        <f>'Class-1'!AI53</f>
        <v>0</v>
      </c>
      <c r="AI51" s="434">
        <f>'Class-1'!AJ53</f>
        <v>0</v>
      </c>
      <c r="AJ51" s="141">
        <f>'Class-1'!AK53</f>
        <v>0</v>
      </c>
      <c r="AK51" s="326" t="str">
        <f>'Class-1'!AL53</f>
        <v/>
      </c>
      <c r="AL51" s="327">
        <f>'Class-1'!AM53</f>
        <v>0</v>
      </c>
      <c r="AM51" s="319">
        <f>'Class-1'!AN53</f>
        <v>0</v>
      </c>
      <c r="AN51" s="320">
        <f>'Class-1'!AO53</f>
        <v>0</v>
      </c>
      <c r="AO51" s="321">
        <f>'Class-1'!AP53</f>
        <v>0</v>
      </c>
      <c r="AP51" s="321">
        <f>'Class-1'!AQ53</f>
        <v>0</v>
      </c>
      <c r="AQ51" s="322">
        <f>'Class-1'!AR53</f>
        <v>0</v>
      </c>
      <c r="AR51" s="323">
        <f>'Class-1'!AS53</f>
        <v>0</v>
      </c>
      <c r="AS51" s="324">
        <f>'Class-1'!AT53</f>
        <v>0</v>
      </c>
      <c r="AT51" s="324">
        <f>'Class-1'!AU53</f>
        <v>0</v>
      </c>
      <c r="AU51" s="324">
        <f>'Class-1'!AV53</f>
        <v>0</v>
      </c>
      <c r="AV51" s="325">
        <f>'Class-1'!AW53</f>
        <v>0</v>
      </c>
      <c r="AW51" s="434">
        <f>'Class-1'!AX53</f>
        <v>0</v>
      </c>
      <c r="AX51" s="141">
        <f>'Class-1'!AY53</f>
        <v>0</v>
      </c>
      <c r="AY51" s="326" t="str">
        <f>'Class-1'!AZ53</f>
        <v/>
      </c>
      <c r="AZ51" s="327">
        <f>'Class-1'!BA53</f>
        <v>0</v>
      </c>
      <c r="BA51" s="319">
        <f>'Class-1'!BB53</f>
        <v>0</v>
      </c>
      <c r="BB51" s="320">
        <f>'Class-1'!BC53</f>
        <v>0</v>
      </c>
      <c r="BC51" s="321">
        <f>'Class-1'!BD53</f>
        <v>0</v>
      </c>
      <c r="BD51" s="321">
        <f>'Class-1'!BE53</f>
        <v>0</v>
      </c>
      <c r="BE51" s="322">
        <f>'Class-1'!BF53</f>
        <v>0</v>
      </c>
      <c r="BF51" s="323">
        <f>'Class-1'!BG53</f>
        <v>0</v>
      </c>
      <c r="BG51" s="324">
        <f>'Class-1'!BH53</f>
        <v>0</v>
      </c>
      <c r="BH51" s="324">
        <f>'Class-1'!BI53</f>
        <v>0</v>
      </c>
      <c r="BI51" s="324">
        <f>'Class-1'!BJ53</f>
        <v>0</v>
      </c>
      <c r="BJ51" s="325">
        <f>'Class-1'!BK53</f>
        <v>0</v>
      </c>
      <c r="BK51" s="434">
        <f>'Class-1'!BL53</f>
        <v>0</v>
      </c>
      <c r="BL51" s="141">
        <f>'Class-1'!BM53</f>
        <v>0</v>
      </c>
      <c r="BM51" s="326" t="str">
        <f>'Class-1'!BN53</f>
        <v/>
      </c>
      <c r="BN51" s="327">
        <f>'Class-1'!BO53</f>
        <v>0</v>
      </c>
      <c r="BO51" s="319">
        <f>'Class-1'!BP53</f>
        <v>0</v>
      </c>
      <c r="BP51" s="320">
        <f>'Class-1'!BQ53</f>
        <v>0</v>
      </c>
      <c r="BQ51" s="321">
        <f>'Class-1'!BR53</f>
        <v>0</v>
      </c>
      <c r="BR51" s="321">
        <f>'Class-1'!BS53</f>
        <v>0</v>
      </c>
      <c r="BS51" s="322">
        <f>'Class-1'!BT53</f>
        <v>0</v>
      </c>
      <c r="BT51" s="323">
        <f>'Class-1'!BU53</f>
        <v>0</v>
      </c>
      <c r="BU51" s="324">
        <f>'Class-1'!BV53</f>
        <v>0</v>
      </c>
      <c r="BV51" s="324">
        <f>'Class-1'!BW53</f>
        <v>0</v>
      </c>
      <c r="BW51" s="324">
        <f>'Class-1'!BX53</f>
        <v>0</v>
      </c>
      <c r="BX51" s="325">
        <f>'Class-1'!BY53</f>
        <v>0</v>
      </c>
      <c r="BY51" s="434">
        <f>'Class-1'!BZ53</f>
        <v>0</v>
      </c>
      <c r="BZ51" s="141">
        <f>'Class-1'!CA53</f>
        <v>0</v>
      </c>
      <c r="CA51" s="326" t="str">
        <f>'Class-1'!CB53</f>
        <v/>
      </c>
      <c r="CB51" s="336">
        <f>'Class-1'!CC53</f>
        <v>0</v>
      </c>
      <c r="CC51" s="329">
        <f>'Class-1'!CD53</f>
        <v>0</v>
      </c>
      <c r="CD51" s="329">
        <f>'Class-1'!CE53</f>
        <v>0</v>
      </c>
      <c r="CE51" s="329">
        <f>'Class-1'!CF53</f>
        <v>0</v>
      </c>
      <c r="CF51" s="329">
        <f>'Class-1'!CG53</f>
        <v>0</v>
      </c>
      <c r="CG51" s="337">
        <f>'Class-1'!CH53</f>
        <v>0</v>
      </c>
      <c r="CH51" s="141">
        <f>'Class-1'!CI53</f>
        <v>0</v>
      </c>
      <c r="CI51" s="326" t="str">
        <f>'Class-1'!CJ53</f>
        <v/>
      </c>
      <c r="CJ51" s="336">
        <f>'Class-1'!CK53</f>
        <v>0</v>
      </c>
      <c r="CK51" s="329">
        <f>'Class-1'!CL53</f>
        <v>0</v>
      </c>
      <c r="CL51" s="329">
        <f>'Class-1'!CM53</f>
        <v>0</v>
      </c>
      <c r="CM51" s="329">
        <f>'Class-1'!CN53</f>
        <v>0</v>
      </c>
      <c r="CN51" s="329">
        <f>'Class-1'!CO53</f>
        <v>0</v>
      </c>
      <c r="CO51" s="337">
        <f>'Class-1'!CP53</f>
        <v>0</v>
      </c>
      <c r="CP51" s="141">
        <f>'Class-1'!CQ53</f>
        <v>0</v>
      </c>
      <c r="CQ51" s="326" t="str">
        <f>'Class-1'!CR53</f>
        <v/>
      </c>
      <c r="CR51" s="336">
        <f>'Class-1'!CS53</f>
        <v>0</v>
      </c>
      <c r="CS51" s="329">
        <f>'Class-1'!CT53</f>
        <v>0</v>
      </c>
      <c r="CT51" s="329">
        <f>'Class-1'!CU53</f>
        <v>0</v>
      </c>
      <c r="CU51" s="329">
        <f>'Class-1'!CV53</f>
        <v>0</v>
      </c>
      <c r="CV51" s="329">
        <f>'Class-1'!CW53</f>
        <v>0</v>
      </c>
      <c r="CW51" s="337">
        <f>'Class-1'!CX53</f>
        <v>0</v>
      </c>
      <c r="CX51" s="141">
        <f>'Class-1'!CY53</f>
        <v>0</v>
      </c>
      <c r="CY51" s="326" t="str">
        <f>'Class-1'!CZ53</f>
        <v/>
      </c>
      <c r="CZ51" s="338">
        <f>'Class-1'!DA53</f>
        <v>0</v>
      </c>
      <c r="DA51" s="339">
        <f>'Class-1'!DB53</f>
        <v>0</v>
      </c>
      <c r="DB51" s="340" t="str">
        <f>'Class-1'!DC53</f>
        <v/>
      </c>
      <c r="DC51" s="332">
        <f>'Class-1'!DD53</f>
        <v>1000</v>
      </c>
      <c r="DD51" s="333">
        <f>'Class-1'!DE53</f>
        <v>0</v>
      </c>
      <c r="DE51" s="141">
        <f>'Class-1'!DF53</f>
        <v>0</v>
      </c>
      <c r="DF51" s="141" t="str">
        <f>'Class-1'!DG53</f>
        <v/>
      </c>
      <c r="DG51" s="141" t="str">
        <f>'Class-1'!DH53</f>
        <v/>
      </c>
      <c r="DH51" s="141" t="str">
        <f>'Class-1'!DI53</f>
        <v/>
      </c>
      <c r="DI51" s="334" t="str">
        <f>'Class-1'!DJ53</f>
        <v/>
      </c>
    </row>
    <row r="52" spans="1:113">
      <c r="A52" s="859"/>
      <c r="B52" s="287">
        <f t="shared" si="0"/>
        <v>0</v>
      </c>
      <c r="C52" s="139">
        <f>'Class-1'!D54</f>
        <v>0</v>
      </c>
      <c r="D52" s="139">
        <f>'Class-1'!E54</f>
        <v>0</v>
      </c>
      <c r="E52" s="139">
        <f>'Class-1'!F54</f>
        <v>0</v>
      </c>
      <c r="F52" s="141">
        <f>'Class-1'!G54</f>
        <v>0</v>
      </c>
      <c r="G52" s="141">
        <f>'Class-1'!H54</f>
        <v>0</v>
      </c>
      <c r="H52" s="141">
        <f>'Class-1'!I54</f>
        <v>0</v>
      </c>
      <c r="I52" s="286">
        <f>'Class-1'!J54</f>
        <v>0</v>
      </c>
      <c r="J52" s="335">
        <f>'Class-1'!K54</f>
        <v>0</v>
      </c>
      <c r="K52" s="319">
        <f>'Class-1'!L54</f>
        <v>0</v>
      </c>
      <c r="L52" s="320">
        <f>'Class-1'!M54</f>
        <v>0</v>
      </c>
      <c r="M52" s="321">
        <f>'Class-1'!N54</f>
        <v>0</v>
      </c>
      <c r="N52" s="321">
        <f>'Class-1'!O54</f>
        <v>0</v>
      </c>
      <c r="O52" s="322">
        <f>'Class-1'!P54</f>
        <v>0</v>
      </c>
      <c r="P52" s="323">
        <f>'Class-1'!Q54</f>
        <v>0</v>
      </c>
      <c r="Q52" s="324">
        <f>'Class-1'!R54</f>
        <v>0</v>
      </c>
      <c r="R52" s="324">
        <f>'Class-1'!S54</f>
        <v>0</v>
      </c>
      <c r="S52" s="324">
        <f>'Class-1'!T54</f>
        <v>0</v>
      </c>
      <c r="T52" s="325">
        <f>'Class-1'!U54</f>
        <v>0</v>
      </c>
      <c r="U52" s="434">
        <f>'Class-1'!V54</f>
        <v>0</v>
      </c>
      <c r="V52" s="141">
        <f>'Class-1'!W54</f>
        <v>0</v>
      </c>
      <c r="W52" s="326" t="str">
        <f>'Class-1'!X54</f>
        <v/>
      </c>
      <c r="X52" s="327">
        <f>'Class-1'!Y54</f>
        <v>0</v>
      </c>
      <c r="Y52" s="319">
        <f>'Class-1'!Z54</f>
        <v>0</v>
      </c>
      <c r="Z52" s="320">
        <f>'Class-1'!AA54</f>
        <v>0</v>
      </c>
      <c r="AA52" s="321">
        <f>'Class-1'!AB54</f>
        <v>0</v>
      </c>
      <c r="AB52" s="321">
        <f>'Class-1'!AC54</f>
        <v>0</v>
      </c>
      <c r="AC52" s="322">
        <f>'Class-1'!AD54</f>
        <v>0</v>
      </c>
      <c r="AD52" s="323">
        <f>'Class-1'!AE54</f>
        <v>0</v>
      </c>
      <c r="AE52" s="324">
        <f>'Class-1'!AF54</f>
        <v>0</v>
      </c>
      <c r="AF52" s="324">
        <f>'Class-1'!AG54</f>
        <v>0</v>
      </c>
      <c r="AG52" s="324">
        <f>'Class-1'!AH54</f>
        <v>0</v>
      </c>
      <c r="AH52" s="325">
        <f>'Class-1'!AI54</f>
        <v>0</v>
      </c>
      <c r="AI52" s="434">
        <f>'Class-1'!AJ54</f>
        <v>0</v>
      </c>
      <c r="AJ52" s="141">
        <f>'Class-1'!AK54</f>
        <v>0</v>
      </c>
      <c r="AK52" s="326" t="str">
        <f>'Class-1'!AL54</f>
        <v/>
      </c>
      <c r="AL52" s="327">
        <f>'Class-1'!AM54</f>
        <v>0</v>
      </c>
      <c r="AM52" s="319">
        <f>'Class-1'!AN54</f>
        <v>0</v>
      </c>
      <c r="AN52" s="320">
        <f>'Class-1'!AO54</f>
        <v>0</v>
      </c>
      <c r="AO52" s="321">
        <f>'Class-1'!AP54</f>
        <v>0</v>
      </c>
      <c r="AP52" s="321">
        <f>'Class-1'!AQ54</f>
        <v>0</v>
      </c>
      <c r="AQ52" s="322">
        <f>'Class-1'!AR54</f>
        <v>0</v>
      </c>
      <c r="AR52" s="323">
        <f>'Class-1'!AS54</f>
        <v>0</v>
      </c>
      <c r="AS52" s="324">
        <f>'Class-1'!AT54</f>
        <v>0</v>
      </c>
      <c r="AT52" s="324">
        <f>'Class-1'!AU54</f>
        <v>0</v>
      </c>
      <c r="AU52" s="324">
        <f>'Class-1'!AV54</f>
        <v>0</v>
      </c>
      <c r="AV52" s="325">
        <f>'Class-1'!AW54</f>
        <v>0</v>
      </c>
      <c r="AW52" s="434">
        <f>'Class-1'!AX54</f>
        <v>0</v>
      </c>
      <c r="AX52" s="141">
        <f>'Class-1'!AY54</f>
        <v>0</v>
      </c>
      <c r="AY52" s="326" t="str">
        <f>'Class-1'!AZ54</f>
        <v/>
      </c>
      <c r="AZ52" s="327">
        <f>'Class-1'!BA54</f>
        <v>0</v>
      </c>
      <c r="BA52" s="319">
        <f>'Class-1'!BB54</f>
        <v>0</v>
      </c>
      <c r="BB52" s="320">
        <f>'Class-1'!BC54</f>
        <v>0</v>
      </c>
      <c r="BC52" s="321">
        <f>'Class-1'!BD54</f>
        <v>0</v>
      </c>
      <c r="BD52" s="321">
        <f>'Class-1'!BE54</f>
        <v>0</v>
      </c>
      <c r="BE52" s="322">
        <f>'Class-1'!BF54</f>
        <v>0</v>
      </c>
      <c r="BF52" s="323">
        <f>'Class-1'!BG54</f>
        <v>0</v>
      </c>
      <c r="BG52" s="324">
        <f>'Class-1'!BH54</f>
        <v>0</v>
      </c>
      <c r="BH52" s="324">
        <f>'Class-1'!BI54</f>
        <v>0</v>
      </c>
      <c r="BI52" s="324">
        <f>'Class-1'!BJ54</f>
        <v>0</v>
      </c>
      <c r="BJ52" s="325">
        <f>'Class-1'!BK54</f>
        <v>0</v>
      </c>
      <c r="BK52" s="434">
        <f>'Class-1'!BL54</f>
        <v>0</v>
      </c>
      <c r="BL52" s="141">
        <f>'Class-1'!BM54</f>
        <v>0</v>
      </c>
      <c r="BM52" s="326" t="str">
        <f>'Class-1'!BN54</f>
        <v/>
      </c>
      <c r="BN52" s="327">
        <f>'Class-1'!BO54</f>
        <v>0</v>
      </c>
      <c r="BO52" s="319">
        <f>'Class-1'!BP54</f>
        <v>0</v>
      </c>
      <c r="BP52" s="320">
        <f>'Class-1'!BQ54</f>
        <v>0</v>
      </c>
      <c r="BQ52" s="321">
        <f>'Class-1'!BR54</f>
        <v>0</v>
      </c>
      <c r="BR52" s="321">
        <f>'Class-1'!BS54</f>
        <v>0</v>
      </c>
      <c r="BS52" s="322">
        <f>'Class-1'!BT54</f>
        <v>0</v>
      </c>
      <c r="BT52" s="323">
        <f>'Class-1'!BU54</f>
        <v>0</v>
      </c>
      <c r="BU52" s="324">
        <f>'Class-1'!BV54</f>
        <v>0</v>
      </c>
      <c r="BV52" s="324">
        <f>'Class-1'!BW54</f>
        <v>0</v>
      </c>
      <c r="BW52" s="324">
        <f>'Class-1'!BX54</f>
        <v>0</v>
      </c>
      <c r="BX52" s="325">
        <f>'Class-1'!BY54</f>
        <v>0</v>
      </c>
      <c r="BY52" s="434">
        <f>'Class-1'!BZ54</f>
        <v>0</v>
      </c>
      <c r="BZ52" s="141">
        <f>'Class-1'!CA54</f>
        <v>0</v>
      </c>
      <c r="CA52" s="326" t="str">
        <f>'Class-1'!CB54</f>
        <v/>
      </c>
      <c r="CB52" s="336">
        <f>'Class-1'!CC54</f>
        <v>0</v>
      </c>
      <c r="CC52" s="329">
        <f>'Class-1'!CD54</f>
        <v>0</v>
      </c>
      <c r="CD52" s="329">
        <f>'Class-1'!CE54</f>
        <v>0</v>
      </c>
      <c r="CE52" s="329">
        <f>'Class-1'!CF54</f>
        <v>0</v>
      </c>
      <c r="CF52" s="329">
        <f>'Class-1'!CG54</f>
        <v>0</v>
      </c>
      <c r="CG52" s="337">
        <f>'Class-1'!CH54</f>
        <v>0</v>
      </c>
      <c r="CH52" s="141">
        <f>'Class-1'!CI54</f>
        <v>0</v>
      </c>
      <c r="CI52" s="326" t="str">
        <f>'Class-1'!CJ54</f>
        <v/>
      </c>
      <c r="CJ52" s="336">
        <f>'Class-1'!CK54</f>
        <v>0</v>
      </c>
      <c r="CK52" s="329">
        <f>'Class-1'!CL54</f>
        <v>0</v>
      </c>
      <c r="CL52" s="329">
        <f>'Class-1'!CM54</f>
        <v>0</v>
      </c>
      <c r="CM52" s="329">
        <f>'Class-1'!CN54</f>
        <v>0</v>
      </c>
      <c r="CN52" s="329">
        <f>'Class-1'!CO54</f>
        <v>0</v>
      </c>
      <c r="CO52" s="337">
        <f>'Class-1'!CP54</f>
        <v>0</v>
      </c>
      <c r="CP52" s="141">
        <f>'Class-1'!CQ54</f>
        <v>0</v>
      </c>
      <c r="CQ52" s="326" t="str">
        <f>'Class-1'!CR54</f>
        <v/>
      </c>
      <c r="CR52" s="336">
        <f>'Class-1'!CS54</f>
        <v>0</v>
      </c>
      <c r="CS52" s="329">
        <f>'Class-1'!CT54</f>
        <v>0</v>
      </c>
      <c r="CT52" s="329">
        <f>'Class-1'!CU54</f>
        <v>0</v>
      </c>
      <c r="CU52" s="329">
        <f>'Class-1'!CV54</f>
        <v>0</v>
      </c>
      <c r="CV52" s="329">
        <f>'Class-1'!CW54</f>
        <v>0</v>
      </c>
      <c r="CW52" s="337">
        <f>'Class-1'!CX54</f>
        <v>0</v>
      </c>
      <c r="CX52" s="141">
        <f>'Class-1'!CY54</f>
        <v>0</v>
      </c>
      <c r="CY52" s="326" t="str">
        <f>'Class-1'!CZ54</f>
        <v/>
      </c>
      <c r="CZ52" s="338">
        <f>'Class-1'!DA54</f>
        <v>0</v>
      </c>
      <c r="DA52" s="339">
        <f>'Class-1'!DB54</f>
        <v>0</v>
      </c>
      <c r="DB52" s="340" t="str">
        <f>'Class-1'!DC54</f>
        <v/>
      </c>
      <c r="DC52" s="332">
        <f>'Class-1'!DD54</f>
        <v>1000</v>
      </c>
      <c r="DD52" s="333">
        <f>'Class-1'!DE54</f>
        <v>0</v>
      </c>
      <c r="DE52" s="141">
        <f>'Class-1'!DF54</f>
        <v>0</v>
      </c>
      <c r="DF52" s="141" t="str">
        <f>'Class-1'!DG54</f>
        <v/>
      </c>
      <c r="DG52" s="141" t="str">
        <f>'Class-1'!DH54</f>
        <v/>
      </c>
      <c r="DH52" s="141" t="str">
        <f>'Class-1'!DI54</f>
        <v/>
      </c>
      <c r="DI52" s="334" t="str">
        <f>'Class-1'!DJ54</f>
        <v/>
      </c>
    </row>
    <row r="53" spans="1:113">
      <c r="A53" s="859"/>
      <c r="B53" s="287">
        <f t="shared" si="0"/>
        <v>0</v>
      </c>
      <c r="C53" s="139">
        <f>'Class-1'!D55</f>
        <v>0</v>
      </c>
      <c r="D53" s="139">
        <f>'Class-1'!E55</f>
        <v>0</v>
      </c>
      <c r="E53" s="139">
        <f>'Class-1'!F55</f>
        <v>0</v>
      </c>
      <c r="F53" s="141">
        <f>'Class-1'!G55</f>
        <v>0</v>
      </c>
      <c r="G53" s="141">
        <f>'Class-1'!H55</f>
        <v>0</v>
      </c>
      <c r="H53" s="141">
        <f>'Class-1'!I55</f>
        <v>0</v>
      </c>
      <c r="I53" s="286">
        <f>'Class-1'!J55</f>
        <v>0</v>
      </c>
      <c r="J53" s="335">
        <f>'Class-1'!K55</f>
        <v>0</v>
      </c>
      <c r="K53" s="319">
        <f>'Class-1'!L55</f>
        <v>0</v>
      </c>
      <c r="L53" s="320">
        <f>'Class-1'!M55</f>
        <v>0</v>
      </c>
      <c r="M53" s="321">
        <f>'Class-1'!N55</f>
        <v>0</v>
      </c>
      <c r="N53" s="321">
        <f>'Class-1'!O55</f>
        <v>0</v>
      </c>
      <c r="O53" s="322">
        <f>'Class-1'!P55</f>
        <v>0</v>
      </c>
      <c r="P53" s="323">
        <f>'Class-1'!Q55</f>
        <v>0</v>
      </c>
      <c r="Q53" s="324">
        <f>'Class-1'!R55</f>
        <v>0</v>
      </c>
      <c r="R53" s="324">
        <f>'Class-1'!S55</f>
        <v>0</v>
      </c>
      <c r="S53" s="324">
        <f>'Class-1'!T55</f>
        <v>0</v>
      </c>
      <c r="T53" s="325">
        <f>'Class-1'!U55</f>
        <v>0</v>
      </c>
      <c r="U53" s="434">
        <f>'Class-1'!V55</f>
        <v>0</v>
      </c>
      <c r="V53" s="141">
        <f>'Class-1'!W55</f>
        <v>0</v>
      </c>
      <c r="W53" s="326" t="str">
        <f>'Class-1'!X55</f>
        <v/>
      </c>
      <c r="X53" s="327">
        <f>'Class-1'!Y55</f>
        <v>0</v>
      </c>
      <c r="Y53" s="319">
        <f>'Class-1'!Z55</f>
        <v>0</v>
      </c>
      <c r="Z53" s="320">
        <f>'Class-1'!AA55</f>
        <v>0</v>
      </c>
      <c r="AA53" s="321">
        <f>'Class-1'!AB55</f>
        <v>0</v>
      </c>
      <c r="AB53" s="321">
        <f>'Class-1'!AC55</f>
        <v>0</v>
      </c>
      <c r="AC53" s="322">
        <f>'Class-1'!AD55</f>
        <v>0</v>
      </c>
      <c r="AD53" s="323">
        <f>'Class-1'!AE55</f>
        <v>0</v>
      </c>
      <c r="AE53" s="324">
        <f>'Class-1'!AF55</f>
        <v>0</v>
      </c>
      <c r="AF53" s="324">
        <f>'Class-1'!AG55</f>
        <v>0</v>
      </c>
      <c r="AG53" s="324">
        <f>'Class-1'!AH55</f>
        <v>0</v>
      </c>
      <c r="AH53" s="325">
        <f>'Class-1'!AI55</f>
        <v>0</v>
      </c>
      <c r="AI53" s="434">
        <f>'Class-1'!AJ55</f>
        <v>0</v>
      </c>
      <c r="AJ53" s="141">
        <f>'Class-1'!AK55</f>
        <v>0</v>
      </c>
      <c r="AK53" s="326" t="str">
        <f>'Class-1'!AL55</f>
        <v/>
      </c>
      <c r="AL53" s="327">
        <f>'Class-1'!AM55</f>
        <v>0</v>
      </c>
      <c r="AM53" s="319">
        <f>'Class-1'!AN55</f>
        <v>0</v>
      </c>
      <c r="AN53" s="320">
        <f>'Class-1'!AO55</f>
        <v>0</v>
      </c>
      <c r="AO53" s="321">
        <f>'Class-1'!AP55</f>
        <v>0</v>
      </c>
      <c r="AP53" s="321">
        <f>'Class-1'!AQ55</f>
        <v>0</v>
      </c>
      <c r="AQ53" s="322">
        <f>'Class-1'!AR55</f>
        <v>0</v>
      </c>
      <c r="AR53" s="323">
        <f>'Class-1'!AS55</f>
        <v>0</v>
      </c>
      <c r="AS53" s="324">
        <f>'Class-1'!AT55</f>
        <v>0</v>
      </c>
      <c r="AT53" s="324">
        <f>'Class-1'!AU55</f>
        <v>0</v>
      </c>
      <c r="AU53" s="324">
        <f>'Class-1'!AV55</f>
        <v>0</v>
      </c>
      <c r="AV53" s="325">
        <f>'Class-1'!AW55</f>
        <v>0</v>
      </c>
      <c r="AW53" s="434">
        <f>'Class-1'!AX55</f>
        <v>0</v>
      </c>
      <c r="AX53" s="141">
        <f>'Class-1'!AY55</f>
        <v>0</v>
      </c>
      <c r="AY53" s="326" t="str">
        <f>'Class-1'!AZ55</f>
        <v/>
      </c>
      <c r="AZ53" s="327">
        <f>'Class-1'!BA55</f>
        <v>0</v>
      </c>
      <c r="BA53" s="319">
        <f>'Class-1'!BB55</f>
        <v>0</v>
      </c>
      <c r="BB53" s="320">
        <f>'Class-1'!BC55</f>
        <v>0</v>
      </c>
      <c r="BC53" s="321">
        <f>'Class-1'!BD55</f>
        <v>0</v>
      </c>
      <c r="BD53" s="321">
        <f>'Class-1'!BE55</f>
        <v>0</v>
      </c>
      <c r="BE53" s="322">
        <f>'Class-1'!BF55</f>
        <v>0</v>
      </c>
      <c r="BF53" s="323">
        <f>'Class-1'!BG55</f>
        <v>0</v>
      </c>
      <c r="BG53" s="324">
        <f>'Class-1'!BH55</f>
        <v>0</v>
      </c>
      <c r="BH53" s="324">
        <f>'Class-1'!BI55</f>
        <v>0</v>
      </c>
      <c r="BI53" s="324">
        <f>'Class-1'!BJ55</f>
        <v>0</v>
      </c>
      <c r="BJ53" s="325">
        <f>'Class-1'!BK55</f>
        <v>0</v>
      </c>
      <c r="BK53" s="434">
        <f>'Class-1'!BL55</f>
        <v>0</v>
      </c>
      <c r="BL53" s="141">
        <f>'Class-1'!BM55</f>
        <v>0</v>
      </c>
      <c r="BM53" s="326" t="str">
        <f>'Class-1'!BN55</f>
        <v/>
      </c>
      <c r="BN53" s="327">
        <f>'Class-1'!BO55</f>
        <v>0</v>
      </c>
      <c r="BO53" s="319">
        <f>'Class-1'!BP55</f>
        <v>0</v>
      </c>
      <c r="BP53" s="320">
        <f>'Class-1'!BQ55</f>
        <v>0</v>
      </c>
      <c r="BQ53" s="321">
        <f>'Class-1'!BR55</f>
        <v>0</v>
      </c>
      <c r="BR53" s="321">
        <f>'Class-1'!BS55</f>
        <v>0</v>
      </c>
      <c r="BS53" s="322">
        <f>'Class-1'!BT55</f>
        <v>0</v>
      </c>
      <c r="BT53" s="323">
        <f>'Class-1'!BU55</f>
        <v>0</v>
      </c>
      <c r="BU53" s="324">
        <f>'Class-1'!BV55</f>
        <v>0</v>
      </c>
      <c r="BV53" s="324">
        <f>'Class-1'!BW55</f>
        <v>0</v>
      </c>
      <c r="BW53" s="324">
        <f>'Class-1'!BX55</f>
        <v>0</v>
      </c>
      <c r="BX53" s="325">
        <f>'Class-1'!BY55</f>
        <v>0</v>
      </c>
      <c r="BY53" s="434">
        <f>'Class-1'!BZ55</f>
        <v>0</v>
      </c>
      <c r="BZ53" s="141">
        <f>'Class-1'!CA55</f>
        <v>0</v>
      </c>
      <c r="CA53" s="326" t="str">
        <f>'Class-1'!CB55</f>
        <v/>
      </c>
      <c r="CB53" s="336">
        <f>'Class-1'!CC55</f>
        <v>0</v>
      </c>
      <c r="CC53" s="329">
        <f>'Class-1'!CD55</f>
        <v>0</v>
      </c>
      <c r="CD53" s="329">
        <f>'Class-1'!CE55</f>
        <v>0</v>
      </c>
      <c r="CE53" s="329">
        <f>'Class-1'!CF55</f>
        <v>0</v>
      </c>
      <c r="CF53" s="329">
        <f>'Class-1'!CG55</f>
        <v>0</v>
      </c>
      <c r="CG53" s="337">
        <f>'Class-1'!CH55</f>
        <v>0</v>
      </c>
      <c r="CH53" s="141">
        <f>'Class-1'!CI55</f>
        <v>0</v>
      </c>
      <c r="CI53" s="326" t="str">
        <f>'Class-1'!CJ55</f>
        <v/>
      </c>
      <c r="CJ53" s="336">
        <f>'Class-1'!CK55</f>
        <v>0</v>
      </c>
      <c r="CK53" s="329">
        <f>'Class-1'!CL55</f>
        <v>0</v>
      </c>
      <c r="CL53" s="329">
        <f>'Class-1'!CM55</f>
        <v>0</v>
      </c>
      <c r="CM53" s="329">
        <f>'Class-1'!CN55</f>
        <v>0</v>
      </c>
      <c r="CN53" s="329">
        <f>'Class-1'!CO55</f>
        <v>0</v>
      </c>
      <c r="CO53" s="337">
        <f>'Class-1'!CP55</f>
        <v>0</v>
      </c>
      <c r="CP53" s="141">
        <f>'Class-1'!CQ55</f>
        <v>0</v>
      </c>
      <c r="CQ53" s="326" t="str">
        <f>'Class-1'!CR55</f>
        <v/>
      </c>
      <c r="CR53" s="336">
        <f>'Class-1'!CS55</f>
        <v>0</v>
      </c>
      <c r="CS53" s="329">
        <f>'Class-1'!CT55</f>
        <v>0</v>
      </c>
      <c r="CT53" s="329">
        <f>'Class-1'!CU55</f>
        <v>0</v>
      </c>
      <c r="CU53" s="329">
        <f>'Class-1'!CV55</f>
        <v>0</v>
      </c>
      <c r="CV53" s="329">
        <f>'Class-1'!CW55</f>
        <v>0</v>
      </c>
      <c r="CW53" s="337">
        <f>'Class-1'!CX55</f>
        <v>0</v>
      </c>
      <c r="CX53" s="141">
        <f>'Class-1'!CY55</f>
        <v>0</v>
      </c>
      <c r="CY53" s="326" t="str">
        <f>'Class-1'!CZ55</f>
        <v/>
      </c>
      <c r="CZ53" s="338">
        <f>'Class-1'!DA55</f>
        <v>0</v>
      </c>
      <c r="DA53" s="339">
        <f>'Class-1'!DB55</f>
        <v>0</v>
      </c>
      <c r="DB53" s="340" t="str">
        <f>'Class-1'!DC55</f>
        <v/>
      </c>
      <c r="DC53" s="332">
        <f>'Class-1'!DD55</f>
        <v>1000</v>
      </c>
      <c r="DD53" s="333">
        <f>'Class-1'!DE55</f>
        <v>0</v>
      </c>
      <c r="DE53" s="141">
        <f>'Class-1'!DF55</f>
        <v>0</v>
      </c>
      <c r="DF53" s="141" t="str">
        <f>'Class-1'!DG55</f>
        <v/>
      </c>
      <c r="DG53" s="141" t="str">
        <f>'Class-1'!DH55</f>
        <v/>
      </c>
      <c r="DH53" s="141" t="str">
        <f>'Class-1'!DI55</f>
        <v/>
      </c>
      <c r="DI53" s="334" t="str">
        <f>'Class-1'!DJ55</f>
        <v/>
      </c>
    </row>
    <row r="54" spans="1:113">
      <c r="A54" s="859"/>
      <c r="B54" s="287">
        <f t="shared" si="0"/>
        <v>0</v>
      </c>
      <c r="C54" s="139">
        <f>'Class-1'!D56</f>
        <v>0</v>
      </c>
      <c r="D54" s="139">
        <f>'Class-1'!E56</f>
        <v>0</v>
      </c>
      <c r="E54" s="139">
        <f>'Class-1'!F56</f>
        <v>0</v>
      </c>
      <c r="F54" s="141">
        <f>'Class-1'!G56</f>
        <v>0</v>
      </c>
      <c r="G54" s="141">
        <f>'Class-1'!H56</f>
        <v>0</v>
      </c>
      <c r="H54" s="141">
        <f>'Class-1'!I56</f>
        <v>0</v>
      </c>
      <c r="I54" s="286">
        <f>'Class-1'!J56</f>
        <v>0</v>
      </c>
      <c r="J54" s="335">
        <f>'Class-1'!K56</f>
        <v>0</v>
      </c>
      <c r="K54" s="319">
        <f>'Class-1'!L56</f>
        <v>0</v>
      </c>
      <c r="L54" s="320">
        <f>'Class-1'!M56</f>
        <v>0</v>
      </c>
      <c r="M54" s="321">
        <f>'Class-1'!N56</f>
        <v>0</v>
      </c>
      <c r="N54" s="321">
        <f>'Class-1'!O56</f>
        <v>0</v>
      </c>
      <c r="O54" s="322">
        <f>'Class-1'!P56</f>
        <v>0</v>
      </c>
      <c r="P54" s="323">
        <f>'Class-1'!Q56</f>
        <v>0</v>
      </c>
      <c r="Q54" s="324">
        <f>'Class-1'!R56</f>
        <v>0</v>
      </c>
      <c r="R54" s="324">
        <f>'Class-1'!S56</f>
        <v>0</v>
      </c>
      <c r="S54" s="324">
        <f>'Class-1'!T56</f>
        <v>0</v>
      </c>
      <c r="T54" s="325">
        <f>'Class-1'!U56</f>
        <v>0</v>
      </c>
      <c r="U54" s="434">
        <f>'Class-1'!V56</f>
        <v>0</v>
      </c>
      <c r="V54" s="141">
        <f>'Class-1'!W56</f>
        <v>0</v>
      </c>
      <c r="W54" s="326" t="str">
        <f>'Class-1'!X56</f>
        <v/>
      </c>
      <c r="X54" s="327">
        <f>'Class-1'!Y56</f>
        <v>0</v>
      </c>
      <c r="Y54" s="319">
        <f>'Class-1'!Z56</f>
        <v>0</v>
      </c>
      <c r="Z54" s="320">
        <f>'Class-1'!AA56</f>
        <v>0</v>
      </c>
      <c r="AA54" s="321">
        <f>'Class-1'!AB56</f>
        <v>0</v>
      </c>
      <c r="AB54" s="321">
        <f>'Class-1'!AC56</f>
        <v>0</v>
      </c>
      <c r="AC54" s="322">
        <f>'Class-1'!AD56</f>
        <v>0</v>
      </c>
      <c r="AD54" s="323">
        <f>'Class-1'!AE56</f>
        <v>0</v>
      </c>
      <c r="AE54" s="324">
        <f>'Class-1'!AF56</f>
        <v>0</v>
      </c>
      <c r="AF54" s="324">
        <f>'Class-1'!AG56</f>
        <v>0</v>
      </c>
      <c r="AG54" s="324">
        <f>'Class-1'!AH56</f>
        <v>0</v>
      </c>
      <c r="AH54" s="325">
        <f>'Class-1'!AI56</f>
        <v>0</v>
      </c>
      <c r="AI54" s="434">
        <f>'Class-1'!AJ56</f>
        <v>0</v>
      </c>
      <c r="AJ54" s="141">
        <f>'Class-1'!AK56</f>
        <v>0</v>
      </c>
      <c r="AK54" s="326" t="str">
        <f>'Class-1'!AL56</f>
        <v/>
      </c>
      <c r="AL54" s="327">
        <f>'Class-1'!AM56</f>
        <v>0</v>
      </c>
      <c r="AM54" s="319">
        <f>'Class-1'!AN56</f>
        <v>0</v>
      </c>
      <c r="AN54" s="320">
        <f>'Class-1'!AO56</f>
        <v>0</v>
      </c>
      <c r="AO54" s="321">
        <f>'Class-1'!AP56</f>
        <v>0</v>
      </c>
      <c r="AP54" s="321">
        <f>'Class-1'!AQ56</f>
        <v>0</v>
      </c>
      <c r="AQ54" s="322">
        <f>'Class-1'!AR56</f>
        <v>0</v>
      </c>
      <c r="AR54" s="323">
        <f>'Class-1'!AS56</f>
        <v>0</v>
      </c>
      <c r="AS54" s="324">
        <f>'Class-1'!AT56</f>
        <v>0</v>
      </c>
      <c r="AT54" s="324">
        <f>'Class-1'!AU56</f>
        <v>0</v>
      </c>
      <c r="AU54" s="324">
        <f>'Class-1'!AV56</f>
        <v>0</v>
      </c>
      <c r="AV54" s="325">
        <f>'Class-1'!AW56</f>
        <v>0</v>
      </c>
      <c r="AW54" s="434">
        <f>'Class-1'!AX56</f>
        <v>0</v>
      </c>
      <c r="AX54" s="141">
        <f>'Class-1'!AY56</f>
        <v>0</v>
      </c>
      <c r="AY54" s="326" t="str">
        <f>'Class-1'!AZ56</f>
        <v/>
      </c>
      <c r="AZ54" s="327">
        <f>'Class-1'!BA56</f>
        <v>0</v>
      </c>
      <c r="BA54" s="319">
        <f>'Class-1'!BB56</f>
        <v>0</v>
      </c>
      <c r="BB54" s="320">
        <f>'Class-1'!BC56</f>
        <v>0</v>
      </c>
      <c r="BC54" s="321">
        <f>'Class-1'!BD56</f>
        <v>0</v>
      </c>
      <c r="BD54" s="321">
        <f>'Class-1'!BE56</f>
        <v>0</v>
      </c>
      <c r="BE54" s="322">
        <f>'Class-1'!BF56</f>
        <v>0</v>
      </c>
      <c r="BF54" s="323">
        <f>'Class-1'!BG56</f>
        <v>0</v>
      </c>
      <c r="BG54" s="324">
        <f>'Class-1'!BH56</f>
        <v>0</v>
      </c>
      <c r="BH54" s="324">
        <f>'Class-1'!BI56</f>
        <v>0</v>
      </c>
      <c r="BI54" s="324">
        <f>'Class-1'!BJ56</f>
        <v>0</v>
      </c>
      <c r="BJ54" s="325">
        <f>'Class-1'!BK56</f>
        <v>0</v>
      </c>
      <c r="BK54" s="434">
        <f>'Class-1'!BL56</f>
        <v>0</v>
      </c>
      <c r="BL54" s="141">
        <f>'Class-1'!BM56</f>
        <v>0</v>
      </c>
      <c r="BM54" s="326" t="str">
        <f>'Class-1'!BN56</f>
        <v/>
      </c>
      <c r="BN54" s="327">
        <f>'Class-1'!BO56</f>
        <v>0</v>
      </c>
      <c r="BO54" s="319">
        <f>'Class-1'!BP56</f>
        <v>0</v>
      </c>
      <c r="BP54" s="320">
        <f>'Class-1'!BQ56</f>
        <v>0</v>
      </c>
      <c r="BQ54" s="321">
        <f>'Class-1'!BR56</f>
        <v>0</v>
      </c>
      <c r="BR54" s="321">
        <f>'Class-1'!BS56</f>
        <v>0</v>
      </c>
      <c r="BS54" s="322">
        <f>'Class-1'!BT56</f>
        <v>0</v>
      </c>
      <c r="BT54" s="323">
        <f>'Class-1'!BU56</f>
        <v>0</v>
      </c>
      <c r="BU54" s="324">
        <f>'Class-1'!BV56</f>
        <v>0</v>
      </c>
      <c r="BV54" s="324">
        <f>'Class-1'!BW56</f>
        <v>0</v>
      </c>
      <c r="BW54" s="324">
        <f>'Class-1'!BX56</f>
        <v>0</v>
      </c>
      <c r="BX54" s="325">
        <f>'Class-1'!BY56</f>
        <v>0</v>
      </c>
      <c r="BY54" s="434">
        <f>'Class-1'!BZ56</f>
        <v>0</v>
      </c>
      <c r="BZ54" s="141">
        <f>'Class-1'!CA56</f>
        <v>0</v>
      </c>
      <c r="CA54" s="326" t="str">
        <f>'Class-1'!CB56</f>
        <v/>
      </c>
      <c r="CB54" s="336">
        <f>'Class-1'!CC56</f>
        <v>0</v>
      </c>
      <c r="CC54" s="329">
        <f>'Class-1'!CD56</f>
        <v>0</v>
      </c>
      <c r="CD54" s="329">
        <f>'Class-1'!CE56</f>
        <v>0</v>
      </c>
      <c r="CE54" s="329">
        <f>'Class-1'!CF56</f>
        <v>0</v>
      </c>
      <c r="CF54" s="329">
        <f>'Class-1'!CG56</f>
        <v>0</v>
      </c>
      <c r="CG54" s="337">
        <f>'Class-1'!CH56</f>
        <v>0</v>
      </c>
      <c r="CH54" s="141">
        <f>'Class-1'!CI56</f>
        <v>0</v>
      </c>
      <c r="CI54" s="326" t="str">
        <f>'Class-1'!CJ56</f>
        <v/>
      </c>
      <c r="CJ54" s="336">
        <f>'Class-1'!CK56</f>
        <v>0</v>
      </c>
      <c r="CK54" s="329">
        <f>'Class-1'!CL56</f>
        <v>0</v>
      </c>
      <c r="CL54" s="329">
        <f>'Class-1'!CM56</f>
        <v>0</v>
      </c>
      <c r="CM54" s="329">
        <f>'Class-1'!CN56</f>
        <v>0</v>
      </c>
      <c r="CN54" s="329">
        <f>'Class-1'!CO56</f>
        <v>0</v>
      </c>
      <c r="CO54" s="337">
        <f>'Class-1'!CP56</f>
        <v>0</v>
      </c>
      <c r="CP54" s="141">
        <f>'Class-1'!CQ56</f>
        <v>0</v>
      </c>
      <c r="CQ54" s="326" t="str">
        <f>'Class-1'!CR56</f>
        <v/>
      </c>
      <c r="CR54" s="336">
        <f>'Class-1'!CS56</f>
        <v>0</v>
      </c>
      <c r="CS54" s="329">
        <f>'Class-1'!CT56</f>
        <v>0</v>
      </c>
      <c r="CT54" s="329">
        <f>'Class-1'!CU56</f>
        <v>0</v>
      </c>
      <c r="CU54" s="329">
        <f>'Class-1'!CV56</f>
        <v>0</v>
      </c>
      <c r="CV54" s="329">
        <f>'Class-1'!CW56</f>
        <v>0</v>
      </c>
      <c r="CW54" s="337">
        <f>'Class-1'!CX56</f>
        <v>0</v>
      </c>
      <c r="CX54" s="141">
        <f>'Class-1'!CY56</f>
        <v>0</v>
      </c>
      <c r="CY54" s="326" t="str">
        <f>'Class-1'!CZ56</f>
        <v/>
      </c>
      <c r="CZ54" s="338">
        <f>'Class-1'!DA56</f>
        <v>0</v>
      </c>
      <c r="DA54" s="339">
        <f>'Class-1'!DB56</f>
        <v>0</v>
      </c>
      <c r="DB54" s="340" t="str">
        <f>'Class-1'!DC56</f>
        <v/>
      </c>
      <c r="DC54" s="332">
        <f>'Class-1'!DD56</f>
        <v>1000</v>
      </c>
      <c r="DD54" s="333">
        <f>'Class-1'!DE56</f>
        <v>0</v>
      </c>
      <c r="DE54" s="141">
        <f>'Class-1'!DF56</f>
        <v>0</v>
      </c>
      <c r="DF54" s="141" t="str">
        <f>'Class-1'!DG56</f>
        <v/>
      </c>
      <c r="DG54" s="141" t="str">
        <f>'Class-1'!DH56</f>
        <v/>
      </c>
      <c r="DH54" s="141" t="str">
        <f>'Class-1'!DI56</f>
        <v/>
      </c>
      <c r="DI54" s="334" t="str">
        <f>'Class-1'!DJ56</f>
        <v/>
      </c>
    </row>
    <row r="55" spans="1:113">
      <c r="A55" s="859"/>
      <c r="B55" s="287">
        <f t="shared" si="0"/>
        <v>0</v>
      </c>
      <c r="C55" s="139">
        <f>'Class-1'!D57</f>
        <v>0</v>
      </c>
      <c r="D55" s="139">
        <f>'Class-1'!E57</f>
        <v>0</v>
      </c>
      <c r="E55" s="139">
        <f>'Class-1'!F57</f>
        <v>0</v>
      </c>
      <c r="F55" s="141">
        <f>'Class-1'!G57</f>
        <v>0</v>
      </c>
      <c r="G55" s="141">
        <f>'Class-1'!H57</f>
        <v>0</v>
      </c>
      <c r="H55" s="141">
        <f>'Class-1'!I57</f>
        <v>0</v>
      </c>
      <c r="I55" s="286">
        <f>'Class-1'!J57</f>
        <v>0</v>
      </c>
      <c r="J55" s="335">
        <f>'Class-1'!K57</f>
        <v>0</v>
      </c>
      <c r="K55" s="319">
        <f>'Class-1'!L57</f>
        <v>0</v>
      </c>
      <c r="L55" s="320">
        <f>'Class-1'!M57</f>
        <v>0</v>
      </c>
      <c r="M55" s="321">
        <f>'Class-1'!N57</f>
        <v>0</v>
      </c>
      <c r="N55" s="321">
        <f>'Class-1'!O57</f>
        <v>0</v>
      </c>
      <c r="O55" s="322">
        <f>'Class-1'!P57</f>
        <v>0</v>
      </c>
      <c r="P55" s="323">
        <f>'Class-1'!Q57</f>
        <v>0</v>
      </c>
      <c r="Q55" s="324">
        <f>'Class-1'!R57</f>
        <v>0</v>
      </c>
      <c r="R55" s="324">
        <f>'Class-1'!S57</f>
        <v>0</v>
      </c>
      <c r="S55" s="324">
        <f>'Class-1'!T57</f>
        <v>0</v>
      </c>
      <c r="T55" s="325">
        <f>'Class-1'!U57</f>
        <v>0</v>
      </c>
      <c r="U55" s="434">
        <f>'Class-1'!V57</f>
        <v>0</v>
      </c>
      <c r="V55" s="141">
        <f>'Class-1'!W57</f>
        <v>0</v>
      </c>
      <c r="W55" s="326" t="str">
        <f>'Class-1'!X57</f>
        <v/>
      </c>
      <c r="X55" s="327">
        <f>'Class-1'!Y57</f>
        <v>0</v>
      </c>
      <c r="Y55" s="319">
        <f>'Class-1'!Z57</f>
        <v>0</v>
      </c>
      <c r="Z55" s="320">
        <f>'Class-1'!AA57</f>
        <v>0</v>
      </c>
      <c r="AA55" s="321">
        <f>'Class-1'!AB57</f>
        <v>0</v>
      </c>
      <c r="AB55" s="321">
        <f>'Class-1'!AC57</f>
        <v>0</v>
      </c>
      <c r="AC55" s="322">
        <f>'Class-1'!AD57</f>
        <v>0</v>
      </c>
      <c r="AD55" s="323">
        <f>'Class-1'!AE57</f>
        <v>0</v>
      </c>
      <c r="AE55" s="324">
        <f>'Class-1'!AF57</f>
        <v>0</v>
      </c>
      <c r="AF55" s="324">
        <f>'Class-1'!AG57</f>
        <v>0</v>
      </c>
      <c r="AG55" s="324">
        <f>'Class-1'!AH57</f>
        <v>0</v>
      </c>
      <c r="AH55" s="325">
        <f>'Class-1'!AI57</f>
        <v>0</v>
      </c>
      <c r="AI55" s="434">
        <f>'Class-1'!AJ57</f>
        <v>0</v>
      </c>
      <c r="AJ55" s="141">
        <f>'Class-1'!AK57</f>
        <v>0</v>
      </c>
      <c r="AK55" s="326" t="str">
        <f>'Class-1'!AL57</f>
        <v/>
      </c>
      <c r="AL55" s="327">
        <f>'Class-1'!AM57</f>
        <v>0</v>
      </c>
      <c r="AM55" s="319">
        <f>'Class-1'!AN57</f>
        <v>0</v>
      </c>
      <c r="AN55" s="320">
        <f>'Class-1'!AO57</f>
        <v>0</v>
      </c>
      <c r="AO55" s="321">
        <f>'Class-1'!AP57</f>
        <v>0</v>
      </c>
      <c r="AP55" s="321">
        <f>'Class-1'!AQ57</f>
        <v>0</v>
      </c>
      <c r="AQ55" s="322">
        <f>'Class-1'!AR57</f>
        <v>0</v>
      </c>
      <c r="AR55" s="323">
        <f>'Class-1'!AS57</f>
        <v>0</v>
      </c>
      <c r="AS55" s="324">
        <f>'Class-1'!AT57</f>
        <v>0</v>
      </c>
      <c r="AT55" s="324">
        <f>'Class-1'!AU57</f>
        <v>0</v>
      </c>
      <c r="AU55" s="324">
        <f>'Class-1'!AV57</f>
        <v>0</v>
      </c>
      <c r="AV55" s="325">
        <f>'Class-1'!AW57</f>
        <v>0</v>
      </c>
      <c r="AW55" s="434">
        <f>'Class-1'!AX57</f>
        <v>0</v>
      </c>
      <c r="AX55" s="141">
        <f>'Class-1'!AY57</f>
        <v>0</v>
      </c>
      <c r="AY55" s="326" t="str">
        <f>'Class-1'!AZ57</f>
        <v/>
      </c>
      <c r="AZ55" s="327">
        <f>'Class-1'!BA57</f>
        <v>0</v>
      </c>
      <c r="BA55" s="319">
        <f>'Class-1'!BB57</f>
        <v>0</v>
      </c>
      <c r="BB55" s="320">
        <f>'Class-1'!BC57</f>
        <v>0</v>
      </c>
      <c r="BC55" s="321">
        <f>'Class-1'!BD57</f>
        <v>0</v>
      </c>
      <c r="BD55" s="321">
        <f>'Class-1'!BE57</f>
        <v>0</v>
      </c>
      <c r="BE55" s="322">
        <f>'Class-1'!BF57</f>
        <v>0</v>
      </c>
      <c r="BF55" s="323">
        <f>'Class-1'!BG57</f>
        <v>0</v>
      </c>
      <c r="BG55" s="324">
        <f>'Class-1'!BH57</f>
        <v>0</v>
      </c>
      <c r="BH55" s="324">
        <f>'Class-1'!BI57</f>
        <v>0</v>
      </c>
      <c r="BI55" s="324">
        <f>'Class-1'!BJ57</f>
        <v>0</v>
      </c>
      <c r="BJ55" s="325">
        <f>'Class-1'!BK57</f>
        <v>0</v>
      </c>
      <c r="BK55" s="434">
        <f>'Class-1'!BL57</f>
        <v>0</v>
      </c>
      <c r="BL55" s="141">
        <f>'Class-1'!BM57</f>
        <v>0</v>
      </c>
      <c r="BM55" s="326" t="str">
        <f>'Class-1'!BN57</f>
        <v/>
      </c>
      <c r="BN55" s="327">
        <f>'Class-1'!BO57</f>
        <v>0</v>
      </c>
      <c r="BO55" s="319">
        <f>'Class-1'!BP57</f>
        <v>0</v>
      </c>
      <c r="BP55" s="320">
        <f>'Class-1'!BQ57</f>
        <v>0</v>
      </c>
      <c r="BQ55" s="321">
        <f>'Class-1'!BR57</f>
        <v>0</v>
      </c>
      <c r="BR55" s="321">
        <f>'Class-1'!BS57</f>
        <v>0</v>
      </c>
      <c r="BS55" s="322">
        <f>'Class-1'!BT57</f>
        <v>0</v>
      </c>
      <c r="BT55" s="323">
        <f>'Class-1'!BU57</f>
        <v>0</v>
      </c>
      <c r="BU55" s="324">
        <f>'Class-1'!BV57</f>
        <v>0</v>
      </c>
      <c r="BV55" s="324">
        <f>'Class-1'!BW57</f>
        <v>0</v>
      </c>
      <c r="BW55" s="324">
        <f>'Class-1'!BX57</f>
        <v>0</v>
      </c>
      <c r="BX55" s="325">
        <f>'Class-1'!BY57</f>
        <v>0</v>
      </c>
      <c r="BY55" s="434">
        <f>'Class-1'!BZ57</f>
        <v>0</v>
      </c>
      <c r="BZ55" s="141">
        <f>'Class-1'!CA57</f>
        <v>0</v>
      </c>
      <c r="CA55" s="326" t="str">
        <f>'Class-1'!CB57</f>
        <v/>
      </c>
      <c r="CB55" s="336">
        <f>'Class-1'!CC57</f>
        <v>0</v>
      </c>
      <c r="CC55" s="329">
        <f>'Class-1'!CD57</f>
        <v>0</v>
      </c>
      <c r="CD55" s="329">
        <f>'Class-1'!CE57</f>
        <v>0</v>
      </c>
      <c r="CE55" s="329">
        <f>'Class-1'!CF57</f>
        <v>0</v>
      </c>
      <c r="CF55" s="329">
        <f>'Class-1'!CG57</f>
        <v>0</v>
      </c>
      <c r="CG55" s="337">
        <f>'Class-1'!CH57</f>
        <v>0</v>
      </c>
      <c r="CH55" s="141">
        <f>'Class-1'!CI57</f>
        <v>0</v>
      </c>
      <c r="CI55" s="326" t="str">
        <f>'Class-1'!CJ57</f>
        <v/>
      </c>
      <c r="CJ55" s="336">
        <f>'Class-1'!CK57</f>
        <v>0</v>
      </c>
      <c r="CK55" s="329">
        <f>'Class-1'!CL57</f>
        <v>0</v>
      </c>
      <c r="CL55" s="329">
        <f>'Class-1'!CM57</f>
        <v>0</v>
      </c>
      <c r="CM55" s="329">
        <f>'Class-1'!CN57</f>
        <v>0</v>
      </c>
      <c r="CN55" s="329">
        <f>'Class-1'!CO57</f>
        <v>0</v>
      </c>
      <c r="CO55" s="337">
        <f>'Class-1'!CP57</f>
        <v>0</v>
      </c>
      <c r="CP55" s="141">
        <f>'Class-1'!CQ57</f>
        <v>0</v>
      </c>
      <c r="CQ55" s="326" t="str">
        <f>'Class-1'!CR57</f>
        <v/>
      </c>
      <c r="CR55" s="336">
        <f>'Class-1'!CS57</f>
        <v>0</v>
      </c>
      <c r="CS55" s="329">
        <f>'Class-1'!CT57</f>
        <v>0</v>
      </c>
      <c r="CT55" s="329">
        <f>'Class-1'!CU57</f>
        <v>0</v>
      </c>
      <c r="CU55" s="329">
        <f>'Class-1'!CV57</f>
        <v>0</v>
      </c>
      <c r="CV55" s="329">
        <f>'Class-1'!CW57</f>
        <v>0</v>
      </c>
      <c r="CW55" s="337">
        <f>'Class-1'!CX57</f>
        <v>0</v>
      </c>
      <c r="CX55" s="141">
        <f>'Class-1'!CY57</f>
        <v>0</v>
      </c>
      <c r="CY55" s="326" t="str">
        <f>'Class-1'!CZ57</f>
        <v/>
      </c>
      <c r="CZ55" s="338">
        <f>'Class-1'!DA57</f>
        <v>0</v>
      </c>
      <c r="DA55" s="339">
        <f>'Class-1'!DB57</f>
        <v>0</v>
      </c>
      <c r="DB55" s="340" t="str">
        <f>'Class-1'!DC57</f>
        <v/>
      </c>
      <c r="DC55" s="332">
        <f>'Class-1'!DD57</f>
        <v>1000</v>
      </c>
      <c r="DD55" s="333">
        <f>'Class-1'!DE57</f>
        <v>0</v>
      </c>
      <c r="DE55" s="141">
        <f>'Class-1'!DF57</f>
        <v>0</v>
      </c>
      <c r="DF55" s="141" t="str">
        <f>'Class-1'!DG57</f>
        <v/>
      </c>
      <c r="DG55" s="141" t="str">
        <f>'Class-1'!DH57</f>
        <v/>
      </c>
      <c r="DH55" s="141" t="str">
        <f>'Class-1'!DI57</f>
        <v/>
      </c>
      <c r="DI55" s="334" t="str">
        <f>'Class-1'!DJ57</f>
        <v/>
      </c>
    </row>
    <row r="56" spans="1:113">
      <c r="A56" s="859"/>
      <c r="B56" s="287">
        <f t="shared" si="0"/>
        <v>0</v>
      </c>
      <c r="C56" s="139">
        <f>'Class-1'!D58</f>
        <v>0</v>
      </c>
      <c r="D56" s="139">
        <f>'Class-1'!E58</f>
        <v>0</v>
      </c>
      <c r="E56" s="139">
        <f>'Class-1'!F58</f>
        <v>0</v>
      </c>
      <c r="F56" s="141">
        <f>'Class-1'!G58</f>
        <v>0</v>
      </c>
      <c r="G56" s="141">
        <f>'Class-1'!H58</f>
        <v>0</v>
      </c>
      <c r="H56" s="141">
        <f>'Class-1'!I58</f>
        <v>0</v>
      </c>
      <c r="I56" s="286">
        <f>'Class-1'!J58</f>
        <v>0</v>
      </c>
      <c r="J56" s="335">
        <f>'Class-1'!K58</f>
        <v>0</v>
      </c>
      <c r="K56" s="319">
        <f>'Class-1'!L58</f>
        <v>0</v>
      </c>
      <c r="L56" s="320">
        <f>'Class-1'!M58</f>
        <v>0</v>
      </c>
      <c r="M56" s="321">
        <f>'Class-1'!N58</f>
        <v>0</v>
      </c>
      <c r="N56" s="321">
        <f>'Class-1'!O58</f>
        <v>0</v>
      </c>
      <c r="O56" s="322">
        <f>'Class-1'!P58</f>
        <v>0</v>
      </c>
      <c r="P56" s="323">
        <f>'Class-1'!Q58</f>
        <v>0</v>
      </c>
      <c r="Q56" s="324">
        <f>'Class-1'!R58</f>
        <v>0</v>
      </c>
      <c r="R56" s="324">
        <f>'Class-1'!S58</f>
        <v>0</v>
      </c>
      <c r="S56" s="324">
        <f>'Class-1'!T58</f>
        <v>0</v>
      </c>
      <c r="T56" s="325">
        <f>'Class-1'!U58</f>
        <v>0</v>
      </c>
      <c r="U56" s="434">
        <f>'Class-1'!V58</f>
        <v>0</v>
      </c>
      <c r="V56" s="141">
        <f>'Class-1'!W58</f>
        <v>0</v>
      </c>
      <c r="W56" s="326" t="str">
        <f>'Class-1'!X58</f>
        <v/>
      </c>
      <c r="X56" s="327">
        <f>'Class-1'!Y58</f>
        <v>0</v>
      </c>
      <c r="Y56" s="319">
        <f>'Class-1'!Z58</f>
        <v>0</v>
      </c>
      <c r="Z56" s="320">
        <f>'Class-1'!AA58</f>
        <v>0</v>
      </c>
      <c r="AA56" s="321">
        <f>'Class-1'!AB58</f>
        <v>0</v>
      </c>
      <c r="AB56" s="321">
        <f>'Class-1'!AC58</f>
        <v>0</v>
      </c>
      <c r="AC56" s="322">
        <f>'Class-1'!AD58</f>
        <v>0</v>
      </c>
      <c r="AD56" s="323">
        <f>'Class-1'!AE58</f>
        <v>0</v>
      </c>
      <c r="AE56" s="324">
        <f>'Class-1'!AF58</f>
        <v>0</v>
      </c>
      <c r="AF56" s="324">
        <f>'Class-1'!AG58</f>
        <v>0</v>
      </c>
      <c r="AG56" s="324">
        <f>'Class-1'!AH58</f>
        <v>0</v>
      </c>
      <c r="AH56" s="325">
        <f>'Class-1'!AI58</f>
        <v>0</v>
      </c>
      <c r="AI56" s="434">
        <f>'Class-1'!AJ58</f>
        <v>0</v>
      </c>
      <c r="AJ56" s="141">
        <f>'Class-1'!AK58</f>
        <v>0</v>
      </c>
      <c r="AK56" s="326" t="str">
        <f>'Class-1'!AL58</f>
        <v/>
      </c>
      <c r="AL56" s="327">
        <f>'Class-1'!AM58</f>
        <v>0</v>
      </c>
      <c r="AM56" s="319">
        <f>'Class-1'!AN58</f>
        <v>0</v>
      </c>
      <c r="AN56" s="320">
        <f>'Class-1'!AO58</f>
        <v>0</v>
      </c>
      <c r="AO56" s="321">
        <f>'Class-1'!AP58</f>
        <v>0</v>
      </c>
      <c r="AP56" s="321">
        <f>'Class-1'!AQ58</f>
        <v>0</v>
      </c>
      <c r="AQ56" s="322">
        <f>'Class-1'!AR58</f>
        <v>0</v>
      </c>
      <c r="AR56" s="323">
        <f>'Class-1'!AS58</f>
        <v>0</v>
      </c>
      <c r="AS56" s="324">
        <f>'Class-1'!AT58</f>
        <v>0</v>
      </c>
      <c r="AT56" s="324">
        <f>'Class-1'!AU58</f>
        <v>0</v>
      </c>
      <c r="AU56" s="324">
        <f>'Class-1'!AV58</f>
        <v>0</v>
      </c>
      <c r="AV56" s="325">
        <f>'Class-1'!AW58</f>
        <v>0</v>
      </c>
      <c r="AW56" s="434">
        <f>'Class-1'!AX58</f>
        <v>0</v>
      </c>
      <c r="AX56" s="141">
        <f>'Class-1'!AY58</f>
        <v>0</v>
      </c>
      <c r="AY56" s="326" t="str">
        <f>'Class-1'!AZ58</f>
        <v/>
      </c>
      <c r="AZ56" s="327">
        <f>'Class-1'!BA58</f>
        <v>0</v>
      </c>
      <c r="BA56" s="319">
        <f>'Class-1'!BB58</f>
        <v>0</v>
      </c>
      <c r="BB56" s="320">
        <f>'Class-1'!BC58</f>
        <v>0</v>
      </c>
      <c r="BC56" s="321">
        <f>'Class-1'!BD58</f>
        <v>0</v>
      </c>
      <c r="BD56" s="321">
        <f>'Class-1'!BE58</f>
        <v>0</v>
      </c>
      <c r="BE56" s="322">
        <f>'Class-1'!BF58</f>
        <v>0</v>
      </c>
      <c r="BF56" s="323">
        <f>'Class-1'!BG58</f>
        <v>0</v>
      </c>
      <c r="BG56" s="324">
        <f>'Class-1'!BH58</f>
        <v>0</v>
      </c>
      <c r="BH56" s="324">
        <f>'Class-1'!BI58</f>
        <v>0</v>
      </c>
      <c r="BI56" s="324">
        <f>'Class-1'!BJ58</f>
        <v>0</v>
      </c>
      <c r="BJ56" s="325">
        <f>'Class-1'!BK58</f>
        <v>0</v>
      </c>
      <c r="BK56" s="434">
        <f>'Class-1'!BL58</f>
        <v>0</v>
      </c>
      <c r="BL56" s="141">
        <f>'Class-1'!BM58</f>
        <v>0</v>
      </c>
      <c r="BM56" s="326" t="str">
        <f>'Class-1'!BN58</f>
        <v/>
      </c>
      <c r="BN56" s="327">
        <f>'Class-1'!BO58</f>
        <v>0</v>
      </c>
      <c r="BO56" s="319">
        <f>'Class-1'!BP58</f>
        <v>0</v>
      </c>
      <c r="BP56" s="320">
        <f>'Class-1'!BQ58</f>
        <v>0</v>
      </c>
      <c r="BQ56" s="321">
        <f>'Class-1'!BR58</f>
        <v>0</v>
      </c>
      <c r="BR56" s="321">
        <f>'Class-1'!BS58</f>
        <v>0</v>
      </c>
      <c r="BS56" s="322">
        <f>'Class-1'!BT58</f>
        <v>0</v>
      </c>
      <c r="BT56" s="323">
        <f>'Class-1'!BU58</f>
        <v>0</v>
      </c>
      <c r="BU56" s="324">
        <f>'Class-1'!BV58</f>
        <v>0</v>
      </c>
      <c r="BV56" s="324">
        <f>'Class-1'!BW58</f>
        <v>0</v>
      </c>
      <c r="BW56" s="324">
        <f>'Class-1'!BX58</f>
        <v>0</v>
      </c>
      <c r="BX56" s="325">
        <f>'Class-1'!BY58</f>
        <v>0</v>
      </c>
      <c r="BY56" s="434">
        <f>'Class-1'!BZ58</f>
        <v>0</v>
      </c>
      <c r="BZ56" s="141">
        <f>'Class-1'!CA58</f>
        <v>0</v>
      </c>
      <c r="CA56" s="326" t="str">
        <f>'Class-1'!CB58</f>
        <v/>
      </c>
      <c r="CB56" s="336">
        <f>'Class-1'!CC58</f>
        <v>0</v>
      </c>
      <c r="CC56" s="329">
        <f>'Class-1'!CD58</f>
        <v>0</v>
      </c>
      <c r="CD56" s="329">
        <f>'Class-1'!CE58</f>
        <v>0</v>
      </c>
      <c r="CE56" s="329">
        <f>'Class-1'!CF58</f>
        <v>0</v>
      </c>
      <c r="CF56" s="329">
        <f>'Class-1'!CG58</f>
        <v>0</v>
      </c>
      <c r="CG56" s="337">
        <f>'Class-1'!CH58</f>
        <v>0</v>
      </c>
      <c r="CH56" s="141">
        <f>'Class-1'!CI58</f>
        <v>0</v>
      </c>
      <c r="CI56" s="326" t="str">
        <f>'Class-1'!CJ58</f>
        <v/>
      </c>
      <c r="CJ56" s="336">
        <f>'Class-1'!CK58</f>
        <v>0</v>
      </c>
      <c r="CK56" s="329">
        <f>'Class-1'!CL58</f>
        <v>0</v>
      </c>
      <c r="CL56" s="329">
        <f>'Class-1'!CM58</f>
        <v>0</v>
      </c>
      <c r="CM56" s="329">
        <f>'Class-1'!CN58</f>
        <v>0</v>
      </c>
      <c r="CN56" s="329">
        <f>'Class-1'!CO58</f>
        <v>0</v>
      </c>
      <c r="CO56" s="337">
        <f>'Class-1'!CP58</f>
        <v>0</v>
      </c>
      <c r="CP56" s="141">
        <f>'Class-1'!CQ58</f>
        <v>0</v>
      </c>
      <c r="CQ56" s="326" t="str">
        <f>'Class-1'!CR58</f>
        <v/>
      </c>
      <c r="CR56" s="336">
        <f>'Class-1'!CS58</f>
        <v>0</v>
      </c>
      <c r="CS56" s="329">
        <f>'Class-1'!CT58</f>
        <v>0</v>
      </c>
      <c r="CT56" s="329">
        <f>'Class-1'!CU58</f>
        <v>0</v>
      </c>
      <c r="CU56" s="329">
        <f>'Class-1'!CV58</f>
        <v>0</v>
      </c>
      <c r="CV56" s="329">
        <f>'Class-1'!CW58</f>
        <v>0</v>
      </c>
      <c r="CW56" s="337">
        <f>'Class-1'!CX58</f>
        <v>0</v>
      </c>
      <c r="CX56" s="141">
        <f>'Class-1'!CY58</f>
        <v>0</v>
      </c>
      <c r="CY56" s="326" t="str">
        <f>'Class-1'!CZ58</f>
        <v/>
      </c>
      <c r="CZ56" s="338">
        <f>'Class-1'!DA58</f>
        <v>0</v>
      </c>
      <c r="DA56" s="339">
        <f>'Class-1'!DB58</f>
        <v>0</v>
      </c>
      <c r="DB56" s="340" t="str">
        <f>'Class-1'!DC58</f>
        <v/>
      </c>
      <c r="DC56" s="332">
        <f>'Class-1'!DD58</f>
        <v>1000</v>
      </c>
      <c r="DD56" s="333">
        <f>'Class-1'!DE58</f>
        <v>0</v>
      </c>
      <c r="DE56" s="141">
        <f>'Class-1'!DF58</f>
        <v>0</v>
      </c>
      <c r="DF56" s="141" t="str">
        <f>'Class-1'!DG58</f>
        <v/>
      </c>
      <c r="DG56" s="141" t="str">
        <f>'Class-1'!DH58</f>
        <v/>
      </c>
      <c r="DH56" s="141" t="str">
        <f>'Class-1'!DI58</f>
        <v/>
      </c>
      <c r="DI56" s="334" t="str">
        <f>'Class-1'!DJ58</f>
        <v/>
      </c>
    </row>
    <row r="57" spans="1:113">
      <c r="A57" s="859"/>
      <c r="B57" s="287">
        <f t="shared" si="0"/>
        <v>0</v>
      </c>
      <c r="C57" s="139">
        <f>'Class-1'!D59</f>
        <v>0</v>
      </c>
      <c r="D57" s="139">
        <f>'Class-1'!E59</f>
        <v>0</v>
      </c>
      <c r="E57" s="139">
        <f>'Class-1'!F59</f>
        <v>0</v>
      </c>
      <c r="F57" s="141">
        <f>'Class-1'!G59</f>
        <v>0</v>
      </c>
      <c r="G57" s="141">
        <f>'Class-1'!H59</f>
        <v>0</v>
      </c>
      <c r="H57" s="141">
        <f>'Class-1'!I59</f>
        <v>0</v>
      </c>
      <c r="I57" s="286">
        <f>'Class-1'!J59</f>
        <v>0</v>
      </c>
      <c r="J57" s="335">
        <f>'Class-1'!K59</f>
        <v>0</v>
      </c>
      <c r="K57" s="319">
        <f>'Class-1'!L59</f>
        <v>0</v>
      </c>
      <c r="L57" s="320">
        <f>'Class-1'!M59</f>
        <v>0</v>
      </c>
      <c r="M57" s="321">
        <f>'Class-1'!N59</f>
        <v>0</v>
      </c>
      <c r="N57" s="321">
        <f>'Class-1'!O59</f>
        <v>0</v>
      </c>
      <c r="O57" s="322">
        <f>'Class-1'!P59</f>
        <v>0</v>
      </c>
      <c r="P57" s="323">
        <f>'Class-1'!Q59</f>
        <v>0</v>
      </c>
      <c r="Q57" s="324">
        <f>'Class-1'!R59</f>
        <v>0</v>
      </c>
      <c r="R57" s="324">
        <f>'Class-1'!S59</f>
        <v>0</v>
      </c>
      <c r="S57" s="324">
        <f>'Class-1'!T59</f>
        <v>0</v>
      </c>
      <c r="T57" s="325">
        <f>'Class-1'!U59</f>
        <v>0</v>
      </c>
      <c r="U57" s="434">
        <f>'Class-1'!V59</f>
        <v>0</v>
      </c>
      <c r="V57" s="141">
        <f>'Class-1'!W59</f>
        <v>0</v>
      </c>
      <c r="W57" s="326" t="str">
        <f>'Class-1'!X59</f>
        <v/>
      </c>
      <c r="X57" s="327">
        <f>'Class-1'!Y59</f>
        <v>0</v>
      </c>
      <c r="Y57" s="319">
        <f>'Class-1'!Z59</f>
        <v>0</v>
      </c>
      <c r="Z57" s="320">
        <f>'Class-1'!AA59</f>
        <v>0</v>
      </c>
      <c r="AA57" s="321">
        <f>'Class-1'!AB59</f>
        <v>0</v>
      </c>
      <c r="AB57" s="321">
        <f>'Class-1'!AC59</f>
        <v>0</v>
      </c>
      <c r="AC57" s="322">
        <f>'Class-1'!AD59</f>
        <v>0</v>
      </c>
      <c r="AD57" s="323">
        <f>'Class-1'!AE59</f>
        <v>0</v>
      </c>
      <c r="AE57" s="324">
        <f>'Class-1'!AF59</f>
        <v>0</v>
      </c>
      <c r="AF57" s="324">
        <f>'Class-1'!AG59</f>
        <v>0</v>
      </c>
      <c r="AG57" s="324">
        <f>'Class-1'!AH59</f>
        <v>0</v>
      </c>
      <c r="AH57" s="325">
        <f>'Class-1'!AI59</f>
        <v>0</v>
      </c>
      <c r="AI57" s="434">
        <f>'Class-1'!AJ59</f>
        <v>0</v>
      </c>
      <c r="AJ57" s="141">
        <f>'Class-1'!AK59</f>
        <v>0</v>
      </c>
      <c r="AK57" s="326" t="str">
        <f>'Class-1'!AL59</f>
        <v/>
      </c>
      <c r="AL57" s="327">
        <f>'Class-1'!AM59</f>
        <v>0</v>
      </c>
      <c r="AM57" s="319">
        <f>'Class-1'!AN59</f>
        <v>0</v>
      </c>
      <c r="AN57" s="320">
        <f>'Class-1'!AO59</f>
        <v>0</v>
      </c>
      <c r="AO57" s="321">
        <f>'Class-1'!AP59</f>
        <v>0</v>
      </c>
      <c r="AP57" s="321">
        <f>'Class-1'!AQ59</f>
        <v>0</v>
      </c>
      <c r="AQ57" s="322">
        <f>'Class-1'!AR59</f>
        <v>0</v>
      </c>
      <c r="AR57" s="323">
        <f>'Class-1'!AS59</f>
        <v>0</v>
      </c>
      <c r="AS57" s="324">
        <f>'Class-1'!AT59</f>
        <v>0</v>
      </c>
      <c r="AT57" s="324">
        <f>'Class-1'!AU59</f>
        <v>0</v>
      </c>
      <c r="AU57" s="324">
        <f>'Class-1'!AV59</f>
        <v>0</v>
      </c>
      <c r="AV57" s="325">
        <f>'Class-1'!AW59</f>
        <v>0</v>
      </c>
      <c r="AW57" s="434">
        <f>'Class-1'!AX59</f>
        <v>0</v>
      </c>
      <c r="AX57" s="141">
        <f>'Class-1'!AY59</f>
        <v>0</v>
      </c>
      <c r="AY57" s="326" t="str">
        <f>'Class-1'!AZ59</f>
        <v/>
      </c>
      <c r="AZ57" s="327">
        <f>'Class-1'!BA59</f>
        <v>0</v>
      </c>
      <c r="BA57" s="319">
        <f>'Class-1'!BB59</f>
        <v>0</v>
      </c>
      <c r="BB57" s="320">
        <f>'Class-1'!BC59</f>
        <v>0</v>
      </c>
      <c r="BC57" s="321">
        <f>'Class-1'!BD59</f>
        <v>0</v>
      </c>
      <c r="BD57" s="321">
        <f>'Class-1'!BE59</f>
        <v>0</v>
      </c>
      <c r="BE57" s="322">
        <f>'Class-1'!BF59</f>
        <v>0</v>
      </c>
      <c r="BF57" s="323">
        <f>'Class-1'!BG59</f>
        <v>0</v>
      </c>
      <c r="BG57" s="324">
        <f>'Class-1'!BH59</f>
        <v>0</v>
      </c>
      <c r="BH57" s="324">
        <f>'Class-1'!BI59</f>
        <v>0</v>
      </c>
      <c r="BI57" s="324">
        <f>'Class-1'!BJ59</f>
        <v>0</v>
      </c>
      <c r="BJ57" s="325">
        <f>'Class-1'!BK59</f>
        <v>0</v>
      </c>
      <c r="BK57" s="434">
        <f>'Class-1'!BL59</f>
        <v>0</v>
      </c>
      <c r="BL57" s="141">
        <f>'Class-1'!BM59</f>
        <v>0</v>
      </c>
      <c r="BM57" s="326" t="str">
        <f>'Class-1'!BN59</f>
        <v/>
      </c>
      <c r="BN57" s="327">
        <f>'Class-1'!BO59</f>
        <v>0</v>
      </c>
      <c r="BO57" s="319">
        <f>'Class-1'!BP59</f>
        <v>0</v>
      </c>
      <c r="BP57" s="320">
        <f>'Class-1'!BQ59</f>
        <v>0</v>
      </c>
      <c r="BQ57" s="321">
        <f>'Class-1'!BR59</f>
        <v>0</v>
      </c>
      <c r="BR57" s="321">
        <f>'Class-1'!BS59</f>
        <v>0</v>
      </c>
      <c r="BS57" s="322">
        <f>'Class-1'!BT59</f>
        <v>0</v>
      </c>
      <c r="BT57" s="323">
        <f>'Class-1'!BU59</f>
        <v>0</v>
      </c>
      <c r="BU57" s="324">
        <f>'Class-1'!BV59</f>
        <v>0</v>
      </c>
      <c r="BV57" s="324">
        <f>'Class-1'!BW59</f>
        <v>0</v>
      </c>
      <c r="BW57" s="324">
        <f>'Class-1'!BX59</f>
        <v>0</v>
      </c>
      <c r="BX57" s="325">
        <f>'Class-1'!BY59</f>
        <v>0</v>
      </c>
      <c r="BY57" s="434">
        <f>'Class-1'!BZ59</f>
        <v>0</v>
      </c>
      <c r="BZ57" s="141">
        <f>'Class-1'!CA59</f>
        <v>0</v>
      </c>
      <c r="CA57" s="326" t="str">
        <f>'Class-1'!CB59</f>
        <v/>
      </c>
      <c r="CB57" s="336">
        <f>'Class-1'!CC59</f>
        <v>0</v>
      </c>
      <c r="CC57" s="329">
        <f>'Class-1'!CD59</f>
        <v>0</v>
      </c>
      <c r="CD57" s="329">
        <f>'Class-1'!CE59</f>
        <v>0</v>
      </c>
      <c r="CE57" s="329">
        <f>'Class-1'!CF59</f>
        <v>0</v>
      </c>
      <c r="CF57" s="329">
        <f>'Class-1'!CG59</f>
        <v>0</v>
      </c>
      <c r="CG57" s="337">
        <f>'Class-1'!CH59</f>
        <v>0</v>
      </c>
      <c r="CH57" s="141">
        <f>'Class-1'!CI59</f>
        <v>0</v>
      </c>
      <c r="CI57" s="326" t="str">
        <f>'Class-1'!CJ59</f>
        <v/>
      </c>
      <c r="CJ57" s="336">
        <f>'Class-1'!CK59</f>
        <v>0</v>
      </c>
      <c r="CK57" s="329">
        <f>'Class-1'!CL59</f>
        <v>0</v>
      </c>
      <c r="CL57" s="329">
        <f>'Class-1'!CM59</f>
        <v>0</v>
      </c>
      <c r="CM57" s="329">
        <f>'Class-1'!CN59</f>
        <v>0</v>
      </c>
      <c r="CN57" s="329">
        <f>'Class-1'!CO59</f>
        <v>0</v>
      </c>
      <c r="CO57" s="337">
        <f>'Class-1'!CP59</f>
        <v>0</v>
      </c>
      <c r="CP57" s="141">
        <f>'Class-1'!CQ59</f>
        <v>0</v>
      </c>
      <c r="CQ57" s="326" t="str">
        <f>'Class-1'!CR59</f>
        <v/>
      </c>
      <c r="CR57" s="336">
        <f>'Class-1'!CS59</f>
        <v>0</v>
      </c>
      <c r="CS57" s="329">
        <f>'Class-1'!CT59</f>
        <v>0</v>
      </c>
      <c r="CT57" s="329">
        <f>'Class-1'!CU59</f>
        <v>0</v>
      </c>
      <c r="CU57" s="329">
        <f>'Class-1'!CV59</f>
        <v>0</v>
      </c>
      <c r="CV57" s="329">
        <f>'Class-1'!CW59</f>
        <v>0</v>
      </c>
      <c r="CW57" s="337">
        <f>'Class-1'!CX59</f>
        <v>0</v>
      </c>
      <c r="CX57" s="141">
        <f>'Class-1'!CY59</f>
        <v>0</v>
      </c>
      <c r="CY57" s="326" t="str">
        <f>'Class-1'!CZ59</f>
        <v/>
      </c>
      <c r="CZ57" s="338">
        <f>'Class-1'!DA59</f>
        <v>0</v>
      </c>
      <c r="DA57" s="339">
        <f>'Class-1'!DB59</f>
        <v>0</v>
      </c>
      <c r="DB57" s="340" t="str">
        <f>'Class-1'!DC59</f>
        <v/>
      </c>
      <c r="DC57" s="332">
        <f>'Class-1'!DD59</f>
        <v>1000</v>
      </c>
      <c r="DD57" s="333">
        <f>'Class-1'!DE59</f>
        <v>0</v>
      </c>
      <c r="DE57" s="141">
        <f>'Class-1'!DF59</f>
        <v>0</v>
      </c>
      <c r="DF57" s="141" t="str">
        <f>'Class-1'!DG59</f>
        <v/>
      </c>
      <c r="DG57" s="141" t="str">
        <f>'Class-1'!DH59</f>
        <v/>
      </c>
      <c r="DH57" s="141" t="str">
        <f>'Class-1'!DI59</f>
        <v/>
      </c>
      <c r="DI57" s="334" t="str">
        <f>'Class-1'!DJ59</f>
        <v/>
      </c>
    </row>
    <row r="58" spans="1:113">
      <c r="A58" s="859"/>
      <c r="B58" s="287">
        <f t="shared" si="0"/>
        <v>0</v>
      </c>
      <c r="C58" s="139">
        <f>'Class-1'!D60</f>
        <v>0</v>
      </c>
      <c r="D58" s="139">
        <f>'Class-1'!E60</f>
        <v>0</v>
      </c>
      <c r="E58" s="139">
        <f>'Class-1'!F60</f>
        <v>0</v>
      </c>
      <c r="F58" s="141">
        <f>'Class-1'!G60</f>
        <v>0</v>
      </c>
      <c r="G58" s="141">
        <f>'Class-1'!H60</f>
        <v>0</v>
      </c>
      <c r="H58" s="141">
        <f>'Class-1'!I60</f>
        <v>0</v>
      </c>
      <c r="I58" s="286">
        <f>'Class-1'!J60</f>
        <v>0</v>
      </c>
      <c r="J58" s="335">
        <f>'Class-1'!K60</f>
        <v>0</v>
      </c>
      <c r="K58" s="319">
        <f>'Class-1'!L60</f>
        <v>0</v>
      </c>
      <c r="L58" s="320">
        <f>'Class-1'!M60</f>
        <v>0</v>
      </c>
      <c r="M58" s="321">
        <f>'Class-1'!N60</f>
        <v>0</v>
      </c>
      <c r="N58" s="321">
        <f>'Class-1'!O60</f>
        <v>0</v>
      </c>
      <c r="O58" s="322">
        <f>'Class-1'!P60</f>
        <v>0</v>
      </c>
      <c r="P58" s="323">
        <f>'Class-1'!Q60</f>
        <v>0</v>
      </c>
      <c r="Q58" s="324">
        <f>'Class-1'!R60</f>
        <v>0</v>
      </c>
      <c r="R58" s="324">
        <f>'Class-1'!S60</f>
        <v>0</v>
      </c>
      <c r="S58" s="324">
        <f>'Class-1'!T60</f>
        <v>0</v>
      </c>
      <c r="T58" s="325">
        <f>'Class-1'!U60</f>
        <v>0</v>
      </c>
      <c r="U58" s="434">
        <f>'Class-1'!V60</f>
        <v>0</v>
      </c>
      <c r="V58" s="141">
        <f>'Class-1'!W60</f>
        <v>0</v>
      </c>
      <c r="W58" s="326" t="str">
        <f>'Class-1'!X60</f>
        <v/>
      </c>
      <c r="X58" s="327">
        <f>'Class-1'!Y60</f>
        <v>0</v>
      </c>
      <c r="Y58" s="319">
        <f>'Class-1'!Z60</f>
        <v>0</v>
      </c>
      <c r="Z58" s="320">
        <f>'Class-1'!AA60</f>
        <v>0</v>
      </c>
      <c r="AA58" s="321">
        <f>'Class-1'!AB60</f>
        <v>0</v>
      </c>
      <c r="AB58" s="321">
        <f>'Class-1'!AC60</f>
        <v>0</v>
      </c>
      <c r="AC58" s="322">
        <f>'Class-1'!AD60</f>
        <v>0</v>
      </c>
      <c r="AD58" s="323">
        <f>'Class-1'!AE60</f>
        <v>0</v>
      </c>
      <c r="AE58" s="324">
        <f>'Class-1'!AF60</f>
        <v>0</v>
      </c>
      <c r="AF58" s="324">
        <f>'Class-1'!AG60</f>
        <v>0</v>
      </c>
      <c r="AG58" s="324">
        <f>'Class-1'!AH60</f>
        <v>0</v>
      </c>
      <c r="AH58" s="325">
        <f>'Class-1'!AI60</f>
        <v>0</v>
      </c>
      <c r="AI58" s="434">
        <f>'Class-1'!AJ60</f>
        <v>0</v>
      </c>
      <c r="AJ58" s="141">
        <f>'Class-1'!AK60</f>
        <v>0</v>
      </c>
      <c r="AK58" s="326" t="str">
        <f>'Class-1'!AL60</f>
        <v/>
      </c>
      <c r="AL58" s="327">
        <f>'Class-1'!AM60</f>
        <v>0</v>
      </c>
      <c r="AM58" s="319">
        <f>'Class-1'!AN60</f>
        <v>0</v>
      </c>
      <c r="AN58" s="320">
        <f>'Class-1'!AO60</f>
        <v>0</v>
      </c>
      <c r="AO58" s="321">
        <f>'Class-1'!AP60</f>
        <v>0</v>
      </c>
      <c r="AP58" s="321">
        <f>'Class-1'!AQ60</f>
        <v>0</v>
      </c>
      <c r="AQ58" s="322">
        <f>'Class-1'!AR60</f>
        <v>0</v>
      </c>
      <c r="AR58" s="323">
        <f>'Class-1'!AS60</f>
        <v>0</v>
      </c>
      <c r="AS58" s="324">
        <f>'Class-1'!AT60</f>
        <v>0</v>
      </c>
      <c r="AT58" s="324">
        <f>'Class-1'!AU60</f>
        <v>0</v>
      </c>
      <c r="AU58" s="324">
        <f>'Class-1'!AV60</f>
        <v>0</v>
      </c>
      <c r="AV58" s="325">
        <f>'Class-1'!AW60</f>
        <v>0</v>
      </c>
      <c r="AW58" s="434">
        <f>'Class-1'!AX60</f>
        <v>0</v>
      </c>
      <c r="AX58" s="141">
        <f>'Class-1'!AY60</f>
        <v>0</v>
      </c>
      <c r="AY58" s="326" t="str">
        <f>'Class-1'!AZ60</f>
        <v/>
      </c>
      <c r="AZ58" s="327">
        <f>'Class-1'!BA60</f>
        <v>0</v>
      </c>
      <c r="BA58" s="319">
        <f>'Class-1'!BB60</f>
        <v>0</v>
      </c>
      <c r="BB58" s="320">
        <f>'Class-1'!BC60</f>
        <v>0</v>
      </c>
      <c r="BC58" s="321">
        <f>'Class-1'!BD60</f>
        <v>0</v>
      </c>
      <c r="BD58" s="321">
        <f>'Class-1'!BE60</f>
        <v>0</v>
      </c>
      <c r="BE58" s="322">
        <f>'Class-1'!BF60</f>
        <v>0</v>
      </c>
      <c r="BF58" s="323">
        <f>'Class-1'!BG60</f>
        <v>0</v>
      </c>
      <c r="BG58" s="324">
        <f>'Class-1'!BH60</f>
        <v>0</v>
      </c>
      <c r="BH58" s="324">
        <f>'Class-1'!BI60</f>
        <v>0</v>
      </c>
      <c r="BI58" s="324">
        <f>'Class-1'!BJ60</f>
        <v>0</v>
      </c>
      <c r="BJ58" s="325">
        <f>'Class-1'!BK60</f>
        <v>0</v>
      </c>
      <c r="BK58" s="434">
        <f>'Class-1'!BL60</f>
        <v>0</v>
      </c>
      <c r="BL58" s="141">
        <f>'Class-1'!BM60</f>
        <v>0</v>
      </c>
      <c r="BM58" s="326" t="str">
        <f>'Class-1'!BN60</f>
        <v/>
      </c>
      <c r="BN58" s="327">
        <f>'Class-1'!BO60</f>
        <v>0</v>
      </c>
      <c r="BO58" s="319">
        <f>'Class-1'!BP60</f>
        <v>0</v>
      </c>
      <c r="BP58" s="320">
        <f>'Class-1'!BQ60</f>
        <v>0</v>
      </c>
      <c r="BQ58" s="321">
        <f>'Class-1'!BR60</f>
        <v>0</v>
      </c>
      <c r="BR58" s="321">
        <f>'Class-1'!BS60</f>
        <v>0</v>
      </c>
      <c r="BS58" s="322">
        <f>'Class-1'!BT60</f>
        <v>0</v>
      </c>
      <c r="BT58" s="323">
        <f>'Class-1'!BU60</f>
        <v>0</v>
      </c>
      <c r="BU58" s="324">
        <f>'Class-1'!BV60</f>
        <v>0</v>
      </c>
      <c r="BV58" s="324">
        <f>'Class-1'!BW60</f>
        <v>0</v>
      </c>
      <c r="BW58" s="324">
        <f>'Class-1'!BX60</f>
        <v>0</v>
      </c>
      <c r="BX58" s="325">
        <f>'Class-1'!BY60</f>
        <v>0</v>
      </c>
      <c r="BY58" s="434">
        <f>'Class-1'!BZ60</f>
        <v>0</v>
      </c>
      <c r="BZ58" s="141">
        <f>'Class-1'!CA60</f>
        <v>0</v>
      </c>
      <c r="CA58" s="326" t="str">
        <f>'Class-1'!CB60</f>
        <v/>
      </c>
      <c r="CB58" s="336">
        <f>'Class-1'!CC60</f>
        <v>0</v>
      </c>
      <c r="CC58" s="329">
        <f>'Class-1'!CD60</f>
        <v>0</v>
      </c>
      <c r="CD58" s="329">
        <f>'Class-1'!CE60</f>
        <v>0</v>
      </c>
      <c r="CE58" s="329">
        <f>'Class-1'!CF60</f>
        <v>0</v>
      </c>
      <c r="CF58" s="329">
        <f>'Class-1'!CG60</f>
        <v>0</v>
      </c>
      <c r="CG58" s="337">
        <f>'Class-1'!CH60</f>
        <v>0</v>
      </c>
      <c r="CH58" s="141">
        <f>'Class-1'!CI60</f>
        <v>0</v>
      </c>
      <c r="CI58" s="326" t="str">
        <f>'Class-1'!CJ60</f>
        <v/>
      </c>
      <c r="CJ58" s="336">
        <f>'Class-1'!CK60</f>
        <v>0</v>
      </c>
      <c r="CK58" s="329">
        <f>'Class-1'!CL60</f>
        <v>0</v>
      </c>
      <c r="CL58" s="329">
        <f>'Class-1'!CM60</f>
        <v>0</v>
      </c>
      <c r="CM58" s="329">
        <f>'Class-1'!CN60</f>
        <v>0</v>
      </c>
      <c r="CN58" s="329">
        <f>'Class-1'!CO60</f>
        <v>0</v>
      </c>
      <c r="CO58" s="337">
        <f>'Class-1'!CP60</f>
        <v>0</v>
      </c>
      <c r="CP58" s="141">
        <f>'Class-1'!CQ60</f>
        <v>0</v>
      </c>
      <c r="CQ58" s="326" t="str">
        <f>'Class-1'!CR60</f>
        <v/>
      </c>
      <c r="CR58" s="336">
        <f>'Class-1'!CS60</f>
        <v>0</v>
      </c>
      <c r="CS58" s="329">
        <f>'Class-1'!CT60</f>
        <v>0</v>
      </c>
      <c r="CT58" s="329">
        <f>'Class-1'!CU60</f>
        <v>0</v>
      </c>
      <c r="CU58" s="329">
        <f>'Class-1'!CV60</f>
        <v>0</v>
      </c>
      <c r="CV58" s="329">
        <f>'Class-1'!CW60</f>
        <v>0</v>
      </c>
      <c r="CW58" s="337">
        <f>'Class-1'!CX60</f>
        <v>0</v>
      </c>
      <c r="CX58" s="141">
        <f>'Class-1'!CY60</f>
        <v>0</v>
      </c>
      <c r="CY58" s="326" t="str">
        <f>'Class-1'!CZ60</f>
        <v/>
      </c>
      <c r="CZ58" s="338">
        <f>'Class-1'!DA60</f>
        <v>0</v>
      </c>
      <c r="DA58" s="339">
        <f>'Class-1'!DB60</f>
        <v>0</v>
      </c>
      <c r="DB58" s="340" t="str">
        <f>'Class-1'!DC60</f>
        <v/>
      </c>
      <c r="DC58" s="332">
        <f>'Class-1'!DD60</f>
        <v>1000</v>
      </c>
      <c r="DD58" s="333">
        <f>'Class-1'!DE60</f>
        <v>0</v>
      </c>
      <c r="DE58" s="141">
        <f>'Class-1'!DF60</f>
        <v>0</v>
      </c>
      <c r="DF58" s="141" t="str">
        <f>'Class-1'!DG60</f>
        <v/>
      </c>
      <c r="DG58" s="141" t="str">
        <f>'Class-1'!DH60</f>
        <v/>
      </c>
      <c r="DH58" s="141" t="str">
        <f>'Class-1'!DI60</f>
        <v/>
      </c>
      <c r="DI58" s="334" t="str">
        <f>'Class-1'!DJ60</f>
        <v/>
      </c>
    </row>
    <row r="59" spans="1:113">
      <c r="A59" s="859"/>
      <c r="B59" s="287">
        <f t="shared" si="0"/>
        <v>0</v>
      </c>
      <c r="C59" s="139">
        <f>'Class-1'!D61</f>
        <v>0</v>
      </c>
      <c r="D59" s="139">
        <f>'Class-1'!E61</f>
        <v>0</v>
      </c>
      <c r="E59" s="139">
        <f>'Class-1'!F61</f>
        <v>0</v>
      </c>
      <c r="F59" s="141">
        <f>'Class-1'!G61</f>
        <v>0</v>
      </c>
      <c r="G59" s="141">
        <f>'Class-1'!H61</f>
        <v>0</v>
      </c>
      <c r="H59" s="141">
        <f>'Class-1'!I61</f>
        <v>0</v>
      </c>
      <c r="I59" s="286">
        <f>'Class-1'!J61</f>
        <v>0</v>
      </c>
      <c r="J59" s="335">
        <f>'Class-1'!K61</f>
        <v>0</v>
      </c>
      <c r="K59" s="319">
        <f>'Class-1'!L61</f>
        <v>0</v>
      </c>
      <c r="L59" s="320">
        <f>'Class-1'!M61</f>
        <v>0</v>
      </c>
      <c r="M59" s="321">
        <f>'Class-1'!N61</f>
        <v>0</v>
      </c>
      <c r="N59" s="321">
        <f>'Class-1'!O61</f>
        <v>0</v>
      </c>
      <c r="O59" s="322">
        <f>'Class-1'!P61</f>
        <v>0</v>
      </c>
      <c r="P59" s="323">
        <f>'Class-1'!Q61</f>
        <v>0</v>
      </c>
      <c r="Q59" s="324">
        <f>'Class-1'!R61</f>
        <v>0</v>
      </c>
      <c r="R59" s="324">
        <f>'Class-1'!S61</f>
        <v>0</v>
      </c>
      <c r="S59" s="324">
        <f>'Class-1'!T61</f>
        <v>0</v>
      </c>
      <c r="T59" s="325">
        <f>'Class-1'!U61</f>
        <v>0</v>
      </c>
      <c r="U59" s="434">
        <f>'Class-1'!V61</f>
        <v>0</v>
      </c>
      <c r="V59" s="141">
        <f>'Class-1'!W61</f>
        <v>0</v>
      </c>
      <c r="W59" s="326" t="str">
        <f>'Class-1'!X61</f>
        <v/>
      </c>
      <c r="X59" s="327">
        <f>'Class-1'!Y61</f>
        <v>0</v>
      </c>
      <c r="Y59" s="319">
        <f>'Class-1'!Z61</f>
        <v>0</v>
      </c>
      <c r="Z59" s="320">
        <f>'Class-1'!AA61</f>
        <v>0</v>
      </c>
      <c r="AA59" s="321">
        <f>'Class-1'!AB61</f>
        <v>0</v>
      </c>
      <c r="AB59" s="321">
        <f>'Class-1'!AC61</f>
        <v>0</v>
      </c>
      <c r="AC59" s="322">
        <f>'Class-1'!AD61</f>
        <v>0</v>
      </c>
      <c r="AD59" s="323">
        <f>'Class-1'!AE61</f>
        <v>0</v>
      </c>
      <c r="AE59" s="324">
        <f>'Class-1'!AF61</f>
        <v>0</v>
      </c>
      <c r="AF59" s="324">
        <f>'Class-1'!AG61</f>
        <v>0</v>
      </c>
      <c r="AG59" s="324">
        <f>'Class-1'!AH61</f>
        <v>0</v>
      </c>
      <c r="AH59" s="325">
        <f>'Class-1'!AI61</f>
        <v>0</v>
      </c>
      <c r="AI59" s="434">
        <f>'Class-1'!AJ61</f>
        <v>0</v>
      </c>
      <c r="AJ59" s="141">
        <f>'Class-1'!AK61</f>
        <v>0</v>
      </c>
      <c r="AK59" s="326" t="str">
        <f>'Class-1'!AL61</f>
        <v/>
      </c>
      <c r="AL59" s="327">
        <f>'Class-1'!AM61</f>
        <v>0</v>
      </c>
      <c r="AM59" s="319">
        <f>'Class-1'!AN61</f>
        <v>0</v>
      </c>
      <c r="AN59" s="320">
        <f>'Class-1'!AO61</f>
        <v>0</v>
      </c>
      <c r="AO59" s="321">
        <f>'Class-1'!AP61</f>
        <v>0</v>
      </c>
      <c r="AP59" s="321">
        <f>'Class-1'!AQ61</f>
        <v>0</v>
      </c>
      <c r="AQ59" s="322">
        <f>'Class-1'!AR61</f>
        <v>0</v>
      </c>
      <c r="AR59" s="323">
        <f>'Class-1'!AS61</f>
        <v>0</v>
      </c>
      <c r="AS59" s="324">
        <f>'Class-1'!AT61</f>
        <v>0</v>
      </c>
      <c r="AT59" s="324">
        <f>'Class-1'!AU61</f>
        <v>0</v>
      </c>
      <c r="AU59" s="324">
        <f>'Class-1'!AV61</f>
        <v>0</v>
      </c>
      <c r="AV59" s="325">
        <f>'Class-1'!AW61</f>
        <v>0</v>
      </c>
      <c r="AW59" s="434">
        <f>'Class-1'!AX61</f>
        <v>0</v>
      </c>
      <c r="AX59" s="141">
        <f>'Class-1'!AY61</f>
        <v>0</v>
      </c>
      <c r="AY59" s="326" t="str">
        <f>'Class-1'!AZ61</f>
        <v/>
      </c>
      <c r="AZ59" s="327">
        <f>'Class-1'!BA61</f>
        <v>0</v>
      </c>
      <c r="BA59" s="319">
        <f>'Class-1'!BB61</f>
        <v>0</v>
      </c>
      <c r="BB59" s="320">
        <f>'Class-1'!BC61</f>
        <v>0</v>
      </c>
      <c r="BC59" s="321">
        <f>'Class-1'!BD61</f>
        <v>0</v>
      </c>
      <c r="BD59" s="321">
        <f>'Class-1'!BE61</f>
        <v>0</v>
      </c>
      <c r="BE59" s="322">
        <f>'Class-1'!BF61</f>
        <v>0</v>
      </c>
      <c r="BF59" s="323">
        <f>'Class-1'!BG61</f>
        <v>0</v>
      </c>
      <c r="BG59" s="324">
        <f>'Class-1'!BH61</f>
        <v>0</v>
      </c>
      <c r="BH59" s="324">
        <f>'Class-1'!BI61</f>
        <v>0</v>
      </c>
      <c r="BI59" s="324">
        <f>'Class-1'!BJ61</f>
        <v>0</v>
      </c>
      <c r="BJ59" s="325">
        <f>'Class-1'!BK61</f>
        <v>0</v>
      </c>
      <c r="BK59" s="434">
        <f>'Class-1'!BL61</f>
        <v>0</v>
      </c>
      <c r="BL59" s="141">
        <f>'Class-1'!BM61</f>
        <v>0</v>
      </c>
      <c r="BM59" s="326" t="str">
        <f>'Class-1'!BN61</f>
        <v/>
      </c>
      <c r="BN59" s="327">
        <f>'Class-1'!BO61</f>
        <v>0</v>
      </c>
      <c r="BO59" s="319">
        <f>'Class-1'!BP61</f>
        <v>0</v>
      </c>
      <c r="BP59" s="320">
        <f>'Class-1'!BQ61</f>
        <v>0</v>
      </c>
      <c r="BQ59" s="321">
        <f>'Class-1'!BR61</f>
        <v>0</v>
      </c>
      <c r="BR59" s="321">
        <f>'Class-1'!BS61</f>
        <v>0</v>
      </c>
      <c r="BS59" s="322">
        <f>'Class-1'!BT61</f>
        <v>0</v>
      </c>
      <c r="BT59" s="323">
        <f>'Class-1'!BU61</f>
        <v>0</v>
      </c>
      <c r="BU59" s="324">
        <f>'Class-1'!BV61</f>
        <v>0</v>
      </c>
      <c r="BV59" s="324">
        <f>'Class-1'!BW61</f>
        <v>0</v>
      </c>
      <c r="BW59" s="324">
        <f>'Class-1'!BX61</f>
        <v>0</v>
      </c>
      <c r="BX59" s="325">
        <f>'Class-1'!BY61</f>
        <v>0</v>
      </c>
      <c r="BY59" s="434">
        <f>'Class-1'!BZ61</f>
        <v>0</v>
      </c>
      <c r="BZ59" s="141">
        <f>'Class-1'!CA61</f>
        <v>0</v>
      </c>
      <c r="CA59" s="326" t="str">
        <f>'Class-1'!CB61</f>
        <v/>
      </c>
      <c r="CB59" s="336">
        <f>'Class-1'!CC61</f>
        <v>0</v>
      </c>
      <c r="CC59" s="329">
        <f>'Class-1'!CD61</f>
        <v>0</v>
      </c>
      <c r="CD59" s="329">
        <f>'Class-1'!CE61</f>
        <v>0</v>
      </c>
      <c r="CE59" s="329">
        <f>'Class-1'!CF61</f>
        <v>0</v>
      </c>
      <c r="CF59" s="329">
        <f>'Class-1'!CG61</f>
        <v>0</v>
      </c>
      <c r="CG59" s="337">
        <f>'Class-1'!CH61</f>
        <v>0</v>
      </c>
      <c r="CH59" s="141">
        <f>'Class-1'!CI61</f>
        <v>0</v>
      </c>
      <c r="CI59" s="326" t="str">
        <f>'Class-1'!CJ61</f>
        <v/>
      </c>
      <c r="CJ59" s="336">
        <f>'Class-1'!CK61</f>
        <v>0</v>
      </c>
      <c r="CK59" s="329">
        <f>'Class-1'!CL61</f>
        <v>0</v>
      </c>
      <c r="CL59" s="329">
        <f>'Class-1'!CM61</f>
        <v>0</v>
      </c>
      <c r="CM59" s="329">
        <f>'Class-1'!CN61</f>
        <v>0</v>
      </c>
      <c r="CN59" s="329">
        <f>'Class-1'!CO61</f>
        <v>0</v>
      </c>
      <c r="CO59" s="337">
        <f>'Class-1'!CP61</f>
        <v>0</v>
      </c>
      <c r="CP59" s="141">
        <f>'Class-1'!CQ61</f>
        <v>0</v>
      </c>
      <c r="CQ59" s="326" t="str">
        <f>'Class-1'!CR61</f>
        <v/>
      </c>
      <c r="CR59" s="336">
        <f>'Class-1'!CS61</f>
        <v>0</v>
      </c>
      <c r="CS59" s="329">
        <f>'Class-1'!CT61</f>
        <v>0</v>
      </c>
      <c r="CT59" s="329">
        <f>'Class-1'!CU61</f>
        <v>0</v>
      </c>
      <c r="CU59" s="329">
        <f>'Class-1'!CV61</f>
        <v>0</v>
      </c>
      <c r="CV59" s="329">
        <f>'Class-1'!CW61</f>
        <v>0</v>
      </c>
      <c r="CW59" s="337">
        <f>'Class-1'!CX61</f>
        <v>0</v>
      </c>
      <c r="CX59" s="141">
        <f>'Class-1'!CY61</f>
        <v>0</v>
      </c>
      <c r="CY59" s="326" t="str">
        <f>'Class-1'!CZ61</f>
        <v/>
      </c>
      <c r="CZ59" s="338">
        <f>'Class-1'!DA61</f>
        <v>0</v>
      </c>
      <c r="DA59" s="339">
        <f>'Class-1'!DB61</f>
        <v>0</v>
      </c>
      <c r="DB59" s="340" t="str">
        <f>'Class-1'!DC61</f>
        <v/>
      </c>
      <c r="DC59" s="332">
        <f>'Class-1'!DD61</f>
        <v>1000</v>
      </c>
      <c r="DD59" s="333">
        <f>'Class-1'!DE61</f>
        <v>0</v>
      </c>
      <c r="DE59" s="141">
        <f>'Class-1'!DF61</f>
        <v>0</v>
      </c>
      <c r="DF59" s="141" t="str">
        <f>'Class-1'!DG61</f>
        <v/>
      </c>
      <c r="DG59" s="141" t="str">
        <f>'Class-1'!DH61</f>
        <v/>
      </c>
      <c r="DH59" s="141" t="str">
        <f>'Class-1'!DI61</f>
        <v/>
      </c>
      <c r="DI59" s="334" t="str">
        <f>'Class-1'!DJ61</f>
        <v/>
      </c>
    </row>
    <row r="60" spans="1:113">
      <c r="A60" s="859"/>
      <c r="B60" s="287">
        <f t="shared" si="0"/>
        <v>0</v>
      </c>
      <c r="C60" s="139">
        <f>'Class-1'!D62</f>
        <v>0</v>
      </c>
      <c r="D60" s="139">
        <f>'Class-1'!E62</f>
        <v>0</v>
      </c>
      <c r="E60" s="139">
        <f>'Class-1'!F62</f>
        <v>0</v>
      </c>
      <c r="F60" s="141">
        <f>'Class-1'!G62</f>
        <v>0</v>
      </c>
      <c r="G60" s="141">
        <f>'Class-1'!H62</f>
        <v>0</v>
      </c>
      <c r="H60" s="141">
        <f>'Class-1'!I62</f>
        <v>0</v>
      </c>
      <c r="I60" s="286">
        <f>'Class-1'!J62</f>
        <v>0</v>
      </c>
      <c r="J60" s="335">
        <f>'Class-1'!K62</f>
        <v>0</v>
      </c>
      <c r="K60" s="319">
        <f>'Class-1'!L62</f>
        <v>0</v>
      </c>
      <c r="L60" s="320">
        <f>'Class-1'!M62</f>
        <v>0</v>
      </c>
      <c r="M60" s="321">
        <f>'Class-1'!N62</f>
        <v>0</v>
      </c>
      <c r="N60" s="321">
        <f>'Class-1'!O62</f>
        <v>0</v>
      </c>
      <c r="O60" s="322">
        <f>'Class-1'!P62</f>
        <v>0</v>
      </c>
      <c r="P60" s="323">
        <f>'Class-1'!Q62</f>
        <v>0</v>
      </c>
      <c r="Q60" s="324">
        <f>'Class-1'!R62</f>
        <v>0</v>
      </c>
      <c r="R60" s="324">
        <f>'Class-1'!S62</f>
        <v>0</v>
      </c>
      <c r="S60" s="324">
        <f>'Class-1'!T62</f>
        <v>0</v>
      </c>
      <c r="T60" s="325">
        <f>'Class-1'!U62</f>
        <v>0</v>
      </c>
      <c r="U60" s="434">
        <f>'Class-1'!V62</f>
        <v>0</v>
      </c>
      <c r="V60" s="141">
        <f>'Class-1'!W62</f>
        <v>0</v>
      </c>
      <c r="W60" s="326" t="str">
        <f>'Class-1'!X62</f>
        <v/>
      </c>
      <c r="X60" s="327">
        <f>'Class-1'!Y62</f>
        <v>0</v>
      </c>
      <c r="Y60" s="319">
        <f>'Class-1'!Z62</f>
        <v>0</v>
      </c>
      <c r="Z60" s="320">
        <f>'Class-1'!AA62</f>
        <v>0</v>
      </c>
      <c r="AA60" s="321">
        <f>'Class-1'!AB62</f>
        <v>0</v>
      </c>
      <c r="AB60" s="321">
        <f>'Class-1'!AC62</f>
        <v>0</v>
      </c>
      <c r="AC60" s="322">
        <f>'Class-1'!AD62</f>
        <v>0</v>
      </c>
      <c r="AD60" s="323">
        <f>'Class-1'!AE62</f>
        <v>0</v>
      </c>
      <c r="AE60" s="324">
        <f>'Class-1'!AF62</f>
        <v>0</v>
      </c>
      <c r="AF60" s="324">
        <f>'Class-1'!AG62</f>
        <v>0</v>
      </c>
      <c r="AG60" s="324">
        <f>'Class-1'!AH62</f>
        <v>0</v>
      </c>
      <c r="AH60" s="325">
        <f>'Class-1'!AI62</f>
        <v>0</v>
      </c>
      <c r="AI60" s="434">
        <f>'Class-1'!AJ62</f>
        <v>0</v>
      </c>
      <c r="AJ60" s="141">
        <f>'Class-1'!AK62</f>
        <v>0</v>
      </c>
      <c r="AK60" s="326" t="str">
        <f>'Class-1'!AL62</f>
        <v/>
      </c>
      <c r="AL60" s="327">
        <f>'Class-1'!AM62</f>
        <v>0</v>
      </c>
      <c r="AM60" s="319">
        <f>'Class-1'!AN62</f>
        <v>0</v>
      </c>
      <c r="AN60" s="320">
        <f>'Class-1'!AO62</f>
        <v>0</v>
      </c>
      <c r="AO60" s="321">
        <f>'Class-1'!AP62</f>
        <v>0</v>
      </c>
      <c r="AP60" s="321">
        <f>'Class-1'!AQ62</f>
        <v>0</v>
      </c>
      <c r="AQ60" s="322">
        <f>'Class-1'!AR62</f>
        <v>0</v>
      </c>
      <c r="AR60" s="323">
        <f>'Class-1'!AS62</f>
        <v>0</v>
      </c>
      <c r="AS60" s="324">
        <f>'Class-1'!AT62</f>
        <v>0</v>
      </c>
      <c r="AT60" s="324">
        <f>'Class-1'!AU62</f>
        <v>0</v>
      </c>
      <c r="AU60" s="324">
        <f>'Class-1'!AV62</f>
        <v>0</v>
      </c>
      <c r="AV60" s="325">
        <f>'Class-1'!AW62</f>
        <v>0</v>
      </c>
      <c r="AW60" s="434">
        <f>'Class-1'!AX62</f>
        <v>0</v>
      </c>
      <c r="AX60" s="141">
        <f>'Class-1'!AY62</f>
        <v>0</v>
      </c>
      <c r="AY60" s="326" t="str">
        <f>'Class-1'!AZ62</f>
        <v/>
      </c>
      <c r="AZ60" s="327">
        <f>'Class-1'!BA62</f>
        <v>0</v>
      </c>
      <c r="BA60" s="319">
        <f>'Class-1'!BB62</f>
        <v>0</v>
      </c>
      <c r="BB60" s="320">
        <f>'Class-1'!BC62</f>
        <v>0</v>
      </c>
      <c r="BC60" s="321">
        <f>'Class-1'!BD62</f>
        <v>0</v>
      </c>
      <c r="BD60" s="321">
        <f>'Class-1'!BE62</f>
        <v>0</v>
      </c>
      <c r="BE60" s="322">
        <f>'Class-1'!BF62</f>
        <v>0</v>
      </c>
      <c r="BF60" s="323">
        <f>'Class-1'!BG62</f>
        <v>0</v>
      </c>
      <c r="BG60" s="324">
        <f>'Class-1'!BH62</f>
        <v>0</v>
      </c>
      <c r="BH60" s="324">
        <f>'Class-1'!BI62</f>
        <v>0</v>
      </c>
      <c r="BI60" s="324">
        <f>'Class-1'!BJ62</f>
        <v>0</v>
      </c>
      <c r="BJ60" s="325">
        <f>'Class-1'!BK62</f>
        <v>0</v>
      </c>
      <c r="BK60" s="434">
        <f>'Class-1'!BL62</f>
        <v>0</v>
      </c>
      <c r="BL60" s="141">
        <f>'Class-1'!BM62</f>
        <v>0</v>
      </c>
      <c r="BM60" s="326" t="str">
        <f>'Class-1'!BN62</f>
        <v/>
      </c>
      <c r="BN60" s="327">
        <f>'Class-1'!BO62</f>
        <v>0</v>
      </c>
      <c r="BO60" s="319">
        <f>'Class-1'!BP62</f>
        <v>0</v>
      </c>
      <c r="BP60" s="320">
        <f>'Class-1'!BQ62</f>
        <v>0</v>
      </c>
      <c r="BQ60" s="321">
        <f>'Class-1'!BR62</f>
        <v>0</v>
      </c>
      <c r="BR60" s="321">
        <f>'Class-1'!BS62</f>
        <v>0</v>
      </c>
      <c r="BS60" s="322">
        <f>'Class-1'!BT62</f>
        <v>0</v>
      </c>
      <c r="BT60" s="323">
        <f>'Class-1'!BU62</f>
        <v>0</v>
      </c>
      <c r="BU60" s="324">
        <f>'Class-1'!BV62</f>
        <v>0</v>
      </c>
      <c r="BV60" s="324">
        <f>'Class-1'!BW62</f>
        <v>0</v>
      </c>
      <c r="BW60" s="324">
        <f>'Class-1'!BX62</f>
        <v>0</v>
      </c>
      <c r="BX60" s="325">
        <f>'Class-1'!BY62</f>
        <v>0</v>
      </c>
      <c r="BY60" s="434">
        <f>'Class-1'!BZ62</f>
        <v>0</v>
      </c>
      <c r="BZ60" s="141">
        <f>'Class-1'!CA62</f>
        <v>0</v>
      </c>
      <c r="CA60" s="326" t="str">
        <f>'Class-1'!CB62</f>
        <v/>
      </c>
      <c r="CB60" s="336">
        <f>'Class-1'!CC62</f>
        <v>0</v>
      </c>
      <c r="CC60" s="329">
        <f>'Class-1'!CD62</f>
        <v>0</v>
      </c>
      <c r="CD60" s="329">
        <f>'Class-1'!CE62</f>
        <v>0</v>
      </c>
      <c r="CE60" s="329">
        <f>'Class-1'!CF62</f>
        <v>0</v>
      </c>
      <c r="CF60" s="329">
        <f>'Class-1'!CG62</f>
        <v>0</v>
      </c>
      <c r="CG60" s="337">
        <f>'Class-1'!CH62</f>
        <v>0</v>
      </c>
      <c r="CH60" s="141">
        <f>'Class-1'!CI62</f>
        <v>0</v>
      </c>
      <c r="CI60" s="326" t="str">
        <f>'Class-1'!CJ62</f>
        <v/>
      </c>
      <c r="CJ60" s="336">
        <f>'Class-1'!CK62</f>
        <v>0</v>
      </c>
      <c r="CK60" s="329">
        <f>'Class-1'!CL62</f>
        <v>0</v>
      </c>
      <c r="CL60" s="329">
        <f>'Class-1'!CM62</f>
        <v>0</v>
      </c>
      <c r="CM60" s="329">
        <f>'Class-1'!CN62</f>
        <v>0</v>
      </c>
      <c r="CN60" s="329">
        <f>'Class-1'!CO62</f>
        <v>0</v>
      </c>
      <c r="CO60" s="337">
        <f>'Class-1'!CP62</f>
        <v>0</v>
      </c>
      <c r="CP60" s="141">
        <f>'Class-1'!CQ62</f>
        <v>0</v>
      </c>
      <c r="CQ60" s="326" t="str">
        <f>'Class-1'!CR62</f>
        <v/>
      </c>
      <c r="CR60" s="336">
        <f>'Class-1'!CS62</f>
        <v>0</v>
      </c>
      <c r="CS60" s="329">
        <f>'Class-1'!CT62</f>
        <v>0</v>
      </c>
      <c r="CT60" s="329">
        <f>'Class-1'!CU62</f>
        <v>0</v>
      </c>
      <c r="CU60" s="329">
        <f>'Class-1'!CV62</f>
        <v>0</v>
      </c>
      <c r="CV60" s="329">
        <f>'Class-1'!CW62</f>
        <v>0</v>
      </c>
      <c r="CW60" s="337">
        <f>'Class-1'!CX62</f>
        <v>0</v>
      </c>
      <c r="CX60" s="141">
        <f>'Class-1'!CY62</f>
        <v>0</v>
      </c>
      <c r="CY60" s="326" t="str">
        <f>'Class-1'!CZ62</f>
        <v/>
      </c>
      <c r="CZ60" s="338">
        <f>'Class-1'!DA62</f>
        <v>0</v>
      </c>
      <c r="DA60" s="339">
        <f>'Class-1'!DB62</f>
        <v>0</v>
      </c>
      <c r="DB60" s="340" t="str">
        <f>'Class-1'!DC62</f>
        <v/>
      </c>
      <c r="DC60" s="332">
        <f>'Class-1'!DD62</f>
        <v>1000</v>
      </c>
      <c r="DD60" s="333">
        <f>'Class-1'!DE62</f>
        <v>0</v>
      </c>
      <c r="DE60" s="141">
        <f>'Class-1'!DF62</f>
        <v>0</v>
      </c>
      <c r="DF60" s="141" t="str">
        <f>'Class-1'!DG62</f>
        <v/>
      </c>
      <c r="DG60" s="141" t="str">
        <f>'Class-1'!DH62</f>
        <v/>
      </c>
      <c r="DH60" s="141" t="str">
        <f>'Class-1'!DI62</f>
        <v/>
      </c>
      <c r="DI60" s="334" t="str">
        <f>'Class-1'!DJ62</f>
        <v/>
      </c>
    </row>
    <row r="61" spans="1:113">
      <c r="A61" s="859"/>
      <c r="B61" s="287">
        <f t="shared" si="0"/>
        <v>0</v>
      </c>
      <c r="C61" s="139">
        <f>'Class-1'!D63</f>
        <v>0</v>
      </c>
      <c r="D61" s="139">
        <f>'Class-1'!E63</f>
        <v>0</v>
      </c>
      <c r="E61" s="139">
        <f>'Class-1'!F63</f>
        <v>0</v>
      </c>
      <c r="F61" s="141">
        <f>'Class-1'!G63</f>
        <v>0</v>
      </c>
      <c r="G61" s="141">
        <f>'Class-1'!H63</f>
        <v>0</v>
      </c>
      <c r="H61" s="141">
        <f>'Class-1'!I63</f>
        <v>0</v>
      </c>
      <c r="I61" s="286">
        <f>'Class-1'!J63</f>
        <v>0</v>
      </c>
      <c r="J61" s="335">
        <f>'Class-1'!K63</f>
        <v>0</v>
      </c>
      <c r="K61" s="319">
        <f>'Class-1'!L63</f>
        <v>0</v>
      </c>
      <c r="L61" s="320">
        <f>'Class-1'!M63</f>
        <v>0</v>
      </c>
      <c r="M61" s="321">
        <f>'Class-1'!N63</f>
        <v>0</v>
      </c>
      <c r="N61" s="321">
        <f>'Class-1'!O63</f>
        <v>0</v>
      </c>
      <c r="O61" s="322">
        <f>'Class-1'!P63</f>
        <v>0</v>
      </c>
      <c r="P61" s="323">
        <f>'Class-1'!Q63</f>
        <v>0</v>
      </c>
      <c r="Q61" s="324">
        <f>'Class-1'!R63</f>
        <v>0</v>
      </c>
      <c r="R61" s="324">
        <f>'Class-1'!S63</f>
        <v>0</v>
      </c>
      <c r="S61" s="324">
        <f>'Class-1'!T63</f>
        <v>0</v>
      </c>
      <c r="T61" s="325">
        <f>'Class-1'!U63</f>
        <v>0</v>
      </c>
      <c r="U61" s="434">
        <f>'Class-1'!V63</f>
        <v>0</v>
      </c>
      <c r="V61" s="141">
        <f>'Class-1'!W63</f>
        <v>0</v>
      </c>
      <c r="W61" s="326" t="str">
        <f>'Class-1'!X63</f>
        <v/>
      </c>
      <c r="X61" s="327">
        <f>'Class-1'!Y63</f>
        <v>0</v>
      </c>
      <c r="Y61" s="319">
        <f>'Class-1'!Z63</f>
        <v>0</v>
      </c>
      <c r="Z61" s="320">
        <f>'Class-1'!AA63</f>
        <v>0</v>
      </c>
      <c r="AA61" s="321">
        <f>'Class-1'!AB63</f>
        <v>0</v>
      </c>
      <c r="AB61" s="321">
        <f>'Class-1'!AC63</f>
        <v>0</v>
      </c>
      <c r="AC61" s="322">
        <f>'Class-1'!AD63</f>
        <v>0</v>
      </c>
      <c r="AD61" s="323">
        <f>'Class-1'!AE63</f>
        <v>0</v>
      </c>
      <c r="AE61" s="324">
        <f>'Class-1'!AF63</f>
        <v>0</v>
      </c>
      <c r="AF61" s="324">
        <f>'Class-1'!AG63</f>
        <v>0</v>
      </c>
      <c r="AG61" s="324">
        <f>'Class-1'!AH63</f>
        <v>0</v>
      </c>
      <c r="AH61" s="325">
        <f>'Class-1'!AI63</f>
        <v>0</v>
      </c>
      <c r="AI61" s="434">
        <f>'Class-1'!AJ63</f>
        <v>0</v>
      </c>
      <c r="AJ61" s="141">
        <f>'Class-1'!AK63</f>
        <v>0</v>
      </c>
      <c r="AK61" s="326" t="str">
        <f>'Class-1'!AL63</f>
        <v/>
      </c>
      <c r="AL61" s="327">
        <f>'Class-1'!AM63</f>
        <v>0</v>
      </c>
      <c r="AM61" s="319">
        <f>'Class-1'!AN63</f>
        <v>0</v>
      </c>
      <c r="AN61" s="320">
        <f>'Class-1'!AO63</f>
        <v>0</v>
      </c>
      <c r="AO61" s="321">
        <f>'Class-1'!AP63</f>
        <v>0</v>
      </c>
      <c r="AP61" s="321">
        <f>'Class-1'!AQ63</f>
        <v>0</v>
      </c>
      <c r="AQ61" s="322">
        <f>'Class-1'!AR63</f>
        <v>0</v>
      </c>
      <c r="AR61" s="323">
        <f>'Class-1'!AS63</f>
        <v>0</v>
      </c>
      <c r="AS61" s="324">
        <f>'Class-1'!AT63</f>
        <v>0</v>
      </c>
      <c r="AT61" s="324">
        <f>'Class-1'!AU63</f>
        <v>0</v>
      </c>
      <c r="AU61" s="324">
        <f>'Class-1'!AV63</f>
        <v>0</v>
      </c>
      <c r="AV61" s="325">
        <f>'Class-1'!AW63</f>
        <v>0</v>
      </c>
      <c r="AW61" s="434">
        <f>'Class-1'!AX63</f>
        <v>0</v>
      </c>
      <c r="AX61" s="141">
        <f>'Class-1'!AY63</f>
        <v>0</v>
      </c>
      <c r="AY61" s="326" t="str">
        <f>'Class-1'!AZ63</f>
        <v/>
      </c>
      <c r="AZ61" s="327">
        <f>'Class-1'!BA63</f>
        <v>0</v>
      </c>
      <c r="BA61" s="319">
        <f>'Class-1'!BB63</f>
        <v>0</v>
      </c>
      <c r="BB61" s="320">
        <f>'Class-1'!BC63</f>
        <v>0</v>
      </c>
      <c r="BC61" s="321">
        <f>'Class-1'!BD63</f>
        <v>0</v>
      </c>
      <c r="BD61" s="321">
        <f>'Class-1'!BE63</f>
        <v>0</v>
      </c>
      <c r="BE61" s="322">
        <f>'Class-1'!BF63</f>
        <v>0</v>
      </c>
      <c r="BF61" s="323">
        <f>'Class-1'!BG63</f>
        <v>0</v>
      </c>
      <c r="BG61" s="324">
        <f>'Class-1'!BH63</f>
        <v>0</v>
      </c>
      <c r="BH61" s="324">
        <f>'Class-1'!BI63</f>
        <v>0</v>
      </c>
      <c r="BI61" s="324">
        <f>'Class-1'!BJ63</f>
        <v>0</v>
      </c>
      <c r="BJ61" s="325">
        <f>'Class-1'!BK63</f>
        <v>0</v>
      </c>
      <c r="BK61" s="434">
        <f>'Class-1'!BL63</f>
        <v>0</v>
      </c>
      <c r="BL61" s="141">
        <f>'Class-1'!BM63</f>
        <v>0</v>
      </c>
      <c r="BM61" s="326" t="str">
        <f>'Class-1'!BN63</f>
        <v/>
      </c>
      <c r="BN61" s="327">
        <f>'Class-1'!BO63</f>
        <v>0</v>
      </c>
      <c r="BO61" s="319">
        <f>'Class-1'!BP63</f>
        <v>0</v>
      </c>
      <c r="BP61" s="320">
        <f>'Class-1'!BQ63</f>
        <v>0</v>
      </c>
      <c r="BQ61" s="321">
        <f>'Class-1'!BR63</f>
        <v>0</v>
      </c>
      <c r="BR61" s="321">
        <f>'Class-1'!BS63</f>
        <v>0</v>
      </c>
      <c r="BS61" s="322">
        <f>'Class-1'!BT63</f>
        <v>0</v>
      </c>
      <c r="BT61" s="323">
        <f>'Class-1'!BU63</f>
        <v>0</v>
      </c>
      <c r="BU61" s="324">
        <f>'Class-1'!BV63</f>
        <v>0</v>
      </c>
      <c r="BV61" s="324">
        <f>'Class-1'!BW63</f>
        <v>0</v>
      </c>
      <c r="BW61" s="324">
        <f>'Class-1'!BX63</f>
        <v>0</v>
      </c>
      <c r="BX61" s="325">
        <f>'Class-1'!BY63</f>
        <v>0</v>
      </c>
      <c r="BY61" s="434">
        <f>'Class-1'!BZ63</f>
        <v>0</v>
      </c>
      <c r="BZ61" s="141">
        <f>'Class-1'!CA63</f>
        <v>0</v>
      </c>
      <c r="CA61" s="326" t="str">
        <f>'Class-1'!CB63</f>
        <v/>
      </c>
      <c r="CB61" s="336">
        <f>'Class-1'!CC63</f>
        <v>0</v>
      </c>
      <c r="CC61" s="329">
        <f>'Class-1'!CD63</f>
        <v>0</v>
      </c>
      <c r="CD61" s="329">
        <f>'Class-1'!CE63</f>
        <v>0</v>
      </c>
      <c r="CE61" s="329">
        <f>'Class-1'!CF63</f>
        <v>0</v>
      </c>
      <c r="CF61" s="329">
        <f>'Class-1'!CG63</f>
        <v>0</v>
      </c>
      <c r="CG61" s="337">
        <f>'Class-1'!CH63</f>
        <v>0</v>
      </c>
      <c r="CH61" s="141">
        <f>'Class-1'!CI63</f>
        <v>0</v>
      </c>
      <c r="CI61" s="326" t="str">
        <f>'Class-1'!CJ63</f>
        <v/>
      </c>
      <c r="CJ61" s="336">
        <f>'Class-1'!CK63</f>
        <v>0</v>
      </c>
      <c r="CK61" s="329">
        <f>'Class-1'!CL63</f>
        <v>0</v>
      </c>
      <c r="CL61" s="329">
        <f>'Class-1'!CM63</f>
        <v>0</v>
      </c>
      <c r="CM61" s="329">
        <f>'Class-1'!CN63</f>
        <v>0</v>
      </c>
      <c r="CN61" s="329">
        <f>'Class-1'!CO63</f>
        <v>0</v>
      </c>
      <c r="CO61" s="337">
        <f>'Class-1'!CP63</f>
        <v>0</v>
      </c>
      <c r="CP61" s="141">
        <f>'Class-1'!CQ63</f>
        <v>0</v>
      </c>
      <c r="CQ61" s="326" t="str">
        <f>'Class-1'!CR63</f>
        <v/>
      </c>
      <c r="CR61" s="336">
        <f>'Class-1'!CS63</f>
        <v>0</v>
      </c>
      <c r="CS61" s="329">
        <f>'Class-1'!CT63</f>
        <v>0</v>
      </c>
      <c r="CT61" s="329">
        <f>'Class-1'!CU63</f>
        <v>0</v>
      </c>
      <c r="CU61" s="329">
        <f>'Class-1'!CV63</f>
        <v>0</v>
      </c>
      <c r="CV61" s="329">
        <f>'Class-1'!CW63</f>
        <v>0</v>
      </c>
      <c r="CW61" s="337">
        <f>'Class-1'!CX63</f>
        <v>0</v>
      </c>
      <c r="CX61" s="141">
        <f>'Class-1'!CY63</f>
        <v>0</v>
      </c>
      <c r="CY61" s="326" t="str">
        <f>'Class-1'!CZ63</f>
        <v/>
      </c>
      <c r="CZ61" s="338">
        <f>'Class-1'!DA63</f>
        <v>0</v>
      </c>
      <c r="DA61" s="339">
        <f>'Class-1'!DB63</f>
        <v>0</v>
      </c>
      <c r="DB61" s="340" t="str">
        <f>'Class-1'!DC63</f>
        <v/>
      </c>
      <c r="DC61" s="332">
        <f>'Class-1'!DD63</f>
        <v>1000</v>
      </c>
      <c r="DD61" s="333">
        <f>'Class-1'!DE63</f>
        <v>0</v>
      </c>
      <c r="DE61" s="141">
        <f>'Class-1'!DF63</f>
        <v>0</v>
      </c>
      <c r="DF61" s="141" t="str">
        <f>'Class-1'!DG63</f>
        <v/>
      </c>
      <c r="DG61" s="141" t="str">
        <f>'Class-1'!DH63</f>
        <v/>
      </c>
      <c r="DH61" s="141" t="str">
        <f>'Class-1'!DI63</f>
        <v/>
      </c>
      <c r="DI61" s="334" t="str">
        <f>'Class-1'!DJ63</f>
        <v/>
      </c>
    </row>
    <row r="62" spans="1:113">
      <c r="A62" s="859"/>
      <c r="B62" s="287">
        <f t="shared" si="0"/>
        <v>0</v>
      </c>
      <c r="C62" s="139">
        <f>'Class-1'!D64</f>
        <v>0</v>
      </c>
      <c r="D62" s="139">
        <f>'Class-1'!E64</f>
        <v>0</v>
      </c>
      <c r="E62" s="139">
        <f>'Class-1'!F64</f>
        <v>0</v>
      </c>
      <c r="F62" s="141">
        <f>'Class-1'!G64</f>
        <v>0</v>
      </c>
      <c r="G62" s="141">
        <f>'Class-1'!H64</f>
        <v>0</v>
      </c>
      <c r="H62" s="141">
        <f>'Class-1'!I64</f>
        <v>0</v>
      </c>
      <c r="I62" s="286">
        <f>'Class-1'!J64</f>
        <v>0</v>
      </c>
      <c r="J62" s="335">
        <f>'Class-1'!K64</f>
        <v>0</v>
      </c>
      <c r="K62" s="319">
        <f>'Class-1'!L64</f>
        <v>0</v>
      </c>
      <c r="L62" s="320">
        <f>'Class-1'!M64</f>
        <v>0</v>
      </c>
      <c r="M62" s="321">
        <f>'Class-1'!N64</f>
        <v>0</v>
      </c>
      <c r="N62" s="321">
        <f>'Class-1'!O64</f>
        <v>0</v>
      </c>
      <c r="O62" s="322">
        <f>'Class-1'!P64</f>
        <v>0</v>
      </c>
      <c r="P62" s="323">
        <f>'Class-1'!Q64</f>
        <v>0</v>
      </c>
      <c r="Q62" s="324">
        <f>'Class-1'!R64</f>
        <v>0</v>
      </c>
      <c r="R62" s="324">
        <f>'Class-1'!S64</f>
        <v>0</v>
      </c>
      <c r="S62" s="324">
        <f>'Class-1'!T64</f>
        <v>0</v>
      </c>
      <c r="T62" s="325">
        <f>'Class-1'!U64</f>
        <v>0</v>
      </c>
      <c r="U62" s="434">
        <f>'Class-1'!V64</f>
        <v>0</v>
      </c>
      <c r="V62" s="141">
        <f>'Class-1'!W64</f>
        <v>0</v>
      </c>
      <c r="W62" s="326" t="str">
        <f>'Class-1'!X64</f>
        <v/>
      </c>
      <c r="X62" s="327">
        <f>'Class-1'!Y64</f>
        <v>0</v>
      </c>
      <c r="Y62" s="319">
        <f>'Class-1'!Z64</f>
        <v>0</v>
      </c>
      <c r="Z62" s="320">
        <f>'Class-1'!AA64</f>
        <v>0</v>
      </c>
      <c r="AA62" s="321">
        <f>'Class-1'!AB64</f>
        <v>0</v>
      </c>
      <c r="AB62" s="321">
        <f>'Class-1'!AC64</f>
        <v>0</v>
      </c>
      <c r="AC62" s="322">
        <f>'Class-1'!AD64</f>
        <v>0</v>
      </c>
      <c r="AD62" s="323">
        <f>'Class-1'!AE64</f>
        <v>0</v>
      </c>
      <c r="AE62" s="324">
        <f>'Class-1'!AF64</f>
        <v>0</v>
      </c>
      <c r="AF62" s="324">
        <f>'Class-1'!AG64</f>
        <v>0</v>
      </c>
      <c r="AG62" s="324">
        <f>'Class-1'!AH64</f>
        <v>0</v>
      </c>
      <c r="AH62" s="325">
        <f>'Class-1'!AI64</f>
        <v>0</v>
      </c>
      <c r="AI62" s="434">
        <f>'Class-1'!AJ64</f>
        <v>0</v>
      </c>
      <c r="AJ62" s="141">
        <f>'Class-1'!AK64</f>
        <v>0</v>
      </c>
      <c r="AK62" s="326" t="str">
        <f>'Class-1'!AL64</f>
        <v/>
      </c>
      <c r="AL62" s="327">
        <f>'Class-1'!AM64</f>
        <v>0</v>
      </c>
      <c r="AM62" s="319">
        <f>'Class-1'!AN64</f>
        <v>0</v>
      </c>
      <c r="AN62" s="320">
        <f>'Class-1'!AO64</f>
        <v>0</v>
      </c>
      <c r="AO62" s="321">
        <f>'Class-1'!AP64</f>
        <v>0</v>
      </c>
      <c r="AP62" s="321">
        <f>'Class-1'!AQ64</f>
        <v>0</v>
      </c>
      <c r="AQ62" s="322">
        <f>'Class-1'!AR64</f>
        <v>0</v>
      </c>
      <c r="AR62" s="323">
        <f>'Class-1'!AS64</f>
        <v>0</v>
      </c>
      <c r="AS62" s="324">
        <f>'Class-1'!AT64</f>
        <v>0</v>
      </c>
      <c r="AT62" s="324">
        <f>'Class-1'!AU64</f>
        <v>0</v>
      </c>
      <c r="AU62" s="324">
        <f>'Class-1'!AV64</f>
        <v>0</v>
      </c>
      <c r="AV62" s="325">
        <f>'Class-1'!AW64</f>
        <v>0</v>
      </c>
      <c r="AW62" s="434">
        <f>'Class-1'!AX64</f>
        <v>0</v>
      </c>
      <c r="AX62" s="141">
        <f>'Class-1'!AY64</f>
        <v>0</v>
      </c>
      <c r="AY62" s="326" t="str">
        <f>'Class-1'!AZ64</f>
        <v/>
      </c>
      <c r="AZ62" s="327">
        <f>'Class-1'!BA64</f>
        <v>0</v>
      </c>
      <c r="BA62" s="319">
        <f>'Class-1'!BB64</f>
        <v>0</v>
      </c>
      <c r="BB62" s="320">
        <f>'Class-1'!BC64</f>
        <v>0</v>
      </c>
      <c r="BC62" s="321">
        <f>'Class-1'!BD64</f>
        <v>0</v>
      </c>
      <c r="BD62" s="321">
        <f>'Class-1'!BE64</f>
        <v>0</v>
      </c>
      <c r="BE62" s="322">
        <f>'Class-1'!BF64</f>
        <v>0</v>
      </c>
      <c r="BF62" s="323">
        <f>'Class-1'!BG64</f>
        <v>0</v>
      </c>
      <c r="BG62" s="324">
        <f>'Class-1'!BH64</f>
        <v>0</v>
      </c>
      <c r="BH62" s="324">
        <f>'Class-1'!BI64</f>
        <v>0</v>
      </c>
      <c r="BI62" s="324">
        <f>'Class-1'!BJ64</f>
        <v>0</v>
      </c>
      <c r="BJ62" s="325">
        <f>'Class-1'!BK64</f>
        <v>0</v>
      </c>
      <c r="BK62" s="434">
        <f>'Class-1'!BL64</f>
        <v>0</v>
      </c>
      <c r="BL62" s="141">
        <f>'Class-1'!BM64</f>
        <v>0</v>
      </c>
      <c r="BM62" s="326" t="str">
        <f>'Class-1'!BN64</f>
        <v/>
      </c>
      <c r="BN62" s="327">
        <f>'Class-1'!BO64</f>
        <v>0</v>
      </c>
      <c r="BO62" s="319">
        <f>'Class-1'!BP64</f>
        <v>0</v>
      </c>
      <c r="BP62" s="320">
        <f>'Class-1'!BQ64</f>
        <v>0</v>
      </c>
      <c r="BQ62" s="321">
        <f>'Class-1'!BR64</f>
        <v>0</v>
      </c>
      <c r="BR62" s="321">
        <f>'Class-1'!BS64</f>
        <v>0</v>
      </c>
      <c r="BS62" s="322">
        <f>'Class-1'!BT64</f>
        <v>0</v>
      </c>
      <c r="BT62" s="323">
        <f>'Class-1'!BU64</f>
        <v>0</v>
      </c>
      <c r="BU62" s="324">
        <f>'Class-1'!BV64</f>
        <v>0</v>
      </c>
      <c r="BV62" s="324">
        <f>'Class-1'!BW64</f>
        <v>0</v>
      </c>
      <c r="BW62" s="324">
        <f>'Class-1'!BX64</f>
        <v>0</v>
      </c>
      <c r="BX62" s="325">
        <f>'Class-1'!BY64</f>
        <v>0</v>
      </c>
      <c r="BY62" s="434">
        <f>'Class-1'!BZ64</f>
        <v>0</v>
      </c>
      <c r="BZ62" s="141">
        <f>'Class-1'!CA64</f>
        <v>0</v>
      </c>
      <c r="CA62" s="326" t="str">
        <f>'Class-1'!CB64</f>
        <v/>
      </c>
      <c r="CB62" s="336">
        <f>'Class-1'!CC64</f>
        <v>0</v>
      </c>
      <c r="CC62" s="329">
        <f>'Class-1'!CD64</f>
        <v>0</v>
      </c>
      <c r="CD62" s="329">
        <f>'Class-1'!CE64</f>
        <v>0</v>
      </c>
      <c r="CE62" s="329">
        <f>'Class-1'!CF64</f>
        <v>0</v>
      </c>
      <c r="CF62" s="329">
        <f>'Class-1'!CG64</f>
        <v>0</v>
      </c>
      <c r="CG62" s="337">
        <f>'Class-1'!CH64</f>
        <v>0</v>
      </c>
      <c r="CH62" s="141">
        <f>'Class-1'!CI64</f>
        <v>0</v>
      </c>
      <c r="CI62" s="326" t="str">
        <f>'Class-1'!CJ64</f>
        <v/>
      </c>
      <c r="CJ62" s="336">
        <f>'Class-1'!CK64</f>
        <v>0</v>
      </c>
      <c r="CK62" s="329">
        <f>'Class-1'!CL64</f>
        <v>0</v>
      </c>
      <c r="CL62" s="329">
        <f>'Class-1'!CM64</f>
        <v>0</v>
      </c>
      <c r="CM62" s="329">
        <f>'Class-1'!CN64</f>
        <v>0</v>
      </c>
      <c r="CN62" s="329">
        <f>'Class-1'!CO64</f>
        <v>0</v>
      </c>
      <c r="CO62" s="337">
        <f>'Class-1'!CP64</f>
        <v>0</v>
      </c>
      <c r="CP62" s="141">
        <f>'Class-1'!CQ64</f>
        <v>0</v>
      </c>
      <c r="CQ62" s="326" t="str">
        <f>'Class-1'!CR64</f>
        <v/>
      </c>
      <c r="CR62" s="336">
        <f>'Class-1'!CS64</f>
        <v>0</v>
      </c>
      <c r="CS62" s="329">
        <f>'Class-1'!CT64</f>
        <v>0</v>
      </c>
      <c r="CT62" s="329">
        <f>'Class-1'!CU64</f>
        <v>0</v>
      </c>
      <c r="CU62" s="329">
        <f>'Class-1'!CV64</f>
        <v>0</v>
      </c>
      <c r="CV62" s="329">
        <f>'Class-1'!CW64</f>
        <v>0</v>
      </c>
      <c r="CW62" s="337">
        <f>'Class-1'!CX64</f>
        <v>0</v>
      </c>
      <c r="CX62" s="141">
        <f>'Class-1'!CY64</f>
        <v>0</v>
      </c>
      <c r="CY62" s="326" t="str">
        <f>'Class-1'!CZ64</f>
        <v/>
      </c>
      <c r="CZ62" s="338">
        <f>'Class-1'!DA64</f>
        <v>0</v>
      </c>
      <c r="DA62" s="339">
        <f>'Class-1'!DB64</f>
        <v>0</v>
      </c>
      <c r="DB62" s="340" t="str">
        <f>'Class-1'!DC64</f>
        <v/>
      </c>
      <c r="DC62" s="332">
        <f>'Class-1'!DD64</f>
        <v>1000</v>
      </c>
      <c r="DD62" s="333">
        <f>'Class-1'!DE64</f>
        <v>0</v>
      </c>
      <c r="DE62" s="141">
        <f>'Class-1'!DF64</f>
        <v>0</v>
      </c>
      <c r="DF62" s="141" t="str">
        <f>'Class-1'!DG64</f>
        <v/>
      </c>
      <c r="DG62" s="141" t="str">
        <f>'Class-1'!DH64</f>
        <v/>
      </c>
      <c r="DH62" s="141" t="str">
        <f>'Class-1'!DI64</f>
        <v/>
      </c>
      <c r="DI62" s="334" t="str">
        <f>'Class-1'!DJ64</f>
        <v/>
      </c>
    </row>
    <row r="63" spans="1:113">
      <c r="A63" s="859"/>
      <c r="B63" s="287">
        <f t="shared" si="0"/>
        <v>0</v>
      </c>
      <c r="C63" s="139">
        <f>'Class-1'!D65</f>
        <v>0</v>
      </c>
      <c r="D63" s="139">
        <f>'Class-1'!E65</f>
        <v>0</v>
      </c>
      <c r="E63" s="139">
        <f>'Class-1'!F65</f>
        <v>0</v>
      </c>
      <c r="F63" s="141">
        <f>'Class-1'!G65</f>
        <v>0</v>
      </c>
      <c r="G63" s="141">
        <f>'Class-1'!H65</f>
        <v>0</v>
      </c>
      <c r="H63" s="141">
        <f>'Class-1'!I65</f>
        <v>0</v>
      </c>
      <c r="I63" s="286">
        <f>'Class-1'!J65</f>
        <v>0</v>
      </c>
      <c r="J63" s="335">
        <f>'Class-1'!K65</f>
        <v>0</v>
      </c>
      <c r="K63" s="319">
        <f>'Class-1'!L65</f>
        <v>0</v>
      </c>
      <c r="L63" s="320">
        <f>'Class-1'!M65</f>
        <v>0</v>
      </c>
      <c r="M63" s="321">
        <f>'Class-1'!N65</f>
        <v>0</v>
      </c>
      <c r="N63" s="321">
        <f>'Class-1'!O65</f>
        <v>0</v>
      </c>
      <c r="O63" s="322">
        <f>'Class-1'!P65</f>
        <v>0</v>
      </c>
      <c r="P63" s="323">
        <f>'Class-1'!Q65</f>
        <v>0</v>
      </c>
      <c r="Q63" s="324">
        <f>'Class-1'!R65</f>
        <v>0</v>
      </c>
      <c r="R63" s="324">
        <f>'Class-1'!S65</f>
        <v>0</v>
      </c>
      <c r="S63" s="324">
        <f>'Class-1'!T65</f>
        <v>0</v>
      </c>
      <c r="T63" s="325">
        <f>'Class-1'!U65</f>
        <v>0</v>
      </c>
      <c r="U63" s="434">
        <f>'Class-1'!V65</f>
        <v>0</v>
      </c>
      <c r="V63" s="141">
        <f>'Class-1'!W65</f>
        <v>0</v>
      </c>
      <c r="W63" s="326" t="str">
        <f>'Class-1'!X65</f>
        <v/>
      </c>
      <c r="X63" s="327">
        <f>'Class-1'!Y65</f>
        <v>0</v>
      </c>
      <c r="Y63" s="319">
        <f>'Class-1'!Z65</f>
        <v>0</v>
      </c>
      <c r="Z63" s="320">
        <f>'Class-1'!AA65</f>
        <v>0</v>
      </c>
      <c r="AA63" s="321">
        <f>'Class-1'!AB65</f>
        <v>0</v>
      </c>
      <c r="AB63" s="321">
        <f>'Class-1'!AC65</f>
        <v>0</v>
      </c>
      <c r="AC63" s="322">
        <f>'Class-1'!AD65</f>
        <v>0</v>
      </c>
      <c r="AD63" s="323">
        <f>'Class-1'!AE65</f>
        <v>0</v>
      </c>
      <c r="AE63" s="324">
        <f>'Class-1'!AF65</f>
        <v>0</v>
      </c>
      <c r="AF63" s="324">
        <f>'Class-1'!AG65</f>
        <v>0</v>
      </c>
      <c r="AG63" s="324">
        <f>'Class-1'!AH65</f>
        <v>0</v>
      </c>
      <c r="AH63" s="325">
        <f>'Class-1'!AI65</f>
        <v>0</v>
      </c>
      <c r="AI63" s="434">
        <f>'Class-1'!AJ65</f>
        <v>0</v>
      </c>
      <c r="AJ63" s="141">
        <f>'Class-1'!AK65</f>
        <v>0</v>
      </c>
      <c r="AK63" s="326" t="str">
        <f>'Class-1'!AL65</f>
        <v/>
      </c>
      <c r="AL63" s="327">
        <f>'Class-1'!AM65</f>
        <v>0</v>
      </c>
      <c r="AM63" s="319">
        <f>'Class-1'!AN65</f>
        <v>0</v>
      </c>
      <c r="AN63" s="320">
        <f>'Class-1'!AO65</f>
        <v>0</v>
      </c>
      <c r="AO63" s="321">
        <f>'Class-1'!AP65</f>
        <v>0</v>
      </c>
      <c r="AP63" s="321">
        <f>'Class-1'!AQ65</f>
        <v>0</v>
      </c>
      <c r="AQ63" s="322">
        <f>'Class-1'!AR65</f>
        <v>0</v>
      </c>
      <c r="AR63" s="323">
        <f>'Class-1'!AS65</f>
        <v>0</v>
      </c>
      <c r="AS63" s="324">
        <f>'Class-1'!AT65</f>
        <v>0</v>
      </c>
      <c r="AT63" s="324">
        <f>'Class-1'!AU65</f>
        <v>0</v>
      </c>
      <c r="AU63" s="324">
        <f>'Class-1'!AV65</f>
        <v>0</v>
      </c>
      <c r="AV63" s="325">
        <f>'Class-1'!AW65</f>
        <v>0</v>
      </c>
      <c r="AW63" s="434">
        <f>'Class-1'!AX65</f>
        <v>0</v>
      </c>
      <c r="AX63" s="141">
        <f>'Class-1'!AY65</f>
        <v>0</v>
      </c>
      <c r="AY63" s="326" t="str">
        <f>'Class-1'!AZ65</f>
        <v/>
      </c>
      <c r="AZ63" s="327">
        <f>'Class-1'!BA65</f>
        <v>0</v>
      </c>
      <c r="BA63" s="319">
        <f>'Class-1'!BB65</f>
        <v>0</v>
      </c>
      <c r="BB63" s="320">
        <f>'Class-1'!BC65</f>
        <v>0</v>
      </c>
      <c r="BC63" s="321">
        <f>'Class-1'!BD65</f>
        <v>0</v>
      </c>
      <c r="BD63" s="321">
        <f>'Class-1'!BE65</f>
        <v>0</v>
      </c>
      <c r="BE63" s="322">
        <f>'Class-1'!BF65</f>
        <v>0</v>
      </c>
      <c r="BF63" s="323">
        <f>'Class-1'!BG65</f>
        <v>0</v>
      </c>
      <c r="BG63" s="324">
        <f>'Class-1'!BH65</f>
        <v>0</v>
      </c>
      <c r="BH63" s="324">
        <f>'Class-1'!BI65</f>
        <v>0</v>
      </c>
      <c r="BI63" s="324">
        <f>'Class-1'!BJ65</f>
        <v>0</v>
      </c>
      <c r="BJ63" s="325">
        <f>'Class-1'!BK65</f>
        <v>0</v>
      </c>
      <c r="BK63" s="434">
        <f>'Class-1'!BL65</f>
        <v>0</v>
      </c>
      <c r="BL63" s="141">
        <f>'Class-1'!BM65</f>
        <v>0</v>
      </c>
      <c r="BM63" s="326" t="str">
        <f>'Class-1'!BN65</f>
        <v/>
      </c>
      <c r="BN63" s="327">
        <f>'Class-1'!BO65</f>
        <v>0</v>
      </c>
      <c r="BO63" s="319">
        <f>'Class-1'!BP65</f>
        <v>0</v>
      </c>
      <c r="BP63" s="320">
        <f>'Class-1'!BQ65</f>
        <v>0</v>
      </c>
      <c r="BQ63" s="321">
        <f>'Class-1'!BR65</f>
        <v>0</v>
      </c>
      <c r="BR63" s="321">
        <f>'Class-1'!BS65</f>
        <v>0</v>
      </c>
      <c r="BS63" s="322">
        <f>'Class-1'!BT65</f>
        <v>0</v>
      </c>
      <c r="BT63" s="323">
        <f>'Class-1'!BU65</f>
        <v>0</v>
      </c>
      <c r="BU63" s="324">
        <f>'Class-1'!BV65</f>
        <v>0</v>
      </c>
      <c r="BV63" s="324">
        <f>'Class-1'!BW65</f>
        <v>0</v>
      </c>
      <c r="BW63" s="324">
        <f>'Class-1'!BX65</f>
        <v>0</v>
      </c>
      <c r="BX63" s="325">
        <f>'Class-1'!BY65</f>
        <v>0</v>
      </c>
      <c r="BY63" s="434">
        <f>'Class-1'!BZ65</f>
        <v>0</v>
      </c>
      <c r="BZ63" s="141">
        <f>'Class-1'!CA65</f>
        <v>0</v>
      </c>
      <c r="CA63" s="326" t="str">
        <f>'Class-1'!CB65</f>
        <v/>
      </c>
      <c r="CB63" s="336">
        <f>'Class-1'!CC65</f>
        <v>0</v>
      </c>
      <c r="CC63" s="329">
        <f>'Class-1'!CD65</f>
        <v>0</v>
      </c>
      <c r="CD63" s="329">
        <f>'Class-1'!CE65</f>
        <v>0</v>
      </c>
      <c r="CE63" s="329">
        <f>'Class-1'!CF65</f>
        <v>0</v>
      </c>
      <c r="CF63" s="329">
        <f>'Class-1'!CG65</f>
        <v>0</v>
      </c>
      <c r="CG63" s="337">
        <f>'Class-1'!CH65</f>
        <v>0</v>
      </c>
      <c r="CH63" s="141">
        <f>'Class-1'!CI65</f>
        <v>0</v>
      </c>
      <c r="CI63" s="326" t="str">
        <f>'Class-1'!CJ65</f>
        <v/>
      </c>
      <c r="CJ63" s="336">
        <f>'Class-1'!CK65</f>
        <v>0</v>
      </c>
      <c r="CK63" s="329">
        <f>'Class-1'!CL65</f>
        <v>0</v>
      </c>
      <c r="CL63" s="329">
        <f>'Class-1'!CM65</f>
        <v>0</v>
      </c>
      <c r="CM63" s="329">
        <f>'Class-1'!CN65</f>
        <v>0</v>
      </c>
      <c r="CN63" s="329">
        <f>'Class-1'!CO65</f>
        <v>0</v>
      </c>
      <c r="CO63" s="337">
        <f>'Class-1'!CP65</f>
        <v>0</v>
      </c>
      <c r="CP63" s="141">
        <f>'Class-1'!CQ65</f>
        <v>0</v>
      </c>
      <c r="CQ63" s="326" t="str">
        <f>'Class-1'!CR65</f>
        <v/>
      </c>
      <c r="CR63" s="336">
        <f>'Class-1'!CS65</f>
        <v>0</v>
      </c>
      <c r="CS63" s="329">
        <f>'Class-1'!CT65</f>
        <v>0</v>
      </c>
      <c r="CT63" s="329">
        <f>'Class-1'!CU65</f>
        <v>0</v>
      </c>
      <c r="CU63" s="329">
        <f>'Class-1'!CV65</f>
        <v>0</v>
      </c>
      <c r="CV63" s="329">
        <f>'Class-1'!CW65</f>
        <v>0</v>
      </c>
      <c r="CW63" s="337">
        <f>'Class-1'!CX65</f>
        <v>0</v>
      </c>
      <c r="CX63" s="141">
        <f>'Class-1'!CY65</f>
        <v>0</v>
      </c>
      <c r="CY63" s="326" t="str">
        <f>'Class-1'!CZ65</f>
        <v/>
      </c>
      <c r="CZ63" s="338">
        <f>'Class-1'!DA65</f>
        <v>0</v>
      </c>
      <c r="DA63" s="339">
        <f>'Class-1'!DB65</f>
        <v>0</v>
      </c>
      <c r="DB63" s="340" t="str">
        <f>'Class-1'!DC65</f>
        <v/>
      </c>
      <c r="DC63" s="332">
        <f>'Class-1'!DD65</f>
        <v>1000</v>
      </c>
      <c r="DD63" s="333">
        <f>'Class-1'!DE65</f>
        <v>0</v>
      </c>
      <c r="DE63" s="141">
        <f>'Class-1'!DF65</f>
        <v>0</v>
      </c>
      <c r="DF63" s="141" t="str">
        <f>'Class-1'!DG65</f>
        <v/>
      </c>
      <c r="DG63" s="141" t="str">
        <f>'Class-1'!DH65</f>
        <v/>
      </c>
      <c r="DH63" s="141" t="str">
        <f>'Class-1'!DI65</f>
        <v/>
      </c>
      <c r="DI63" s="334" t="str">
        <f>'Class-1'!DJ65</f>
        <v/>
      </c>
    </row>
    <row r="64" spans="1:113">
      <c r="A64" s="859"/>
      <c r="B64" s="287">
        <f t="shared" si="0"/>
        <v>0</v>
      </c>
      <c r="C64" s="139">
        <f>'Class-1'!D66</f>
        <v>0</v>
      </c>
      <c r="D64" s="139">
        <f>'Class-1'!E66</f>
        <v>0</v>
      </c>
      <c r="E64" s="139">
        <f>'Class-1'!F66</f>
        <v>0</v>
      </c>
      <c r="F64" s="141">
        <f>'Class-1'!G66</f>
        <v>0</v>
      </c>
      <c r="G64" s="141">
        <f>'Class-1'!H66</f>
        <v>0</v>
      </c>
      <c r="H64" s="141">
        <f>'Class-1'!I66</f>
        <v>0</v>
      </c>
      <c r="I64" s="286">
        <f>'Class-1'!J66</f>
        <v>0</v>
      </c>
      <c r="J64" s="335">
        <f>'Class-1'!K66</f>
        <v>0</v>
      </c>
      <c r="K64" s="319">
        <f>'Class-1'!L66</f>
        <v>0</v>
      </c>
      <c r="L64" s="320">
        <f>'Class-1'!M66</f>
        <v>0</v>
      </c>
      <c r="M64" s="321">
        <f>'Class-1'!N66</f>
        <v>0</v>
      </c>
      <c r="N64" s="321">
        <f>'Class-1'!O66</f>
        <v>0</v>
      </c>
      <c r="O64" s="322">
        <f>'Class-1'!P66</f>
        <v>0</v>
      </c>
      <c r="P64" s="323">
        <f>'Class-1'!Q66</f>
        <v>0</v>
      </c>
      <c r="Q64" s="324">
        <f>'Class-1'!R66</f>
        <v>0</v>
      </c>
      <c r="R64" s="324">
        <f>'Class-1'!S66</f>
        <v>0</v>
      </c>
      <c r="S64" s="324">
        <f>'Class-1'!T66</f>
        <v>0</v>
      </c>
      <c r="T64" s="325">
        <f>'Class-1'!U66</f>
        <v>0</v>
      </c>
      <c r="U64" s="434">
        <f>'Class-1'!V66</f>
        <v>0</v>
      </c>
      <c r="V64" s="141">
        <f>'Class-1'!W66</f>
        <v>0</v>
      </c>
      <c r="W64" s="326" t="str">
        <f>'Class-1'!X66</f>
        <v/>
      </c>
      <c r="X64" s="327">
        <f>'Class-1'!Y66</f>
        <v>0</v>
      </c>
      <c r="Y64" s="319">
        <f>'Class-1'!Z66</f>
        <v>0</v>
      </c>
      <c r="Z64" s="320">
        <f>'Class-1'!AA66</f>
        <v>0</v>
      </c>
      <c r="AA64" s="321">
        <f>'Class-1'!AB66</f>
        <v>0</v>
      </c>
      <c r="AB64" s="321">
        <f>'Class-1'!AC66</f>
        <v>0</v>
      </c>
      <c r="AC64" s="322">
        <f>'Class-1'!AD66</f>
        <v>0</v>
      </c>
      <c r="AD64" s="323">
        <f>'Class-1'!AE66</f>
        <v>0</v>
      </c>
      <c r="AE64" s="324">
        <f>'Class-1'!AF66</f>
        <v>0</v>
      </c>
      <c r="AF64" s="324">
        <f>'Class-1'!AG66</f>
        <v>0</v>
      </c>
      <c r="AG64" s="324">
        <f>'Class-1'!AH66</f>
        <v>0</v>
      </c>
      <c r="AH64" s="325">
        <f>'Class-1'!AI66</f>
        <v>0</v>
      </c>
      <c r="AI64" s="434">
        <f>'Class-1'!AJ66</f>
        <v>0</v>
      </c>
      <c r="AJ64" s="141">
        <f>'Class-1'!AK66</f>
        <v>0</v>
      </c>
      <c r="AK64" s="326" t="str">
        <f>'Class-1'!AL66</f>
        <v/>
      </c>
      <c r="AL64" s="327">
        <f>'Class-1'!AM66</f>
        <v>0</v>
      </c>
      <c r="AM64" s="319">
        <f>'Class-1'!AN66</f>
        <v>0</v>
      </c>
      <c r="AN64" s="320">
        <f>'Class-1'!AO66</f>
        <v>0</v>
      </c>
      <c r="AO64" s="321">
        <f>'Class-1'!AP66</f>
        <v>0</v>
      </c>
      <c r="AP64" s="321">
        <f>'Class-1'!AQ66</f>
        <v>0</v>
      </c>
      <c r="AQ64" s="322">
        <f>'Class-1'!AR66</f>
        <v>0</v>
      </c>
      <c r="AR64" s="323">
        <f>'Class-1'!AS66</f>
        <v>0</v>
      </c>
      <c r="AS64" s="324">
        <f>'Class-1'!AT66</f>
        <v>0</v>
      </c>
      <c r="AT64" s="324">
        <f>'Class-1'!AU66</f>
        <v>0</v>
      </c>
      <c r="AU64" s="324">
        <f>'Class-1'!AV66</f>
        <v>0</v>
      </c>
      <c r="AV64" s="325">
        <f>'Class-1'!AW66</f>
        <v>0</v>
      </c>
      <c r="AW64" s="434">
        <f>'Class-1'!AX66</f>
        <v>0</v>
      </c>
      <c r="AX64" s="141">
        <f>'Class-1'!AY66</f>
        <v>0</v>
      </c>
      <c r="AY64" s="326" t="str">
        <f>'Class-1'!AZ66</f>
        <v/>
      </c>
      <c r="AZ64" s="327">
        <f>'Class-1'!BA66</f>
        <v>0</v>
      </c>
      <c r="BA64" s="319">
        <f>'Class-1'!BB66</f>
        <v>0</v>
      </c>
      <c r="BB64" s="320">
        <f>'Class-1'!BC66</f>
        <v>0</v>
      </c>
      <c r="BC64" s="321">
        <f>'Class-1'!BD66</f>
        <v>0</v>
      </c>
      <c r="BD64" s="321">
        <f>'Class-1'!BE66</f>
        <v>0</v>
      </c>
      <c r="BE64" s="322">
        <f>'Class-1'!BF66</f>
        <v>0</v>
      </c>
      <c r="BF64" s="323">
        <f>'Class-1'!BG66</f>
        <v>0</v>
      </c>
      <c r="BG64" s="324">
        <f>'Class-1'!BH66</f>
        <v>0</v>
      </c>
      <c r="BH64" s="324">
        <f>'Class-1'!BI66</f>
        <v>0</v>
      </c>
      <c r="BI64" s="324">
        <f>'Class-1'!BJ66</f>
        <v>0</v>
      </c>
      <c r="BJ64" s="325">
        <f>'Class-1'!BK66</f>
        <v>0</v>
      </c>
      <c r="BK64" s="434">
        <f>'Class-1'!BL66</f>
        <v>0</v>
      </c>
      <c r="BL64" s="141">
        <f>'Class-1'!BM66</f>
        <v>0</v>
      </c>
      <c r="BM64" s="326" t="str">
        <f>'Class-1'!BN66</f>
        <v/>
      </c>
      <c r="BN64" s="327">
        <f>'Class-1'!BO66</f>
        <v>0</v>
      </c>
      <c r="BO64" s="319">
        <f>'Class-1'!BP66</f>
        <v>0</v>
      </c>
      <c r="BP64" s="320">
        <f>'Class-1'!BQ66</f>
        <v>0</v>
      </c>
      <c r="BQ64" s="321">
        <f>'Class-1'!BR66</f>
        <v>0</v>
      </c>
      <c r="BR64" s="321">
        <f>'Class-1'!BS66</f>
        <v>0</v>
      </c>
      <c r="BS64" s="322">
        <f>'Class-1'!BT66</f>
        <v>0</v>
      </c>
      <c r="BT64" s="323">
        <f>'Class-1'!BU66</f>
        <v>0</v>
      </c>
      <c r="BU64" s="324">
        <f>'Class-1'!BV66</f>
        <v>0</v>
      </c>
      <c r="BV64" s="324">
        <f>'Class-1'!BW66</f>
        <v>0</v>
      </c>
      <c r="BW64" s="324">
        <f>'Class-1'!BX66</f>
        <v>0</v>
      </c>
      <c r="BX64" s="325">
        <f>'Class-1'!BY66</f>
        <v>0</v>
      </c>
      <c r="BY64" s="434">
        <f>'Class-1'!BZ66</f>
        <v>0</v>
      </c>
      <c r="BZ64" s="141">
        <f>'Class-1'!CA66</f>
        <v>0</v>
      </c>
      <c r="CA64" s="326" t="str">
        <f>'Class-1'!CB66</f>
        <v/>
      </c>
      <c r="CB64" s="336">
        <f>'Class-1'!CC66</f>
        <v>0</v>
      </c>
      <c r="CC64" s="329">
        <f>'Class-1'!CD66</f>
        <v>0</v>
      </c>
      <c r="CD64" s="329">
        <f>'Class-1'!CE66</f>
        <v>0</v>
      </c>
      <c r="CE64" s="329">
        <f>'Class-1'!CF66</f>
        <v>0</v>
      </c>
      <c r="CF64" s="329">
        <f>'Class-1'!CG66</f>
        <v>0</v>
      </c>
      <c r="CG64" s="337">
        <f>'Class-1'!CH66</f>
        <v>0</v>
      </c>
      <c r="CH64" s="141">
        <f>'Class-1'!CI66</f>
        <v>0</v>
      </c>
      <c r="CI64" s="326" t="str">
        <f>'Class-1'!CJ66</f>
        <v/>
      </c>
      <c r="CJ64" s="336">
        <f>'Class-1'!CK66</f>
        <v>0</v>
      </c>
      <c r="CK64" s="329">
        <f>'Class-1'!CL66</f>
        <v>0</v>
      </c>
      <c r="CL64" s="329">
        <f>'Class-1'!CM66</f>
        <v>0</v>
      </c>
      <c r="CM64" s="329">
        <f>'Class-1'!CN66</f>
        <v>0</v>
      </c>
      <c r="CN64" s="329">
        <f>'Class-1'!CO66</f>
        <v>0</v>
      </c>
      <c r="CO64" s="337">
        <f>'Class-1'!CP66</f>
        <v>0</v>
      </c>
      <c r="CP64" s="141">
        <f>'Class-1'!CQ66</f>
        <v>0</v>
      </c>
      <c r="CQ64" s="326" t="str">
        <f>'Class-1'!CR66</f>
        <v/>
      </c>
      <c r="CR64" s="336">
        <f>'Class-1'!CS66</f>
        <v>0</v>
      </c>
      <c r="CS64" s="329">
        <f>'Class-1'!CT66</f>
        <v>0</v>
      </c>
      <c r="CT64" s="329">
        <f>'Class-1'!CU66</f>
        <v>0</v>
      </c>
      <c r="CU64" s="329">
        <f>'Class-1'!CV66</f>
        <v>0</v>
      </c>
      <c r="CV64" s="329">
        <f>'Class-1'!CW66</f>
        <v>0</v>
      </c>
      <c r="CW64" s="337">
        <f>'Class-1'!CX66</f>
        <v>0</v>
      </c>
      <c r="CX64" s="141">
        <f>'Class-1'!CY66</f>
        <v>0</v>
      </c>
      <c r="CY64" s="326" t="str">
        <f>'Class-1'!CZ66</f>
        <v/>
      </c>
      <c r="CZ64" s="338">
        <f>'Class-1'!DA66</f>
        <v>0</v>
      </c>
      <c r="DA64" s="339">
        <f>'Class-1'!DB66</f>
        <v>0</v>
      </c>
      <c r="DB64" s="340" t="str">
        <f>'Class-1'!DC66</f>
        <v/>
      </c>
      <c r="DC64" s="332">
        <f>'Class-1'!DD66</f>
        <v>1000</v>
      </c>
      <c r="DD64" s="333">
        <f>'Class-1'!DE66</f>
        <v>0</v>
      </c>
      <c r="DE64" s="141">
        <f>'Class-1'!DF66</f>
        <v>0</v>
      </c>
      <c r="DF64" s="141" t="str">
        <f>'Class-1'!DG66</f>
        <v/>
      </c>
      <c r="DG64" s="141" t="str">
        <f>'Class-1'!DH66</f>
        <v/>
      </c>
      <c r="DH64" s="141" t="str">
        <f>'Class-1'!DI66</f>
        <v/>
      </c>
      <c r="DI64" s="334" t="str">
        <f>'Class-1'!DJ66</f>
        <v/>
      </c>
    </row>
    <row r="65" spans="1:113">
      <c r="A65" s="859"/>
      <c r="B65" s="287">
        <f t="shared" si="0"/>
        <v>0</v>
      </c>
      <c r="C65" s="139">
        <f>'Class-1'!D67</f>
        <v>0</v>
      </c>
      <c r="D65" s="139">
        <f>'Class-1'!E67</f>
        <v>0</v>
      </c>
      <c r="E65" s="139">
        <f>'Class-1'!F67</f>
        <v>0</v>
      </c>
      <c r="F65" s="141">
        <f>'Class-1'!G67</f>
        <v>0</v>
      </c>
      <c r="G65" s="141">
        <f>'Class-1'!H67</f>
        <v>0</v>
      </c>
      <c r="H65" s="141">
        <f>'Class-1'!I67</f>
        <v>0</v>
      </c>
      <c r="I65" s="286">
        <f>'Class-1'!J67</f>
        <v>0</v>
      </c>
      <c r="J65" s="335">
        <f>'Class-1'!K67</f>
        <v>0</v>
      </c>
      <c r="K65" s="319">
        <f>'Class-1'!L67</f>
        <v>0</v>
      </c>
      <c r="L65" s="320">
        <f>'Class-1'!M67</f>
        <v>0</v>
      </c>
      <c r="M65" s="321">
        <f>'Class-1'!N67</f>
        <v>0</v>
      </c>
      <c r="N65" s="321">
        <f>'Class-1'!O67</f>
        <v>0</v>
      </c>
      <c r="O65" s="322">
        <f>'Class-1'!P67</f>
        <v>0</v>
      </c>
      <c r="P65" s="323">
        <f>'Class-1'!Q67</f>
        <v>0</v>
      </c>
      <c r="Q65" s="324">
        <f>'Class-1'!R67</f>
        <v>0</v>
      </c>
      <c r="R65" s="324">
        <f>'Class-1'!S67</f>
        <v>0</v>
      </c>
      <c r="S65" s="324">
        <f>'Class-1'!T67</f>
        <v>0</v>
      </c>
      <c r="T65" s="325">
        <f>'Class-1'!U67</f>
        <v>0</v>
      </c>
      <c r="U65" s="434">
        <f>'Class-1'!V67</f>
        <v>0</v>
      </c>
      <c r="V65" s="141">
        <f>'Class-1'!W67</f>
        <v>0</v>
      </c>
      <c r="W65" s="326" t="str">
        <f>'Class-1'!X67</f>
        <v/>
      </c>
      <c r="X65" s="327">
        <f>'Class-1'!Y67</f>
        <v>0</v>
      </c>
      <c r="Y65" s="319">
        <f>'Class-1'!Z67</f>
        <v>0</v>
      </c>
      <c r="Z65" s="320">
        <f>'Class-1'!AA67</f>
        <v>0</v>
      </c>
      <c r="AA65" s="321">
        <f>'Class-1'!AB67</f>
        <v>0</v>
      </c>
      <c r="AB65" s="321">
        <f>'Class-1'!AC67</f>
        <v>0</v>
      </c>
      <c r="AC65" s="322">
        <f>'Class-1'!AD67</f>
        <v>0</v>
      </c>
      <c r="AD65" s="323">
        <f>'Class-1'!AE67</f>
        <v>0</v>
      </c>
      <c r="AE65" s="324">
        <f>'Class-1'!AF67</f>
        <v>0</v>
      </c>
      <c r="AF65" s="324">
        <f>'Class-1'!AG67</f>
        <v>0</v>
      </c>
      <c r="AG65" s="324">
        <f>'Class-1'!AH67</f>
        <v>0</v>
      </c>
      <c r="AH65" s="325">
        <f>'Class-1'!AI67</f>
        <v>0</v>
      </c>
      <c r="AI65" s="434">
        <f>'Class-1'!AJ67</f>
        <v>0</v>
      </c>
      <c r="AJ65" s="141">
        <f>'Class-1'!AK67</f>
        <v>0</v>
      </c>
      <c r="AK65" s="326" t="str">
        <f>'Class-1'!AL67</f>
        <v/>
      </c>
      <c r="AL65" s="327">
        <f>'Class-1'!AM67</f>
        <v>0</v>
      </c>
      <c r="AM65" s="319">
        <f>'Class-1'!AN67</f>
        <v>0</v>
      </c>
      <c r="AN65" s="320">
        <f>'Class-1'!AO67</f>
        <v>0</v>
      </c>
      <c r="AO65" s="321">
        <f>'Class-1'!AP67</f>
        <v>0</v>
      </c>
      <c r="AP65" s="321">
        <f>'Class-1'!AQ67</f>
        <v>0</v>
      </c>
      <c r="AQ65" s="322">
        <f>'Class-1'!AR67</f>
        <v>0</v>
      </c>
      <c r="AR65" s="323">
        <f>'Class-1'!AS67</f>
        <v>0</v>
      </c>
      <c r="AS65" s="324">
        <f>'Class-1'!AT67</f>
        <v>0</v>
      </c>
      <c r="AT65" s="324">
        <f>'Class-1'!AU67</f>
        <v>0</v>
      </c>
      <c r="AU65" s="324">
        <f>'Class-1'!AV67</f>
        <v>0</v>
      </c>
      <c r="AV65" s="325">
        <f>'Class-1'!AW67</f>
        <v>0</v>
      </c>
      <c r="AW65" s="434">
        <f>'Class-1'!AX67</f>
        <v>0</v>
      </c>
      <c r="AX65" s="141">
        <f>'Class-1'!AY67</f>
        <v>0</v>
      </c>
      <c r="AY65" s="326" t="str">
        <f>'Class-1'!AZ67</f>
        <v/>
      </c>
      <c r="AZ65" s="327">
        <f>'Class-1'!BA67</f>
        <v>0</v>
      </c>
      <c r="BA65" s="319">
        <f>'Class-1'!BB67</f>
        <v>0</v>
      </c>
      <c r="BB65" s="320">
        <f>'Class-1'!BC67</f>
        <v>0</v>
      </c>
      <c r="BC65" s="321">
        <f>'Class-1'!BD67</f>
        <v>0</v>
      </c>
      <c r="BD65" s="321">
        <f>'Class-1'!BE67</f>
        <v>0</v>
      </c>
      <c r="BE65" s="322">
        <f>'Class-1'!BF67</f>
        <v>0</v>
      </c>
      <c r="BF65" s="323">
        <f>'Class-1'!BG67</f>
        <v>0</v>
      </c>
      <c r="BG65" s="324">
        <f>'Class-1'!BH67</f>
        <v>0</v>
      </c>
      <c r="BH65" s="324">
        <f>'Class-1'!BI67</f>
        <v>0</v>
      </c>
      <c r="BI65" s="324">
        <f>'Class-1'!BJ67</f>
        <v>0</v>
      </c>
      <c r="BJ65" s="325">
        <f>'Class-1'!BK67</f>
        <v>0</v>
      </c>
      <c r="BK65" s="434">
        <f>'Class-1'!BL67</f>
        <v>0</v>
      </c>
      <c r="BL65" s="141">
        <f>'Class-1'!BM67</f>
        <v>0</v>
      </c>
      <c r="BM65" s="326" t="str">
        <f>'Class-1'!BN67</f>
        <v/>
      </c>
      <c r="BN65" s="327">
        <f>'Class-1'!BO67</f>
        <v>0</v>
      </c>
      <c r="BO65" s="319">
        <f>'Class-1'!BP67</f>
        <v>0</v>
      </c>
      <c r="BP65" s="320">
        <f>'Class-1'!BQ67</f>
        <v>0</v>
      </c>
      <c r="BQ65" s="321">
        <f>'Class-1'!BR67</f>
        <v>0</v>
      </c>
      <c r="BR65" s="321">
        <f>'Class-1'!BS67</f>
        <v>0</v>
      </c>
      <c r="BS65" s="322">
        <f>'Class-1'!BT67</f>
        <v>0</v>
      </c>
      <c r="BT65" s="323">
        <f>'Class-1'!BU67</f>
        <v>0</v>
      </c>
      <c r="BU65" s="324">
        <f>'Class-1'!BV67</f>
        <v>0</v>
      </c>
      <c r="BV65" s="324">
        <f>'Class-1'!BW67</f>
        <v>0</v>
      </c>
      <c r="BW65" s="324">
        <f>'Class-1'!BX67</f>
        <v>0</v>
      </c>
      <c r="BX65" s="325">
        <f>'Class-1'!BY67</f>
        <v>0</v>
      </c>
      <c r="BY65" s="434">
        <f>'Class-1'!BZ67</f>
        <v>0</v>
      </c>
      <c r="BZ65" s="141">
        <f>'Class-1'!CA67</f>
        <v>0</v>
      </c>
      <c r="CA65" s="326" t="str">
        <f>'Class-1'!CB67</f>
        <v/>
      </c>
      <c r="CB65" s="336">
        <f>'Class-1'!CC67</f>
        <v>0</v>
      </c>
      <c r="CC65" s="329">
        <f>'Class-1'!CD67</f>
        <v>0</v>
      </c>
      <c r="CD65" s="329">
        <f>'Class-1'!CE67</f>
        <v>0</v>
      </c>
      <c r="CE65" s="329">
        <f>'Class-1'!CF67</f>
        <v>0</v>
      </c>
      <c r="CF65" s="329">
        <f>'Class-1'!CG67</f>
        <v>0</v>
      </c>
      <c r="CG65" s="337">
        <f>'Class-1'!CH67</f>
        <v>0</v>
      </c>
      <c r="CH65" s="141">
        <f>'Class-1'!CI67</f>
        <v>0</v>
      </c>
      <c r="CI65" s="326" t="str">
        <f>'Class-1'!CJ67</f>
        <v/>
      </c>
      <c r="CJ65" s="336">
        <f>'Class-1'!CK67</f>
        <v>0</v>
      </c>
      <c r="CK65" s="329">
        <f>'Class-1'!CL67</f>
        <v>0</v>
      </c>
      <c r="CL65" s="329">
        <f>'Class-1'!CM67</f>
        <v>0</v>
      </c>
      <c r="CM65" s="329">
        <f>'Class-1'!CN67</f>
        <v>0</v>
      </c>
      <c r="CN65" s="329">
        <f>'Class-1'!CO67</f>
        <v>0</v>
      </c>
      <c r="CO65" s="337">
        <f>'Class-1'!CP67</f>
        <v>0</v>
      </c>
      <c r="CP65" s="141">
        <f>'Class-1'!CQ67</f>
        <v>0</v>
      </c>
      <c r="CQ65" s="326" t="str">
        <f>'Class-1'!CR67</f>
        <v/>
      </c>
      <c r="CR65" s="336">
        <f>'Class-1'!CS67</f>
        <v>0</v>
      </c>
      <c r="CS65" s="329">
        <f>'Class-1'!CT67</f>
        <v>0</v>
      </c>
      <c r="CT65" s="329">
        <f>'Class-1'!CU67</f>
        <v>0</v>
      </c>
      <c r="CU65" s="329">
        <f>'Class-1'!CV67</f>
        <v>0</v>
      </c>
      <c r="CV65" s="329">
        <f>'Class-1'!CW67</f>
        <v>0</v>
      </c>
      <c r="CW65" s="337">
        <f>'Class-1'!CX67</f>
        <v>0</v>
      </c>
      <c r="CX65" s="141">
        <f>'Class-1'!CY67</f>
        <v>0</v>
      </c>
      <c r="CY65" s="326" t="str">
        <f>'Class-1'!CZ67</f>
        <v/>
      </c>
      <c r="CZ65" s="338">
        <f>'Class-1'!DA67</f>
        <v>0</v>
      </c>
      <c r="DA65" s="339">
        <f>'Class-1'!DB67</f>
        <v>0</v>
      </c>
      <c r="DB65" s="340" t="str">
        <f>'Class-1'!DC67</f>
        <v/>
      </c>
      <c r="DC65" s="332">
        <f>'Class-1'!DD67</f>
        <v>1000</v>
      </c>
      <c r="DD65" s="333">
        <f>'Class-1'!DE67</f>
        <v>0</v>
      </c>
      <c r="DE65" s="141">
        <f>'Class-1'!DF67</f>
        <v>0</v>
      </c>
      <c r="DF65" s="141" t="str">
        <f>'Class-1'!DG67</f>
        <v/>
      </c>
      <c r="DG65" s="141" t="str">
        <f>'Class-1'!DH67</f>
        <v/>
      </c>
      <c r="DH65" s="141" t="str">
        <f>'Class-1'!DI67</f>
        <v/>
      </c>
      <c r="DI65" s="334" t="str">
        <f>'Class-1'!DJ67</f>
        <v/>
      </c>
    </row>
    <row r="66" spans="1:113">
      <c r="A66" s="859"/>
      <c r="B66" s="287">
        <f t="shared" si="0"/>
        <v>0</v>
      </c>
      <c r="C66" s="139">
        <f>'Class-1'!D68</f>
        <v>0</v>
      </c>
      <c r="D66" s="139">
        <f>'Class-1'!E68</f>
        <v>0</v>
      </c>
      <c r="E66" s="139">
        <f>'Class-1'!F68</f>
        <v>0</v>
      </c>
      <c r="F66" s="141">
        <f>'Class-1'!G68</f>
        <v>0</v>
      </c>
      <c r="G66" s="141">
        <f>'Class-1'!H68</f>
        <v>0</v>
      </c>
      <c r="H66" s="141">
        <f>'Class-1'!I68</f>
        <v>0</v>
      </c>
      <c r="I66" s="286">
        <f>'Class-1'!J68</f>
        <v>0</v>
      </c>
      <c r="J66" s="335">
        <f>'Class-1'!K68</f>
        <v>0</v>
      </c>
      <c r="K66" s="319">
        <f>'Class-1'!L68</f>
        <v>0</v>
      </c>
      <c r="L66" s="320">
        <f>'Class-1'!M68</f>
        <v>0</v>
      </c>
      <c r="M66" s="321">
        <f>'Class-1'!N68</f>
        <v>0</v>
      </c>
      <c r="N66" s="321">
        <f>'Class-1'!O68</f>
        <v>0</v>
      </c>
      <c r="O66" s="322">
        <f>'Class-1'!P68</f>
        <v>0</v>
      </c>
      <c r="P66" s="323">
        <f>'Class-1'!Q68</f>
        <v>0</v>
      </c>
      <c r="Q66" s="324">
        <f>'Class-1'!R68</f>
        <v>0</v>
      </c>
      <c r="R66" s="324">
        <f>'Class-1'!S68</f>
        <v>0</v>
      </c>
      <c r="S66" s="324">
        <f>'Class-1'!T68</f>
        <v>0</v>
      </c>
      <c r="T66" s="325">
        <f>'Class-1'!U68</f>
        <v>0</v>
      </c>
      <c r="U66" s="434">
        <f>'Class-1'!V68</f>
        <v>0</v>
      </c>
      <c r="V66" s="141">
        <f>'Class-1'!W68</f>
        <v>0</v>
      </c>
      <c r="W66" s="326" t="str">
        <f>'Class-1'!X68</f>
        <v/>
      </c>
      <c r="X66" s="327">
        <f>'Class-1'!Y68</f>
        <v>0</v>
      </c>
      <c r="Y66" s="319">
        <f>'Class-1'!Z68</f>
        <v>0</v>
      </c>
      <c r="Z66" s="320">
        <f>'Class-1'!AA68</f>
        <v>0</v>
      </c>
      <c r="AA66" s="321">
        <f>'Class-1'!AB68</f>
        <v>0</v>
      </c>
      <c r="AB66" s="321">
        <f>'Class-1'!AC68</f>
        <v>0</v>
      </c>
      <c r="AC66" s="322">
        <f>'Class-1'!AD68</f>
        <v>0</v>
      </c>
      <c r="AD66" s="323">
        <f>'Class-1'!AE68</f>
        <v>0</v>
      </c>
      <c r="AE66" s="324">
        <f>'Class-1'!AF68</f>
        <v>0</v>
      </c>
      <c r="AF66" s="324">
        <f>'Class-1'!AG68</f>
        <v>0</v>
      </c>
      <c r="AG66" s="324">
        <f>'Class-1'!AH68</f>
        <v>0</v>
      </c>
      <c r="AH66" s="325">
        <f>'Class-1'!AI68</f>
        <v>0</v>
      </c>
      <c r="AI66" s="434">
        <f>'Class-1'!AJ68</f>
        <v>0</v>
      </c>
      <c r="AJ66" s="141">
        <f>'Class-1'!AK68</f>
        <v>0</v>
      </c>
      <c r="AK66" s="326" t="str">
        <f>'Class-1'!AL68</f>
        <v/>
      </c>
      <c r="AL66" s="327">
        <f>'Class-1'!AM68</f>
        <v>0</v>
      </c>
      <c r="AM66" s="319">
        <f>'Class-1'!AN68</f>
        <v>0</v>
      </c>
      <c r="AN66" s="320">
        <f>'Class-1'!AO68</f>
        <v>0</v>
      </c>
      <c r="AO66" s="321">
        <f>'Class-1'!AP68</f>
        <v>0</v>
      </c>
      <c r="AP66" s="321">
        <f>'Class-1'!AQ68</f>
        <v>0</v>
      </c>
      <c r="AQ66" s="322">
        <f>'Class-1'!AR68</f>
        <v>0</v>
      </c>
      <c r="AR66" s="323">
        <f>'Class-1'!AS68</f>
        <v>0</v>
      </c>
      <c r="AS66" s="324">
        <f>'Class-1'!AT68</f>
        <v>0</v>
      </c>
      <c r="AT66" s="324">
        <f>'Class-1'!AU68</f>
        <v>0</v>
      </c>
      <c r="AU66" s="324">
        <f>'Class-1'!AV68</f>
        <v>0</v>
      </c>
      <c r="AV66" s="325">
        <f>'Class-1'!AW68</f>
        <v>0</v>
      </c>
      <c r="AW66" s="434">
        <f>'Class-1'!AX68</f>
        <v>0</v>
      </c>
      <c r="AX66" s="141">
        <f>'Class-1'!AY68</f>
        <v>0</v>
      </c>
      <c r="AY66" s="326" t="str">
        <f>'Class-1'!AZ68</f>
        <v/>
      </c>
      <c r="AZ66" s="327">
        <f>'Class-1'!BA68</f>
        <v>0</v>
      </c>
      <c r="BA66" s="319">
        <f>'Class-1'!BB68</f>
        <v>0</v>
      </c>
      <c r="BB66" s="320">
        <f>'Class-1'!BC68</f>
        <v>0</v>
      </c>
      <c r="BC66" s="321">
        <f>'Class-1'!BD68</f>
        <v>0</v>
      </c>
      <c r="BD66" s="321">
        <f>'Class-1'!BE68</f>
        <v>0</v>
      </c>
      <c r="BE66" s="322">
        <f>'Class-1'!BF68</f>
        <v>0</v>
      </c>
      <c r="BF66" s="323">
        <f>'Class-1'!BG68</f>
        <v>0</v>
      </c>
      <c r="BG66" s="324">
        <f>'Class-1'!BH68</f>
        <v>0</v>
      </c>
      <c r="BH66" s="324">
        <f>'Class-1'!BI68</f>
        <v>0</v>
      </c>
      <c r="BI66" s="324">
        <f>'Class-1'!BJ68</f>
        <v>0</v>
      </c>
      <c r="BJ66" s="325">
        <f>'Class-1'!BK68</f>
        <v>0</v>
      </c>
      <c r="BK66" s="434">
        <f>'Class-1'!BL68</f>
        <v>0</v>
      </c>
      <c r="BL66" s="141">
        <f>'Class-1'!BM68</f>
        <v>0</v>
      </c>
      <c r="BM66" s="326" t="str">
        <f>'Class-1'!BN68</f>
        <v/>
      </c>
      <c r="BN66" s="327">
        <f>'Class-1'!BO68</f>
        <v>0</v>
      </c>
      <c r="BO66" s="319">
        <f>'Class-1'!BP68</f>
        <v>0</v>
      </c>
      <c r="BP66" s="320">
        <f>'Class-1'!BQ68</f>
        <v>0</v>
      </c>
      <c r="BQ66" s="321">
        <f>'Class-1'!BR68</f>
        <v>0</v>
      </c>
      <c r="BR66" s="321">
        <f>'Class-1'!BS68</f>
        <v>0</v>
      </c>
      <c r="BS66" s="322">
        <f>'Class-1'!BT68</f>
        <v>0</v>
      </c>
      <c r="BT66" s="323">
        <f>'Class-1'!BU68</f>
        <v>0</v>
      </c>
      <c r="BU66" s="324">
        <f>'Class-1'!BV68</f>
        <v>0</v>
      </c>
      <c r="BV66" s="324">
        <f>'Class-1'!BW68</f>
        <v>0</v>
      </c>
      <c r="BW66" s="324">
        <f>'Class-1'!BX68</f>
        <v>0</v>
      </c>
      <c r="BX66" s="325">
        <f>'Class-1'!BY68</f>
        <v>0</v>
      </c>
      <c r="BY66" s="434">
        <f>'Class-1'!BZ68</f>
        <v>0</v>
      </c>
      <c r="BZ66" s="141">
        <f>'Class-1'!CA68</f>
        <v>0</v>
      </c>
      <c r="CA66" s="326" t="str">
        <f>'Class-1'!CB68</f>
        <v/>
      </c>
      <c r="CB66" s="336">
        <f>'Class-1'!CC68</f>
        <v>0</v>
      </c>
      <c r="CC66" s="329">
        <f>'Class-1'!CD68</f>
        <v>0</v>
      </c>
      <c r="CD66" s="329">
        <f>'Class-1'!CE68</f>
        <v>0</v>
      </c>
      <c r="CE66" s="329">
        <f>'Class-1'!CF68</f>
        <v>0</v>
      </c>
      <c r="CF66" s="329">
        <f>'Class-1'!CG68</f>
        <v>0</v>
      </c>
      <c r="CG66" s="337">
        <f>'Class-1'!CH68</f>
        <v>0</v>
      </c>
      <c r="CH66" s="141">
        <f>'Class-1'!CI68</f>
        <v>0</v>
      </c>
      <c r="CI66" s="326" t="str">
        <f>'Class-1'!CJ68</f>
        <v/>
      </c>
      <c r="CJ66" s="336">
        <f>'Class-1'!CK68</f>
        <v>0</v>
      </c>
      <c r="CK66" s="329">
        <f>'Class-1'!CL68</f>
        <v>0</v>
      </c>
      <c r="CL66" s="329">
        <f>'Class-1'!CM68</f>
        <v>0</v>
      </c>
      <c r="CM66" s="329">
        <f>'Class-1'!CN68</f>
        <v>0</v>
      </c>
      <c r="CN66" s="329">
        <f>'Class-1'!CO68</f>
        <v>0</v>
      </c>
      <c r="CO66" s="337">
        <f>'Class-1'!CP68</f>
        <v>0</v>
      </c>
      <c r="CP66" s="141">
        <f>'Class-1'!CQ68</f>
        <v>0</v>
      </c>
      <c r="CQ66" s="326" t="str">
        <f>'Class-1'!CR68</f>
        <v/>
      </c>
      <c r="CR66" s="336">
        <f>'Class-1'!CS68</f>
        <v>0</v>
      </c>
      <c r="CS66" s="329">
        <f>'Class-1'!CT68</f>
        <v>0</v>
      </c>
      <c r="CT66" s="329">
        <f>'Class-1'!CU68</f>
        <v>0</v>
      </c>
      <c r="CU66" s="329">
        <f>'Class-1'!CV68</f>
        <v>0</v>
      </c>
      <c r="CV66" s="329">
        <f>'Class-1'!CW68</f>
        <v>0</v>
      </c>
      <c r="CW66" s="337">
        <f>'Class-1'!CX68</f>
        <v>0</v>
      </c>
      <c r="CX66" s="141">
        <f>'Class-1'!CY68</f>
        <v>0</v>
      </c>
      <c r="CY66" s="326" t="str">
        <f>'Class-1'!CZ68</f>
        <v/>
      </c>
      <c r="CZ66" s="338">
        <f>'Class-1'!DA68</f>
        <v>0</v>
      </c>
      <c r="DA66" s="339">
        <f>'Class-1'!DB68</f>
        <v>0</v>
      </c>
      <c r="DB66" s="340" t="str">
        <f>'Class-1'!DC68</f>
        <v/>
      </c>
      <c r="DC66" s="332">
        <f>'Class-1'!DD68</f>
        <v>1000</v>
      </c>
      <c r="DD66" s="333">
        <f>'Class-1'!DE68</f>
        <v>0</v>
      </c>
      <c r="DE66" s="141">
        <f>'Class-1'!DF68</f>
        <v>0</v>
      </c>
      <c r="DF66" s="141" t="str">
        <f>'Class-1'!DG68</f>
        <v/>
      </c>
      <c r="DG66" s="141" t="str">
        <f>'Class-1'!DH68</f>
        <v/>
      </c>
      <c r="DH66" s="141" t="str">
        <f>'Class-1'!DI68</f>
        <v/>
      </c>
      <c r="DI66" s="334" t="str">
        <f>'Class-1'!DJ68</f>
        <v/>
      </c>
    </row>
    <row r="67" spans="1:113">
      <c r="A67" s="859"/>
      <c r="B67" s="287">
        <f t="shared" si="0"/>
        <v>0</v>
      </c>
      <c r="C67" s="139">
        <f>'Class-1'!D69</f>
        <v>0</v>
      </c>
      <c r="D67" s="139">
        <f>'Class-1'!E69</f>
        <v>0</v>
      </c>
      <c r="E67" s="139">
        <f>'Class-1'!F69</f>
        <v>0</v>
      </c>
      <c r="F67" s="141">
        <f>'Class-1'!G69</f>
        <v>0</v>
      </c>
      <c r="G67" s="141">
        <f>'Class-1'!H69</f>
        <v>0</v>
      </c>
      <c r="H67" s="141">
        <f>'Class-1'!I69</f>
        <v>0</v>
      </c>
      <c r="I67" s="286">
        <f>'Class-1'!J69</f>
        <v>0</v>
      </c>
      <c r="J67" s="335">
        <f>'Class-1'!K69</f>
        <v>0</v>
      </c>
      <c r="K67" s="319">
        <f>'Class-1'!L69</f>
        <v>0</v>
      </c>
      <c r="L67" s="320">
        <f>'Class-1'!M69</f>
        <v>0</v>
      </c>
      <c r="M67" s="321">
        <f>'Class-1'!N69</f>
        <v>0</v>
      </c>
      <c r="N67" s="321">
        <f>'Class-1'!O69</f>
        <v>0</v>
      </c>
      <c r="O67" s="322">
        <f>'Class-1'!P69</f>
        <v>0</v>
      </c>
      <c r="P67" s="323">
        <f>'Class-1'!Q69</f>
        <v>0</v>
      </c>
      <c r="Q67" s="324">
        <f>'Class-1'!R69</f>
        <v>0</v>
      </c>
      <c r="R67" s="324">
        <f>'Class-1'!S69</f>
        <v>0</v>
      </c>
      <c r="S67" s="324">
        <f>'Class-1'!T69</f>
        <v>0</v>
      </c>
      <c r="T67" s="325">
        <f>'Class-1'!U69</f>
        <v>0</v>
      </c>
      <c r="U67" s="434">
        <f>'Class-1'!V69</f>
        <v>0</v>
      </c>
      <c r="V67" s="141">
        <f>'Class-1'!W69</f>
        <v>0</v>
      </c>
      <c r="W67" s="326" t="str">
        <f>'Class-1'!X69</f>
        <v/>
      </c>
      <c r="X67" s="327">
        <f>'Class-1'!Y69</f>
        <v>0</v>
      </c>
      <c r="Y67" s="319">
        <f>'Class-1'!Z69</f>
        <v>0</v>
      </c>
      <c r="Z67" s="320">
        <f>'Class-1'!AA69</f>
        <v>0</v>
      </c>
      <c r="AA67" s="321">
        <f>'Class-1'!AB69</f>
        <v>0</v>
      </c>
      <c r="AB67" s="321">
        <f>'Class-1'!AC69</f>
        <v>0</v>
      </c>
      <c r="AC67" s="322">
        <f>'Class-1'!AD69</f>
        <v>0</v>
      </c>
      <c r="AD67" s="323">
        <f>'Class-1'!AE69</f>
        <v>0</v>
      </c>
      <c r="AE67" s="324">
        <f>'Class-1'!AF69</f>
        <v>0</v>
      </c>
      <c r="AF67" s="324">
        <f>'Class-1'!AG69</f>
        <v>0</v>
      </c>
      <c r="AG67" s="324">
        <f>'Class-1'!AH69</f>
        <v>0</v>
      </c>
      <c r="AH67" s="325">
        <f>'Class-1'!AI69</f>
        <v>0</v>
      </c>
      <c r="AI67" s="434">
        <f>'Class-1'!AJ69</f>
        <v>0</v>
      </c>
      <c r="AJ67" s="141">
        <f>'Class-1'!AK69</f>
        <v>0</v>
      </c>
      <c r="AK67" s="326" t="str">
        <f>'Class-1'!AL69</f>
        <v/>
      </c>
      <c r="AL67" s="327">
        <f>'Class-1'!AM69</f>
        <v>0</v>
      </c>
      <c r="AM67" s="319">
        <f>'Class-1'!AN69</f>
        <v>0</v>
      </c>
      <c r="AN67" s="320">
        <f>'Class-1'!AO69</f>
        <v>0</v>
      </c>
      <c r="AO67" s="321">
        <f>'Class-1'!AP69</f>
        <v>0</v>
      </c>
      <c r="AP67" s="321">
        <f>'Class-1'!AQ69</f>
        <v>0</v>
      </c>
      <c r="AQ67" s="322">
        <f>'Class-1'!AR69</f>
        <v>0</v>
      </c>
      <c r="AR67" s="323">
        <f>'Class-1'!AS69</f>
        <v>0</v>
      </c>
      <c r="AS67" s="324">
        <f>'Class-1'!AT69</f>
        <v>0</v>
      </c>
      <c r="AT67" s="324">
        <f>'Class-1'!AU69</f>
        <v>0</v>
      </c>
      <c r="AU67" s="324">
        <f>'Class-1'!AV69</f>
        <v>0</v>
      </c>
      <c r="AV67" s="325">
        <f>'Class-1'!AW69</f>
        <v>0</v>
      </c>
      <c r="AW67" s="434">
        <f>'Class-1'!AX69</f>
        <v>0</v>
      </c>
      <c r="AX67" s="141">
        <f>'Class-1'!AY69</f>
        <v>0</v>
      </c>
      <c r="AY67" s="326" t="str">
        <f>'Class-1'!AZ69</f>
        <v/>
      </c>
      <c r="AZ67" s="327">
        <f>'Class-1'!BA69</f>
        <v>0</v>
      </c>
      <c r="BA67" s="319">
        <f>'Class-1'!BB69</f>
        <v>0</v>
      </c>
      <c r="BB67" s="320">
        <f>'Class-1'!BC69</f>
        <v>0</v>
      </c>
      <c r="BC67" s="321">
        <f>'Class-1'!BD69</f>
        <v>0</v>
      </c>
      <c r="BD67" s="321">
        <f>'Class-1'!BE69</f>
        <v>0</v>
      </c>
      <c r="BE67" s="322">
        <f>'Class-1'!BF69</f>
        <v>0</v>
      </c>
      <c r="BF67" s="323">
        <f>'Class-1'!BG69</f>
        <v>0</v>
      </c>
      <c r="BG67" s="324">
        <f>'Class-1'!BH69</f>
        <v>0</v>
      </c>
      <c r="BH67" s="324">
        <f>'Class-1'!BI69</f>
        <v>0</v>
      </c>
      <c r="BI67" s="324">
        <f>'Class-1'!BJ69</f>
        <v>0</v>
      </c>
      <c r="BJ67" s="325">
        <f>'Class-1'!BK69</f>
        <v>0</v>
      </c>
      <c r="BK67" s="434">
        <f>'Class-1'!BL69</f>
        <v>0</v>
      </c>
      <c r="BL67" s="141">
        <f>'Class-1'!BM69</f>
        <v>0</v>
      </c>
      <c r="BM67" s="326" t="str">
        <f>'Class-1'!BN69</f>
        <v/>
      </c>
      <c r="BN67" s="327">
        <f>'Class-1'!BO69</f>
        <v>0</v>
      </c>
      <c r="BO67" s="319">
        <f>'Class-1'!BP69</f>
        <v>0</v>
      </c>
      <c r="BP67" s="320">
        <f>'Class-1'!BQ69</f>
        <v>0</v>
      </c>
      <c r="BQ67" s="321">
        <f>'Class-1'!BR69</f>
        <v>0</v>
      </c>
      <c r="BR67" s="321">
        <f>'Class-1'!BS69</f>
        <v>0</v>
      </c>
      <c r="BS67" s="322">
        <f>'Class-1'!BT69</f>
        <v>0</v>
      </c>
      <c r="BT67" s="323">
        <f>'Class-1'!BU69</f>
        <v>0</v>
      </c>
      <c r="BU67" s="324">
        <f>'Class-1'!BV69</f>
        <v>0</v>
      </c>
      <c r="BV67" s="324">
        <f>'Class-1'!BW69</f>
        <v>0</v>
      </c>
      <c r="BW67" s="324">
        <f>'Class-1'!BX69</f>
        <v>0</v>
      </c>
      <c r="BX67" s="325">
        <f>'Class-1'!BY69</f>
        <v>0</v>
      </c>
      <c r="BY67" s="434">
        <f>'Class-1'!BZ69</f>
        <v>0</v>
      </c>
      <c r="BZ67" s="141">
        <f>'Class-1'!CA69</f>
        <v>0</v>
      </c>
      <c r="CA67" s="326" t="str">
        <f>'Class-1'!CB69</f>
        <v/>
      </c>
      <c r="CB67" s="336">
        <f>'Class-1'!CC69</f>
        <v>0</v>
      </c>
      <c r="CC67" s="329">
        <f>'Class-1'!CD69</f>
        <v>0</v>
      </c>
      <c r="CD67" s="329">
        <f>'Class-1'!CE69</f>
        <v>0</v>
      </c>
      <c r="CE67" s="329">
        <f>'Class-1'!CF69</f>
        <v>0</v>
      </c>
      <c r="CF67" s="329">
        <f>'Class-1'!CG69</f>
        <v>0</v>
      </c>
      <c r="CG67" s="337">
        <f>'Class-1'!CH69</f>
        <v>0</v>
      </c>
      <c r="CH67" s="141">
        <f>'Class-1'!CI69</f>
        <v>0</v>
      </c>
      <c r="CI67" s="326" t="str">
        <f>'Class-1'!CJ69</f>
        <v/>
      </c>
      <c r="CJ67" s="336">
        <f>'Class-1'!CK69</f>
        <v>0</v>
      </c>
      <c r="CK67" s="329">
        <f>'Class-1'!CL69</f>
        <v>0</v>
      </c>
      <c r="CL67" s="329">
        <f>'Class-1'!CM69</f>
        <v>0</v>
      </c>
      <c r="CM67" s="329">
        <f>'Class-1'!CN69</f>
        <v>0</v>
      </c>
      <c r="CN67" s="329">
        <f>'Class-1'!CO69</f>
        <v>0</v>
      </c>
      <c r="CO67" s="337">
        <f>'Class-1'!CP69</f>
        <v>0</v>
      </c>
      <c r="CP67" s="141">
        <f>'Class-1'!CQ69</f>
        <v>0</v>
      </c>
      <c r="CQ67" s="326" t="str">
        <f>'Class-1'!CR69</f>
        <v/>
      </c>
      <c r="CR67" s="336">
        <f>'Class-1'!CS69</f>
        <v>0</v>
      </c>
      <c r="CS67" s="329">
        <f>'Class-1'!CT69</f>
        <v>0</v>
      </c>
      <c r="CT67" s="329">
        <f>'Class-1'!CU69</f>
        <v>0</v>
      </c>
      <c r="CU67" s="329">
        <f>'Class-1'!CV69</f>
        <v>0</v>
      </c>
      <c r="CV67" s="329">
        <f>'Class-1'!CW69</f>
        <v>0</v>
      </c>
      <c r="CW67" s="337">
        <f>'Class-1'!CX69</f>
        <v>0</v>
      </c>
      <c r="CX67" s="141">
        <f>'Class-1'!CY69</f>
        <v>0</v>
      </c>
      <c r="CY67" s="326" t="str">
        <f>'Class-1'!CZ69</f>
        <v/>
      </c>
      <c r="CZ67" s="338">
        <f>'Class-1'!DA69</f>
        <v>0</v>
      </c>
      <c r="DA67" s="339">
        <f>'Class-1'!DB69</f>
        <v>0</v>
      </c>
      <c r="DB67" s="340" t="str">
        <f>'Class-1'!DC69</f>
        <v/>
      </c>
      <c r="DC67" s="332">
        <f>'Class-1'!DD69</f>
        <v>1000</v>
      </c>
      <c r="DD67" s="333">
        <f>'Class-1'!DE69</f>
        <v>0</v>
      </c>
      <c r="DE67" s="141">
        <f>'Class-1'!DF69</f>
        <v>0</v>
      </c>
      <c r="DF67" s="141" t="str">
        <f>'Class-1'!DG69</f>
        <v/>
      </c>
      <c r="DG67" s="141" t="str">
        <f>'Class-1'!DH69</f>
        <v/>
      </c>
      <c r="DH67" s="141" t="str">
        <f>'Class-1'!DI69</f>
        <v/>
      </c>
      <c r="DI67" s="334" t="str">
        <f>'Class-1'!DJ69</f>
        <v/>
      </c>
    </row>
    <row r="68" spans="1:113">
      <c r="A68" s="859"/>
      <c r="B68" s="287">
        <f t="shared" si="0"/>
        <v>0</v>
      </c>
      <c r="C68" s="139">
        <f>'Class-1'!D70</f>
        <v>0</v>
      </c>
      <c r="D68" s="139">
        <f>'Class-1'!E70</f>
        <v>0</v>
      </c>
      <c r="E68" s="139">
        <f>'Class-1'!F70</f>
        <v>0</v>
      </c>
      <c r="F68" s="141">
        <f>'Class-1'!G70</f>
        <v>0</v>
      </c>
      <c r="G68" s="141">
        <f>'Class-1'!H70</f>
        <v>0</v>
      </c>
      <c r="H68" s="141">
        <f>'Class-1'!I70</f>
        <v>0</v>
      </c>
      <c r="I68" s="286">
        <f>'Class-1'!J70</f>
        <v>0</v>
      </c>
      <c r="J68" s="335">
        <f>'Class-1'!K70</f>
        <v>0</v>
      </c>
      <c r="K68" s="319">
        <f>'Class-1'!L70</f>
        <v>0</v>
      </c>
      <c r="L68" s="320">
        <f>'Class-1'!M70</f>
        <v>0</v>
      </c>
      <c r="M68" s="321">
        <f>'Class-1'!N70</f>
        <v>0</v>
      </c>
      <c r="N68" s="321">
        <f>'Class-1'!O70</f>
        <v>0</v>
      </c>
      <c r="O68" s="322">
        <f>'Class-1'!P70</f>
        <v>0</v>
      </c>
      <c r="P68" s="323">
        <f>'Class-1'!Q70</f>
        <v>0</v>
      </c>
      <c r="Q68" s="324">
        <f>'Class-1'!R70</f>
        <v>0</v>
      </c>
      <c r="R68" s="324">
        <f>'Class-1'!S70</f>
        <v>0</v>
      </c>
      <c r="S68" s="324">
        <f>'Class-1'!T70</f>
        <v>0</v>
      </c>
      <c r="T68" s="325">
        <f>'Class-1'!U70</f>
        <v>0</v>
      </c>
      <c r="U68" s="434">
        <f>'Class-1'!V70</f>
        <v>0</v>
      </c>
      <c r="V68" s="141">
        <f>'Class-1'!W70</f>
        <v>0</v>
      </c>
      <c r="W68" s="326" t="str">
        <f>'Class-1'!X70</f>
        <v/>
      </c>
      <c r="X68" s="327">
        <f>'Class-1'!Y70</f>
        <v>0</v>
      </c>
      <c r="Y68" s="319">
        <f>'Class-1'!Z70</f>
        <v>0</v>
      </c>
      <c r="Z68" s="320">
        <f>'Class-1'!AA70</f>
        <v>0</v>
      </c>
      <c r="AA68" s="321">
        <f>'Class-1'!AB70</f>
        <v>0</v>
      </c>
      <c r="AB68" s="321">
        <f>'Class-1'!AC70</f>
        <v>0</v>
      </c>
      <c r="AC68" s="322">
        <f>'Class-1'!AD70</f>
        <v>0</v>
      </c>
      <c r="AD68" s="323">
        <f>'Class-1'!AE70</f>
        <v>0</v>
      </c>
      <c r="AE68" s="324">
        <f>'Class-1'!AF70</f>
        <v>0</v>
      </c>
      <c r="AF68" s="324">
        <f>'Class-1'!AG70</f>
        <v>0</v>
      </c>
      <c r="AG68" s="324">
        <f>'Class-1'!AH70</f>
        <v>0</v>
      </c>
      <c r="AH68" s="325">
        <f>'Class-1'!AI70</f>
        <v>0</v>
      </c>
      <c r="AI68" s="434">
        <f>'Class-1'!AJ70</f>
        <v>0</v>
      </c>
      <c r="AJ68" s="141">
        <f>'Class-1'!AK70</f>
        <v>0</v>
      </c>
      <c r="AK68" s="326" t="str">
        <f>'Class-1'!AL70</f>
        <v/>
      </c>
      <c r="AL68" s="327">
        <f>'Class-1'!AM70</f>
        <v>0</v>
      </c>
      <c r="AM68" s="319">
        <f>'Class-1'!AN70</f>
        <v>0</v>
      </c>
      <c r="AN68" s="320">
        <f>'Class-1'!AO70</f>
        <v>0</v>
      </c>
      <c r="AO68" s="321">
        <f>'Class-1'!AP70</f>
        <v>0</v>
      </c>
      <c r="AP68" s="321">
        <f>'Class-1'!AQ70</f>
        <v>0</v>
      </c>
      <c r="AQ68" s="322">
        <f>'Class-1'!AR70</f>
        <v>0</v>
      </c>
      <c r="AR68" s="323">
        <f>'Class-1'!AS70</f>
        <v>0</v>
      </c>
      <c r="AS68" s="324">
        <f>'Class-1'!AT70</f>
        <v>0</v>
      </c>
      <c r="AT68" s="324">
        <f>'Class-1'!AU70</f>
        <v>0</v>
      </c>
      <c r="AU68" s="324">
        <f>'Class-1'!AV70</f>
        <v>0</v>
      </c>
      <c r="AV68" s="325">
        <f>'Class-1'!AW70</f>
        <v>0</v>
      </c>
      <c r="AW68" s="434">
        <f>'Class-1'!AX70</f>
        <v>0</v>
      </c>
      <c r="AX68" s="141">
        <f>'Class-1'!AY70</f>
        <v>0</v>
      </c>
      <c r="AY68" s="326" t="str">
        <f>'Class-1'!AZ70</f>
        <v/>
      </c>
      <c r="AZ68" s="327">
        <f>'Class-1'!BA70</f>
        <v>0</v>
      </c>
      <c r="BA68" s="319">
        <f>'Class-1'!BB70</f>
        <v>0</v>
      </c>
      <c r="BB68" s="320">
        <f>'Class-1'!BC70</f>
        <v>0</v>
      </c>
      <c r="BC68" s="321">
        <f>'Class-1'!BD70</f>
        <v>0</v>
      </c>
      <c r="BD68" s="321">
        <f>'Class-1'!BE70</f>
        <v>0</v>
      </c>
      <c r="BE68" s="322">
        <f>'Class-1'!BF70</f>
        <v>0</v>
      </c>
      <c r="BF68" s="323">
        <f>'Class-1'!BG70</f>
        <v>0</v>
      </c>
      <c r="BG68" s="324">
        <f>'Class-1'!BH70</f>
        <v>0</v>
      </c>
      <c r="BH68" s="324">
        <f>'Class-1'!BI70</f>
        <v>0</v>
      </c>
      <c r="BI68" s="324">
        <f>'Class-1'!BJ70</f>
        <v>0</v>
      </c>
      <c r="BJ68" s="325">
        <f>'Class-1'!BK70</f>
        <v>0</v>
      </c>
      <c r="BK68" s="434">
        <f>'Class-1'!BL70</f>
        <v>0</v>
      </c>
      <c r="BL68" s="141">
        <f>'Class-1'!BM70</f>
        <v>0</v>
      </c>
      <c r="BM68" s="326" t="str">
        <f>'Class-1'!BN70</f>
        <v/>
      </c>
      <c r="BN68" s="327">
        <f>'Class-1'!BO70</f>
        <v>0</v>
      </c>
      <c r="BO68" s="319">
        <f>'Class-1'!BP70</f>
        <v>0</v>
      </c>
      <c r="BP68" s="320">
        <f>'Class-1'!BQ70</f>
        <v>0</v>
      </c>
      <c r="BQ68" s="321">
        <f>'Class-1'!BR70</f>
        <v>0</v>
      </c>
      <c r="BR68" s="321">
        <f>'Class-1'!BS70</f>
        <v>0</v>
      </c>
      <c r="BS68" s="322">
        <f>'Class-1'!BT70</f>
        <v>0</v>
      </c>
      <c r="BT68" s="323">
        <f>'Class-1'!BU70</f>
        <v>0</v>
      </c>
      <c r="BU68" s="324">
        <f>'Class-1'!BV70</f>
        <v>0</v>
      </c>
      <c r="BV68" s="324">
        <f>'Class-1'!BW70</f>
        <v>0</v>
      </c>
      <c r="BW68" s="324">
        <f>'Class-1'!BX70</f>
        <v>0</v>
      </c>
      <c r="BX68" s="325">
        <f>'Class-1'!BY70</f>
        <v>0</v>
      </c>
      <c r="BY68" s="434">
        <f>'Class-1'!BZ70</f>
        <v>0</v>
      </c>
      <c r="BZ68" s="141">
        <f>'Class-1'!CA70</f>
        <v>0</v>
      </c>
      <c r="CA68" s="326" t="str">
        <f>'Class-1'!CB70</f>
        <v/>
      </c>
      <c r="CB68" s="336">
        <f>'Class-1'!CC70</f>
        <v>0</v>
      </c>
      <c r="CC68" s="329">
        <f>'Class-1'!CD70</f>
        <v>0</v>
      </c>
      <c r="CD68" s="329">
        <f>'Class-1'!CE70</f>
        <v>0</v>
      </c>
      <c r="CE68" s="329">
        <f>'Class-1'!CF70</f>
        <v>0</v>
      </c>
      <c r="CF68" s="329">
        <f>'Class-1'!CG70</f>
        <v>0</v>
      </c>
      <c r="CG68" s="337">
        <f>'Class-1'!CH70</f>
        <v>0</v>
      </c>
      <c r="CH68" s="141">
        <f>'Class-1'!CI70</f>
        <v>0</v>
      </c>
      <c r="CI68" s="326" t="str">
        <f>'Class-1'!CJ70</f>
        <v/>
      </c>
      <c r="CJ68" s="336">
        <f>'Class-1'!CK70</f>
        <v>0</v>
      </c>
      <c r="CK68" s="329">
        <f>'Class-1'!CL70</f>
        <v>0</v>
      </c>
      <c r="CL68" s="329">
        <f>'Class-1'!CM70</f>
        <v>0</v>
      </c>
      <c r="CM68" s="329">
        <f>'Class-1'!CN70</f>
        <v>0</v>
      </c>
      <c r="CN68" s="329">
        <f>'Class-1'!CO70</f>
        <v>0</v>
      </c>
      <c r="CO68" s="337">
        <f>'Class-1'!CP70</f>
        <v>0</v>
      </c>
      <c r="CP68" s="141">
        <f>'Class-1'!CQ70</f>
        <v>0</v>
      </c>
      <c r="CQ68" s="326" t="str">
        <f>'Class-1'!CR70</f>
        <v/>
      </c>
      <c r="CR68" s="336">
        <f>'Class-1'!CS70</f>
        <v>0</v>
      </c>
      <c r="CS68" s="329">
        <f>'Class-1'!CT70</f>
        <v>0</v>
      </c>
      <c r="CT68" s="329">
        <f>'Class-1'!CU70</f>
        <v>0</v>
      </c>
      <c r="CU68" s="329">
        <f>'Class-1'!CV70</f>
        <v>0</v>
      </c>
      <c r="CV68" s="329">
        <f>'Class-1'!CW70</f>
        <v>0</v>
      </c>
      <c r="CW68" s="337">
        <f>'Class-1'!CX70</f>
        <v>0</v>
      </c>
      <c r="CX68" s="141">
        <f>'Class-1'!CY70</f>
        <v>0</v>
      </c>
      <c r="CY68" s="326" t="str">
        <f>'Class-1'!CZ70</f>
        <v/>
      </c>
      <c r="CZ68" s="338">
        <f>'Class-1'!DA70</f>
        <v>0</v>
      </c>
      <c r="DA68" s="339">
        <f>'Class-1'!DB70</f>
        <v>0</v>
      </c>
      <c r="DB68" s="340" t="str">
        <f>'Class-1'!DC70</f>
        <v/>
      </c>
      <c r="DC68" s="332">
        <f>'Class-1'!DD70</f>
        <v>1000</v>
      </c>
      <c r="DD68" s="333">
        <f>'Class-1'!DE70</f>
        <v>0</v>
      </c>
      <c r="DE68" s="141">
        <f>'Class-1'!DF70</f>
        <v>0</v>
      </c>
      <c r="DF68" s="141" t="str">
        <f>'Class-1'!DG70</f>
        <v/>
      </c>
      <c r="DG68" s="141" t="str">
        <f>'Class-1'!DH70</f>
        <v/>
      </c>
      <c r="DH68" s="141" t="str">
        <f>'Class-1'!DI70</f>
        <v/>
      </c>
      <c r="DI68" s="334" t="str">
        <f>'Class-1'!DJ70</f>
        <v/>
      </c>
    </row>
    <row r="69" spans="1:113">
      <c r="A69" s="859"/>
      <c r="B69" s="287">
        <f t="shared" si="0"/>
        <v>0</v>
      </c>
      <c r="C69" s="139">
        <f>'Class-1'!D71</f>
        <v>0</v>
      </c>
      <c r="D69" s="139">
        <f>'Class-1'!E71</f>
        <v>0</v>
      </c>
      <c r="E69" s="139">
        <f>'Class-1'!F71</f>
        <v>0</v>
      </c>
      <c r="F69" s="141">
        <f>'Class-1'!G71</f>
        <v>0</v>
      </c>
      <c r="G69" s="141">
        <f>'Class-1'!H71</f>
        <v>0</v>
      </c>
      <c r="H69" s="141">
        <f>'Class-1'!I71</f>
        <v>0</v>
      </c>
      <c r="I69" s="286">
        <f>'Class-1'!J71</f>
        <v>0</v>
      </c>
      <c r="J69" s="335">
        <f>'Class-1'!K71</f>
        <v>0</v>
      </c>
      <c r="K69" s="319">
        <f>'Class-1'!L71</f>
        <v>0</v>
      </c>
      <c r="L69" s="320">
        <f>'Class-1'!M71</f>
        <v>0</v>
      </c>
      <c r="M69" s="321">
        <f>'Class-1'!N71</f>
        <v>0</v>
      </c>
      <c r="N69" s="321">
        <f>'Class-1'!O71</f>
        <v>0</v>
      </c>
      <c r="O69" s="322">
        <f>'Class-1'!P71</f>
        <v>0</v>
      </c>
      <c r="P69" s="323">
        <f>'Class-1'!Q71</f>
        <v>0</v>
      </c>
      <c r="Q69" s="324">
        <f>'Class-1'!R71</f>
        <v>0</v>
      </c>
      <c r="R69" s="324">
        <f>'Class-1'!S71</f>
        <v>0</v>
      </c>
      <c r="S69" s="324">
        <f>'Class-1'!T71</f>
        <v>0</v>
      </c>
      <c r="T69" s="325">
        <f>'Class-1'!U71</f>
        <v>0</v>
      </c>
      <c r="U69" s="434">
        <f>'Class-1'!V71</f>
        <v>0</v>
      </c>
      <c r="V69" s="141">
        <f>'Class-1'!W71</f>
        <v>0</v>
      </c>
      <c r="W69" s="326" t="str">
        <f>'Class-1'!X71</f>
        <v/>
      </c>
      <c r="X69" s="327">
        <f>'Class-1'!Y71</f>
        <v>0</v>
      </c>
      <c r="Y69" s="319">
        <f>'Class-1'!Z71</f>
        <v>0</v>
      </c>
      <c r="Z69" s="320">
        <f>'Class-1'!AA71</f>
        <v>0</v>
      </c>
      <c r="AA69" s="321">
        <f>'Class-1'!AB71</f>
        <v>0</v>
      </c>
      <c r="AB69" s="321">
        <f>'Class-1'!AC71</f>
        <v>0</v>
      </c>
      <c r="AC69" s="322">
        <f>'Class-1'!AD71</f>
        <v>0</v>
      </c>
      <c r="AD69" s="323">
        <f>'Class-1'!AE71</f>
        <v>0</v>
      </c>
      <c r="AE69" s="324">
        <f>'Class-1'!AF71</f>
        <v>0</v>
      </c>
      <c r="AF69" s="324">
        <f>'Class-1'!AG71</f>
        <v>0</v>
      </c>
      <c r="AG69" s="324">
        <f>'Class-1'!AH71</f>
        <v>0</v>
      </c>
      <c r="AH69" s="325">
        <f>'Class-1'!AI71</f>
        <v>0</v>
      </c>
      <c r="AI69" s="434">
        <f>'Class-1'!AJ71</f>
        <v>0</v>
      </c>
      <c r="AJ69" s="141">
        <f>'Class-1'!AK71</f>
        <v>0</v>
      </c>
      <c r="AK69" s="326" t="str">
        <f>'Class-1'!AL71</f>
        <v/>
      </c>
      <c r="AL69" s="327">
        <f>'Class-1'!AM71</f>
        <v>0</v>
      </c>
      <c r="AM69" s="319">
        <f>'Class-1'!AN71</f>
        <v>0</v>
      </c>
      <c r="AN69" s="320">
        <f>'Class-1'!AO71</f>
        <v>0</v>
      </c>
      <c r="AO69" s="321">
        <f>'Class-1'!AP71</f>
        <v>0</v>
      </c>
      <c r="AP69" s="321">
        <f>'Class-1'!AQ71</f>
        <v>0</v>
      </c>
      <c r="AQ69" s="322">
        <f>'Class-1'!AR71</f>
        <v>0</v>
      </c>
      <c r="AR69" s="323">
        <f>'Class-1'!AS71</f>
        <v>0</v>
      </c>
      <c r="AS69" s="324">
        <f>'Class-1'!AT71</f>
        <v>0</v>
      </c>
      <c r="AT69" s="324">
        <f>'Class-1'!AU71</f>
        <v>0</v>
      </c>
      <c r="AU69" s="324">
        <f>'Class-1'!AV71</f>
        <v>0</v>
      </c>
      <c r="AV69" s="325">
        <f>'Class-1'!AW71</f>
        <v>0</v>
      </c>
      <c r="AW69" s="434">
        <f>'Class-1'!AX71</f>
        <v>0</v>
      </c>
      <c r="AX69" s="141">
        <f>'Class-1'!AY71</f>
        <v>0</v>
      </c>
      <c r="AY69" s="326" t="str">
        <f>'Class-1'!AZ71</f>
        <v/>
      </c>
      <c r="AZ69" s="327">
        <f>'Class-1'!BA71</f>
        <v>0</v>
      </c>
      <c r="BA69" s="319">
        <f>'Class-1'!BB71</f>
        <v>0</v>
      </c>
      <c r="BB69" s="320">
        <f>'Class-1'!BC71</f>
        <v>0</v>
      </c>
      <c r="BC69" s="321">
        <f>'Class-1'!BD71</f>
        <v>0</v>
      </c>
      <c r="BD69" s="321">
        <f>'Class-1'!BE71</f>
        <v>0</v>
      </c>
      <c r="BE69" s="322">
        <f>'Class-1'!BF71</f>
        <v>0</v>
      </c>
      <c r="BF69" s="323">
        <f>'Class-1'!BG71</f>
        <v>0</v>
      </c>
      <c r="BG69" s="324">
        <f>'Class-1'!BH71</f>
        <v>0</v>
      </c>
      <c r="BH69" s="324">
        <f>'Class-1'!BI71</f>
        <v>0</v>
      </c>
      <c r="BI69" s="324">
        <f>'Class-1'!BJ71</f>
        <v>0</v>
      </c>
      <c r="BJ69" s="325">
        <f>'Class-1'!BK71</f>
        <v>0</v>
      </c>
      <c r="BK69" s="434">
        <f>'Class-1'!BL71</f>
        <v>0</v>
      </c>
      <c r="BL69" s="141">
        <f>'Class-1'!BM71</f>
        <v>0</v>
      </c>
      <c r="BM69" s="326" t="str">
        <f>'Class-1'!BN71</f>
        <v/>
      </c>
      <c r="BN69" s="327">
        <f>'Class-1'!BO71</f>
        <v>0</v>
      </c>
      <c r="BO69" s="319">
        <f>'Class-1'!BP71</f>
        <v>0</v>
      </c>
      <c r="BP69" s="320">
        <f>'Class-1'!BQ71</f>
        <v>0</v>
      </c>
      <c r="BQ69" s="321">
        <f>'Class-1'!BR71</f>
        <v>0</v>
      </c>
      <c r="BR69" s="321">
        <f>'Class-1'!BS71</f>
        <v>0</v>
      </c>
      <c r="BS69" s="322">
        <f>'Class-1'!BT71</f>
        <v>0</v>
      </c>
      <c r="BT69" s="323">
        <f>'Class-1'!BU71</f>
        <v>0</v>
      </c>
      <c r="BU69" s="324">
        <f>'Class-1'!BV71</f>
        <v>0</v>
      </c>
      <c r="BV69" s="324">
        <f>'Class-1'!BW71</f>
        <v>0</v>
      </c>
      <c r="BW69" s="324">
        <f>'Class-1'!BX71</f>
        <v>0</v>
      </c>
      <c r="BX69" s="325">
        <f>'Class-1'!BY71</f>
        <v>0</v>
      </c>
      <c r="BY69" s="434">
        <f>'Class-1'!BZ71</f>
        <v>0</v>
      </c>
      <c r="BZ69" s="141">
        <f>'Class-1'!CA71</f>
        <v>0</v>
      </c>
      <c r="CA69" s="326" t="str">
        <f>'Class-1'!CB71</f>
        <v/>
      </c>
      <c r="CB69" s="336">
        <f>'Class-1'!CC71</f>
        <v>0</v>
      </c>
      <c r="CC69" s="329">
        <f>'Class-1'!CD71</f>
        <v>0</v>
      </c>
      <c r="CD69" s="329">
        <f>'Class-1'!CE71</f>
        <v>0</v>
      </c>
      <c r="CE69" s="329">
        <f>'Class-1'!CF71</f>
        <v>0</v>
      </c>
      <c r="CF69" s="329">
        <f>'Class-1'!CG71</f>
        <v>0</v>
      </c>
      <c r="CG69" s="337">
        <f>'Class-1'!CH71</f>
        <v>0</v>
      </c>
      <c r="CH69" s="141">
        <f>'Class-1'!CI71</f>
        <v>0</v>
      </c>
      <c r="CI69" s="326" t="str">
        <f>'Class-1'!CJ71</f>
        <v/>
      </c>
      <c r="CJ69" s="336">
        <f>'Class-1'!CK71</f>
        <v>0</v>
      </c>
      <c r="CK69" s="329">
        <f>'Class-1'!CL71</f>
        <v>0</v>
      </c>
      <c r="CL69" s="329">
        <f>'Class-1'!CM71</f>
        <v>0</v>
      </c>
      <c r="CM69" s="329">
        <f>'Class-1'!CN71</f>
        <v>0</v>
      </c>
      <c r="CN69" s="329">
        <f>'Class-1'!CO71</f>
        <v>0</v>
      </c>
      <c r="CO69" s="337">
        <f>'Class-1'!CP71</f>
        <v>0</v>
      </c>
      <c r="CP69" s="141">
        <f>'Class-1'!CQ71</f>
        <v>0</v>
      </c>
      <c r="CQ69" s="326" t="str">
        <f>'Class-1'!CR71</f>
        <v/>
      </c>
      <c r="CR69" s="336">
        <f>'Class-1'!CS71</f>
        <v>0</v>
      </c>
      <c r="CS69" s="329">
        <f>'Class-1'!CT71</f>
        <v>0</v>
      </c>
      <c r="CT69" s="329">
        <f>'Class-1'!CU71</f>
        <v>0</v>
      </c>
      <c r="CU69" s="329">
        <f>'Class-1'!CV71</f>
        <v>0</v>
      </c>
      <c r="CV69" s="329">
        <f>'Class-1'!CW71</f>
        <v>0</v>
      </c>
      <c r="CW69" s="337">
        <f>'Class-1'!CX71</f>
        <v>0</v>
      </c>
      <c r="CX69" s="141">
        <f>'Class-1'!CY71</f>
        <v>0</v>
      </c>
      <c r="CY69" s="326" t="str">
        <f>'Class-1'!CZ71</f>
        <v/>
      </c>
      <c r="CZ69" s="338">
        <f>'Class-1'!DA71</f>
        <v>0</v>
      </c>
      <c r="DA69" s="339">
        <f>'Class-1'!DB71</f>
        <v>0</v>
      </c>
      <c r="DB69" s="340" t="str">
        <f>'Class-1'!DC71</f>
        <v/>
      </c>
      <c r="DC69" s="332">
        <f>'Class-1'!DD71</f>
        <v>1000</v>
      </c>
      <c r="DD69" s="333">
        <f>'Class-1'!DE71</f>
        <v>0</v>
      </c>
      <c r="DE69" s="141">
        <f>'Class-1'!DF71</f>
        <v>0</v>
      </c>
      <c r="DF69" s="141" t="str">
        <f>'Class-1'!DG71</f>
        <v/>
      </c>
      <c r="DG69" s="141" t="str">
        <f>'Class-1'!DH71</f>
        <v/>
      </c>
      <c r="DH69" s="141" t="str">
        <f>'Class-1'!DI71</f>
        <v/>
      </c>
      <c r="DI69" s="334" t="str">
        <f>'Class-1'!DJ71</f>
        <v/>
      </c>
    </row>
    <row r="70" spans="1:113">
      <c r="A70" s="859"/>
      <c r="B70" s="287">
        <f t="shared" si="0"/>
        <v>0</v>
      </c>
      <c r="C70" s="139">
        <f>'Class-1'!D72</f>
        <v>0</v>
      </c>
      <c r="D70" s="139">
        <f>'Class-1'!E72</f>
        <v>0</v>
      </c>
      <c r="E70" s="139">
        <f>'Class-1'!F72</f>
        <v>0</v>
      </c>
      <c r="F70" s="141">
        <f>'Class-1'!G72</f>
        <v>0</v>
      </c>
      <c r="G70" s="141">
        <f>'Class-1'!H72</f>
        <v>0</v>
      </c>
      <c r="H70" s="141">
        <f>'Class-1'!I72</f>
        <v>0</v>
      </c>
      <c r="I70" s="286">
        <f>'Class-1'!J72</f>
        <v>0</v>
      </c>
      <c r="J70" s="335">
        <f>'Class-1'!K72</f>
        <v>0</v>
      </c>
      <c r="K70" s="319">
        <f>'Class-1'!L72</f>
        <v>0</v>
      </c>
      <c r="L70" s="320">
        <f>'Class-1'!M72</f>
        <v>0</v>
      </c>
      <c r="M70" s="321">
        <f>'Class-1'!N72</f>
        <v>0</v>
      </c>
      <c r="N70" s="321">
        <f>'Class-1'!O72</f>
        <v>0</v>
      </c>
      <c r="O70" s="322">
        <f>'Class-1'!P72</f>
        <v>0</v>
      </c>
      <c r="P70" s="323">
        <f>'Class-1'!Q72</f>
        <v>0</v>
      </c>
      <c r="Q70" s="324">
        <f>'Class-1'!R72</f>
        <v>0</v>
      </c>
      <c r="R70" s="324">
        <f>'Class-1'!S72</f>
        <v>0</v>
      </c>
      <c r="S70" s="324">
        <f>'Class-1'!T72</f>
        <v>0</v>
      </c>
      <c r="T70" s="325">
        <f>'Class-1'!U72</f>
        <v>0</v>
      </c>
      <c r="U70" s="434">
        <f>'Class-1'!V72</f>
        <v>0</v>
      </c>
      <c r="V70" s="141">
        <f>'Class-1'!W72</f>
        <v>0</v>
      </c>
      <c r="W70" s="326" t="str">
        <f>'Class-1'!X72</f>
        <v/>
      </c>
      <c r="X70" s="327">
        <f>'Class-1'!Y72</f>
        <v>0</v>
      </c>
      <c r="Y70" s="319">
        <f>'Class-1'!Z72</f>
        <v>0</v>
      </c>
      <c r="Z70" s="320">
        <f>'Class-1'!AA72</f>
        <v>0</v>
      </c>
      <c r="AA70" s="321">
        <f>'Class-1'!AB72</f>
        <v>0</v>
      </c>
      <c r="AB70" s="321">
        <f>'Class-1'!AC72</f>
        <v>0</v>
      </c>
      <c r="AC70" s="322">
        <f>'Class-1'!AD72</f>
        <v>0</v>
      </c>
      <c r="AD70" s="323">
        <f>'Class-1'!AE72</f>
        <v>0</v>
      </c>
      <c r="AE70" s="324">
        <f>'Class-1'!AF72</f>
        <v>0</v>
      </c>
      <c r="AF70" s="324">
        <f>'Class-1'!AG72</f>
        <v>0</v>
      </c>
      <c r="AG70" s="324">
        <f>'Class-1'!AH72</f>
        <v>0</v>
      </c>
      <c r="AH70" s="325">
        <f>'Class-1'!AI72</f>
        <v>0</v>
      </c>
      <c r="AI70" s="434">
        <f>'Class-1'!AJ72</f>
        <v>0</v>
      </c>
      <c r="AJ70" s="141">
        <f>'Class-1'!AK72</f>
        <v>0</v>
      </c>
      <c r="AK70" s="326" t="str">
        <f>'Class-1'!AL72</f>
        <v/>
      </c>
      <c r="AL70" s="327">
        <f>'Class-1'!AM72</f>
        <v>0</v>
      </c>
      <c r="AM70" s="319">
        <f>'Class-1'!AN72</f>
        <v>0</v>
      </c>
      <c r="AN70" s="320">
        <f>'Class-1'!AO72</f>
        <v>0</v>
      </c>
      <c r="AO70" s="321">
        <f>'Class-1'!AP72</f>
        <v>0</v>
      </c>
      <c r="AP70" s="321">
        <f>'Class-1'!AQ72</f>
        <v>0</v>
      </c>
      <c r="AQ70" s="322">
        <f>'Class-1'!AR72</f>
        <v>0</v>
      </c>
      <c r="AR70" s="323">
        <f>'Class-1'!AS72</f>
        <v>0</v>
      </c>
      <c r="AS70" s="324">
        <f>'Class-1'!AT72</f>
        <v>0</v>
      </c>
      <c r="AT70" s="324">
        <f>'Class-1'!AU72</f>
        <v>0</v>
      </c>
      <c r="AU70" s="324">
        <f>'Class-1'!AV72</f>
        <v>0</v>
      </c>
      <c r="AV70" s="325">
        <f>'Class-1'!AW72</f>
        <v>0</v>
      </c>
      <c r="AW70" s="434">
        <f>'Class-1'!AX72</f>
        <v>0</v>
      </c>
      <c r="AX70" s="141">
        <f>'Class-1'!AY72</f>
        <v>0</v>
      </c>
      <c r="AY70" s="326" t="str">
        <f>'Class-1'!AZ72</f>
        <v/>
      </c>
      <c r="AZ70" s="327">
        <f>'Class-1'!BA72</f>
        <v>0</v>
      </c>
      <c r="BA70" s="319">
        <f>'Class-1'!BB72</f>
        <v>0</v>
      </c>
      <c r="BB70" s="320">
        <f>'Class-1'!BC72</f>
        <v>0</v>
      </c>
      <c r="BC70" s="321">
        <f>'Class-1'!BD72</f>
        <v>0</v>
      </c>
      <c r="BD70" s="321">
        <f>'Class-1'!BE72</f>
        <v>0</v>
      </c>
      <c r="BE70" s="322">
        <f>'Class-1'!BF72</f>
        <v>0</v>
      </c>
      <c r="BF70" s="323">
        <f>'Class-1'!BG72</f>
        <v>0</v>
      </c>
      <c r="BG70" s="324">
        <f>'Class-1'!BH72</f>
        <v>0</v>
      </c>
      <c r="BH70" s="324">
        <f>'Class-1'!BI72</f>
        <v>0</v>
      </c>
      <c r="BI70" s="324">
        <f>'Class-1'!BJ72</f>
        <v>0</v>
      </c>
      <c r="BJ70" s="325">
        <f>'Class-1'!BK72</f>
        <v>0</v>
      </c>
      <c r="BK70" s="434">
        <f>'Class-1'!BL72</f>
        <v>0</v>
      </c>
      <c r="BL70" s="141">
        <f>'Class-1'!BM72</f>
        <v>0</v>
      </c>
      <c r="BM70" s="326" t="str">
        <f>'Class-1'!BN72</f>
        <v/>
      </c>
      <c r="BN70" s="327">
        <f>'Class-1'!BO72</f>
        <v>0</v>
      </c>
      <c r="BO70" s="319">
        <f>'Class-1'!BP72</f>
        <v>0</v>
      </c>
      <c r="BP70" s="320">
        <f>'Class-1'!BQ72</f>
        <v>0</v>
      </c>
      <c r="BQ70" s="321">
        <f>'Class-1'!BR72</f>
        <v>0</v>
      </c>
      <c r="BR70" s="321">
        <f>'Class-1'!BS72</f>
        <v>0</v>
      </c>
      <c r="BS70" s="322">
        <f>'Class-1'!BT72</f>
        <v>0</v>
      </c>
      <c r="BT70" s="323">
        <f>'Class-1'!BU72</f>
        <v>0</v>
      </c>
      <c r="BU70" s="324">
        <f>'Class-1'!BV72</f>
        <v>0</v>
      </c>
      <c r="BV70" s="324">
        <f>'Class-1'!BW72</f>
        <v>0</v>
      </c>
      <c r="BW70" s="324">
        <f>'Class-1'!BX72</f>
        <v>0</v>
      </c>
      <c r="BX70" s="325">
        <f>'Class-1'!BY72</f>
        <v>0</v>
      </c>
      <c r="BY70" s="434">
        <f>'Class-1'!BZ72</f>
        <v>0</v>
      </c>
      <c r="BZ70" s="141">
        <f>'Class-1'!CA72</f>
        <v>0</v>
      </c>
      <c r="CA70" s="326" t="str">
        <f>'Class-1'!CB72</f>
        <v/>
      </c>
      <c r="CB70" s="336">
        <f>'Class-1'!CC72</f>
        <v>0</v>
      </c>
      <c r="CC70" s="329">
        <f>'Class-1'!CD72</f>
        <v>0</v>
      </c>
      <c r="CD70" s="329">
        <f>'Class-1'!CE72</f>
        <v>0</v>
      </c>
      <c r="CE70" s="329">
        <f>'Class-1'!CF72</f>
        <v>0</v>
      </c>
      <c r="CF70" s="329">
        <f>'Class-1'!CG72</f>
        <v>0</v>
      </c>
      <c r="CG70" s="337">
        <f>'Class-1'!CH72</f>
        <v>0</v>
      </c>
      <c r="CH70" s="141">
        <f>'Class-1'!CI72</f>
        <v>0</v>
      </c>
      <c r="CI70" s="326" t="str">
        <f>'Class-1'!CJ72</f>
        <v/>
      </c>
      <c r="CJ70" s="336">
        <f>'Class-1'!CK72</f>
        <v>0</v>
      </c>
      <c r="CK70" s="329">
        <f>'Class-1'!CL72</f>
        <v>0</v>
      </c>
      <c r="CL70" s="329">
        <f>'Class-1'!CM72</f>
        <v>0</v>
      </c>
      <c r="CM70" s="329">
        <f>'Class-1'!CN72</f>
        <v>0</v>
      </c>
      <c r="CN70" s="329">
        <f>'Class-1'!CO72</f>
        <v>0</v>
      </c>
      <c r="CO70" s="337">
        <f>'Class-1'!CP72</f>
        <v>0</v>
      </c>
      <c r="CP70" s="141">
        <f>'Class-1'!CQ72</f>
        <v>0</v>
      </c>
      <c r="CQ70" s="326" t="str">
        <f>'Class-1'!CR72</f>
        <v/>
      </c>
      <c r="CR70" s="336">
        <f>'Class-1'!CS72</f>
        <v>0</v>
      </c>
      <c r="CS70" s="329">
        <f>'Class-1'!CT72</f>
        <v>0</v>
      </c>
      <c r="CT70" s="329">
        <f>'Class-1'!CU72</f>
        <v>0</v>
      </c>
      <c r="CU70" s="329">
        <f>'Class-1'!CV72</f>
        <v>0</v>
      </c>
      <c r="CV70" s="329">
        <f>'Class-1'!CW72</f>
        <v>0</v>
      </c>
      <c r="CW70" s="337">
        <f>'Class-1'!CX72</f>
        <v>0</v>
      </c>
      <c r="CX70" s="141">
        <f>'Class-1'!CY72</f>
        <v>0</v>
      </c>
      <c r="CY70" s="326" t="str">
        <f>'Class-1'!CZ72</f>
        <v/>
      </c>
      <c r="CZ70" s="338">
        <f>'Class-1'!DA72</f>
        <v>0</v>
      </c>
      <c r="DA70" s="339">
        <f>'Class-1'!DB72</f>
        <v>0</v>
      </c>
      <c r="DB70" s="340" t="str">
        <f>'Class-1'!DC72</f>
        <v/>
      </c>
      <c r="DC70" s="332">
        <f>'Class-1'!DD72</f>
        <v>1000</v>
      </c>
      <c r="DD70" s="333">
        <f>'Class-1'!DE72</f>
        <v>0</v>
      </c>
      <c r="DE70" s="141">
        <f>'Class-1'!DF72</f>
        <v>0</v>
      </c>
      <c r="DF70" s="141" t="str">
        <f>'Class-1'!DG72</f>
        <v/>
      </c>
      <c r="DG70" s="141" t="str">
        <f>'Class-1'!DH72</f>
        <v/>
      </c>
      <c r="DH70" s="141" t="str">
        <f>'Class-1'!DI72</f>
        <v/>
      </c>
      <c r="DI70" s="334" t="str">
        <f>'Class-1'!DJ72</f>
        <v/>
      </c>
    </row>
    <row r="71" spans="1:113">
      <c r="A71" s="859"/>
      <c r="B71" s="287">
        <f t="shared" si="0"/>
        <v>0</v>
      </c>
      <c r="C71" s="139">
        <f>'Class-1'!D73</f>
        <v>0</v>
      </c>
      <c r="D71" s="139">
        <f>'Class-1'!E73</f>
        <v>0</v>
      </c>
      <c r="E71" s="139">
        <f>'Class-1'!F73</f>
        <v>0</v>
      </c>
      <c r="F71" s="141">
        <f>'Class-1'!G73</f>
        <v>0</v>
      </c>
      <c r="G71" s="141">
        <f>'Class-1'!H73</f>
        <v>0</v>
      </c>
      <c r="H71" s="141">
        <f>'Class-1'!I73</f>
        <v>0</v>
      </c>
      <c r="I71" s="286">
        <f>'Class-1'!J73</f>
        <v>0</v>
      </c>
      <c r="J71" s="335">
        <f>'Class-1'!K73</f>
        <v>0</v>
      </c>
      <c r="K71" s="319">
        <f>'Class-1'!L73</f>
        <v>0</v>
      </c>
      <c r="L71" s="320">
        <f>'Class-1'!M73</f>
        <v>0</v>
      </c>
      <c r="M71" s="321">
        <f>'Class-1'!N73</f>
        <v>0</v>
      </c>
      <c r="N71" s="321">
        <f>'Class-1'!O73</f>
        <v>0</v>
      </c>
      <c r="O71" s="322">
        <f>'Class-1'!P73</f>
        <v>0</v>
      </c>
      <c r="P71" s="323">
        <f>'Class-1'!Q73</f>
        <v>0</v>
      </c>
      <c r="Q71" s="324">
        <f>'Class-1'!R73</f>
        <v>0</v>
      </c>
      <c r="R71" s="324">
        <f>'Class-1'!S73</f>
        <v>0</v>
      </c>
      <c r="S71" s="324">
        <f>'Class-1'!T73</f>
        <v>0</v>
      </c>
      <c r="T71" s="325">
        <f>'Class-1'!U73</f>
        <v>0</v>
      </c>
      <c r="U71" s="434">
        <f>'Class-1'!V73</f>
        <v>0</v>
      </c>
      <c r="V71" s="141">
        <f>'Class-1'!W73</f>
        <v>0</v>
      </c>
      <c r="W71" s="326" t="str">
        <f>'Class-1'!X73</f>
        <v/>
      </c>
      <c r="X71" s="327">
        <f>'Class-1'!Y73</f>
        <v>0</v>
      </c>
      <c r="Y71" s="319">
        <f>'Class-1'!Z73</f>
        <v>0</v>
      </c>
      <c r="Z71" s="320">
        <f>'Class-1'!AA73</f>
        <v>0</v>
      </c>
      <c r="AA71" s="321">
        <f>'Class-1'!AB73</f>
        <v>0</v>
      </c>
      <c r="AB71" s="321">
        <f>'Class-1'!AC73</f>
        <v>0</v>
      </c>
      <c r="AC71" s="322">
        <f>'Class-1'!AD73</f>
        <v>0</v>
      </c>
      <c r="AD71" s="323">
        <f>'Class-1'!AE73</f>
        <v>0</v>
      </c>
      <c r="AE71" s="324">
        <f>'Class-1'!AF73</f>
        <v>0</v>
      </c>
      <c r="AF71" s="324">
        <f>'Class-1'!AG73</f>
        <v>0</v>
      </c>
      <c r="AG71" s="324">
        <f>'Class-1'!AH73</f>
        <v>0</v>
      </c>
      <c r="AH71" s="325">
        <f>'Class-1'!AI73</f>
        <v>0</v>
      </c>
      <c r="AI71" s="434">
        <f>'Class-1'!AJ73</f>
        <v>0</v>
      </c>
      <c r="AJ71" s="141">
        <f>'Class-1'!AK73</f>
        <v>0</v>
      </c>
      <c r="AK71" s="326" t="str">
        <f>'Class-1'!AL73</f>
        <v/>
      </c>
      <c r="AL71" s="327">
        <f>'Class-1'!AM73</f>
        <v>0</v>
      </c>
      <c r="AM71" s="319">
        <f>'Class-1'!AN73</f>
        <v>0</v>
      </c>
      <c r="AN71" s="320">
        <f>'Class-1'!AO73</f>
        <v>0</v>
      </c>
      <c r="AO71" s="321">
        <f>'Class-1'!AP73</f>
        <v>0</v>
      </c>
      <c r="AP71" s="321">
        <f>'Class-1'!AQ73</f>
        <v>0</v>
      </c>
      <c r="AQ71" s="322">
        <f>'Class-1'!AR73</f>
        <v>0</v>
      </c>
      <c r="AR71" s="323">
        <f>'Class-1'!AS73</f>
        <v>0</v>
      </c>
      <c r="AS71" s="324">
        <f>'Class-1'!AT73</f>
        <v>0</v>
      </c>
      <c r="AT71" s="324">
        <f>'Class-1'!AU73</f>
        <v>0</v>
      </c>
      <c r="AU71" s="324">
        <f>'Class-1'!AV73</f>
        <v>0</v>
      </c>
      <c r="AV71" s="325">
        <f>'Class-1'!AW73</f>
        <v>0</v>
      </c>
      <c r="AW71" s="434">
        <f>'Class-1'!AX73</f>
        <v>0</v>
      </c>
      <c r="AX71" s="141">
        <f>'Class-1'!AY73</f>
        <v>0</v>
      </c>
      <c r="AY71" s="326" t="str">
        <f>'Class-1'!AZ73</f>
        <v/>
      </c>
      <c r="AZ71" s="327">
        <f>'Class-1'!BA73</f>
        <v>0</v>
      </c>
      <c r="BA71" s="319">
        <f>'Class-1'!BB73</f>
        <v>0</v>
      </c>
      <c r="BB71" s="320">
        <f>'Class-1'!BC73</f>
        <v>0</v>
      </c>
      <c r="BC71" s="321">
        <f>'Class-1'!BD73</f>
        <v>0</v>
      </c>
      <c r="BD71" s="321">
        <f>'Class-1'!BE73</f>
        <v>0</v>
      </c>
      <c r="BE71" s="322">
        <f>'Class-1'!BF73</f>
        <v>0</v>
      </c>
      <c r="BF71" s="323">
        <f>'Class-1'!BG73</f>
        <v>0</v>
      </c>
      <c r="BG71" s="324">
        <f>'Class-1'!BH73</f>
        <v>0</v>
      </c>
      <c r="BH71" s="324">
        <f>'Class-1'!BI73</f>
        <v>0</v>
      </c>
      <c r="BI71" s="324">
        <f>'Class-1'!BJ73</f>
        <v>0</v>
      </c>
      <c r="BJ71" s="325">
        <f>'Class-1'!BK73</f>
        <v>0</v>
      </c>
      <c r="BK71" s="434">
        <f>'Class-1'!BL73</f>
        <v>0</v>
      </c>
      <c r="BL71" s="141">
        <f>'Class-1'!BM73</f>
        <v>0</v>
      </c>
      <c r="BM71" s="326" t="str">
        <f>'Class-1'!BN73</f>
        <v/>
      </c>
      <c r="BN71" s="327">
        <f>'Class-1'!BO73</f>
        <v>0</v>
      </c>
      <c r="BO71" s="319">
        <f>'Class-1'!BP73</f>
        <v>0</v>
      </c>
      <c r="BP71" s="320">
        <f>'Class-1'!BQ73</f>
        <v>0</v>
      </c>
      <c r="BQ71" s="321">
        <f>'Class-1'!BR73</f>
        <v>0</v>
      </c>
      <c r="BR71" s="321">
        <f>'Class-1'!BS73</f>
        <v>0</v>
      </c>
      <c r="BS71" s="322">
        <f>'Class-1'!BT73</f>
        <v>0</v>
      </c>
      <c r="BT71" s="323">
        <f>'Class-1'!BU73</f>
        <v>0</v>
      </c>
      <c r="BU71" s="324">
        <f>'Class-1'!BV73</f>
        <v>0</v>
      </c>
      <c r="BV71" s="324">
        <f>'Class-1'!BW73</f>
        <v>0</v>
      </c>
      <c r="BW71" s="324">
        <f>'Class-1'!BX73</f>
        <v>0</v>
      </c>
      <c r="BX71" s="325">
        <f>'Class-1'!BY73</f>
        <v>0</v>
      </c>
      <c r="BY71" s="434">
        <f>'Class-1'!BZ73</f>
        <v>0</v>
      </c>
      <c r="BZ71" s="141">
        <f>'Class-1'!CA73</f>
        <v>0</v>
      </c>
      <c r="CA71" s="326" t="str">
        <f>'Class-1'!CB73</f>
        <v/>
      </c>
      <c r="CB71" s="336">
        <f>'Class-1'!CC73</f>
        <v>0</v>
      </c>
      <c r="CC71" s="329">
        <f>'Class-1'!CD73</f>
        <v>0</v>
      </c>
      <c r="CD71" s="329">
        <f>'Class-1'!CE73</f>
        <v>0</v>
      </c>
      <c r="CE71" s="329">
        <f>'Class-1'!CF73</f>
        <v>0</v>
      </c>
      <c r="CF71" s="329">
        <f>'Class-1'!CG73</f>
        <v>0</v>
      </c>
      <c r="CG71" s="337">
        <f>'Class-1'!CH73</f>
        <v>0</v>
      </c>
      <c r="CH71" s="141">
        <f>'Class-1'!CI73</f>
        <v>0</v>
      </c>
      <c r="CI71" s="326" t="str">
        <f>'Class-1'!CJ73</f>
        <v/>
      </c>
      <c r="CJ71" s="336">
        <f>'Class-1'!CK73</f>
        <v>0</v>
      </c>
      <c r="CK71" s="329">
        <f>'Class-1'!CL73</f>
        <v>0</v>
      </c>
      <c r="CL71" s="329">
        <f>'Class-1'!CM73</f>
        <v>0</v>
      </c>
      <c r="CM71" s="329">
        <f>'Class-1'!CN73</f>
        <v>0</v>
      </c>
      <c r="CN71" s="329">
        <f>'Class-1'!CO73</f>
        <v>0</v>
      </c>
      <c r="CO71" s="337">
        <f>'Class-1'!CP73</f>
        <v>0</v>
      </c>
      <c r="CP71" s="141">
        <f>'Class-1'!CQ73</f>
        <v>0</v>
      </c>
      <c r="CQ71" s="326" t="str">
        <f>'Class-1'!CR73</f>
        <v/>
      </c>
      <c r="CR71" s="336">
        <f>'Class-1'!CS73</f>
        <v>0</v>
      </c>
      <c r="CS71" s="329">
        <f>'Class-1'!CT73</f>
        <v>0</v>
      </c>
      <c r="CT71" s="329">
        <f>'Class-1'!CU73</f>
        <v>0</v>
      </c>
      <c r="CU71" s="329">
        <f>'Class-1'!CV73</f>
        <v>0</v>
      </c>
      <c r="CV71" s="329">
        <f>'Class-1'!CW73</f>
        <v>0</v>
      </c>
      <c r="CW71" s="337">
        <f>'Class-1'!CX73</f>
        <v>0</v>
      </c>
      <c r="CX71" s="141">
        <f>'Class-1'!CY73</f>
        <v>0</v>
      </c>
      <c r="CY71" s="326" t="str">
        <f>'Class-1'!CZ73</f>
        <v/>
      </c>
      <c r="CZ71" s="338">
        <f>'Class-1'!DA73</f>
        <v>0</v>
      </c>
      <c r="DA71" s="339">
        <f>'Class-1'!DB73</f>
        <v>0</v>
      </c>
      <c r="DB71" s="340" t="str">
        <f>'Class-1'!DC73</f>
        <v/>
      </c>
      <c r="DC71" s="332">
        <f>'Class-1'!DD73</f>
        <v>1000</v>
      </c>
      <c r="DD71" s="333">
        <f>'Class-1'!DE73</f>
        <v>0</v>
      </c>
      <c r="DE71" s="141">
        <f>'Class-1'!DF73</f>
        <v>0</v>
      </c>
      <c r="DF71" s="141" t="str">
        <f>'Class-1'!DG73</f>
        <v/>
      </c>
      <c r="DG71" s="141" t="str">
        <f>'Class-1'!DH73</f>
        <v/>
      </c>
      <c r="DH71" s="141" t="str">
        <f>'Class-1'!DI73</f>
        <v/>
      </c>
      <c r="DI71" s="334" t="str">
        <f>'Class-1'!DJ73</f>
        <v/>
      </c>
    </row>
    <row r="72" spans="1:113">
      <c r="A72" s="859"/>
      <c r="B72" s="287">
        <f t="shared" si="0"/>
        <v>0</v>
      </c>
      <c r="C72" s="139">
        <f>'Class-1'!D74</f>
        <v>0</v>
      </c>
      <c r="D72" s="139">
        <f>'Class-1'!E74</f>
        <v>0</v>
      </c>
      <c r="E72" s="139">
        <f>'Class-1'!F74</f>
        <v>0</v>
      </c>
      <c r="F72" s="141">
        <f>'Class-1'!G74</f>
        <v>0</v>
      </c>
      <c r="G72" s="141">
        <f>'Class-1'!H74</f>
        <v>0</v>
      </c>
      <c r="H72" s="141">
        <f>'Class-1'!I74</f>
        <v>0</v>
      </c>
      <c r="I72" s="286">
        <f>'Class-1'!J74</f>
        <v>0</v>
      </c>
      <c r="J72" s="335">
        <f>'Class-1'!K74</f>
        <v>0</v>
      </c>
      <c r="K72" s="319">
        <f>'Class-1'!L74</f>
        <v>0</v>
      </c>
      <c r="L72" s="320">
        <f>'Class-1'!M74</f>
        <v>0</v>
      </c>
      <c r="M72" s="321">
        <f>'Class-1'!N74</f>
        <v>0</v>
      </c>
      <c r="N72" s="321">
        <f>'Class-1'!O74</f>
        <v>0</v>
      </c>
      <c r="O72" s="322">
        <f>'Class-1'!P74</f>
        <v>0</v>
      </c>
      <c r="P72" s="323">
        <f>'Class-1'!Q74</f>
        <v>0</v>
      </c>
      <c r="Q72" s="324">
        <f>'Class-1'!R74</f>
        <v>0</v>
      </c>
      <c r="R72" s="324">
        <f>'Class-1'!S74</f>
        <v>0</v>
      </c>
      <c r="S72" s="324">
        <f>'Class-1'!T74</f>
        <v>0</v>
      </c>
      <c r="T72" s="325">
        <f>'Class-1'!U74</f>
        <v>0</v>
      </c>
      <c r="U72" s="434">
        <f>'Class-1'!V74</f>
        <v>0</v>
      </c>
      <c r="V72" s="141">
        <f>'Class-1'!W74</f>
        <v>0</v>
      </c>
      <c r="W72" s="326" t="str">
        <f>'Class-1'!X74</f>
        <v/>
      </c>
      <c r="X72" s="327">
        <f>'Class-1'!Y74</f>
        <v>0</v>
      </c>
      <c r="Y72" s="319">
        <f>'Class-1'!Z74</f>
        <v>0</v>
      </c>
      <c r="Z72" s="320">
        <f>'Class-1'!AA74</f>
        <v>0</v>
      </c>
      <c r="AA72" s="321">
        <f>'Class-1'!AB74</f>
        <v>0</v>
      </c>
      <c r="AB72" s="321">
        <f>'Class-1'!AC74</f>
        <v>0</v>
      </c>
      <c r="AC72" s="322">
        <f>'Class-1'!AD74</f>
        <v>0</v>
      </c>
      <c r="AD72" s="323">
        <f>'Class-1'!AE74</f>
        <v>0</v>
      </c>
      <c r="AE72" s="324">
        <f>'Class-1'!AF74</f>
        <v>0</v>
      </c>
      <c r="AF72" s="324">
        <f>'Class-1'!AG74</f>
        <v>0</v>
      </c>
      <c r="AG72" s="324">
        <f>'Class-1'!AH74</f>
        <v>0</v>
      </c>
      <c r="AH72" s="325">
        <f>'Class-1'!AI74</f>
        <v>0</v>
      </c>
      <c r="AI72" s="434">
        <f>'Class-1'!AJ74</f>
        <v>0</v>
      </c>
      <c r="AJ72" s="141">
        <f>'Class-1'!AK74</f>
        <v>0</v>
      </c>
      <c r="AK72" s="326" t="str">
        <f>'Class-1'!AL74</f>
        <v/>
      </c>
      <c r="AL72" s="327">
        <f>'Class-1'!AM74</f>
        <v>0</v>
      </c>
      <c r="AM72" s="319">
        <f>'Class-1'!AN74</f>
        <v>0</v>
      </c>
      <c r="AN72" s="320">
        <f>'Class-1'!AO74</f>
        <v>0</v>
      </c>
      <c r="AO72" s="321">
        <f>'Class-1'!AP74</f>
        <v>0</v>
      </c>
      <c r="AP72" s="321">
        <f>'Class-1'!AQ74</f>
        <v>0</v>
      </c>
      <c r="AQ72" s="322">
        <f>'Class-1'!AR74</f>
        <v>0</v>
      </c>
      <c r="AR72" s="323">
        <f>'Class-1'!AS74</f>
        <v>0</v>
      </c>
      <c r="AS72" s="324">
        <f>'Class-1'!AT74</f>
        <v>0</v>
      </c>
      <c r="AT72" s="324">
        <f>'Class-1'!AU74</f>
        <v>0</v>
      </c>
      <c r="AU72" s="324">
        <f>'Class-1'!AV74</f>
        <v>0</v>
      </c>
      <c r="AV72" s="325">
        <f>'Class-1'!AW74</f>
        <v>0</v>
      </c>
      <c r="AW72" s="434">
        <f>'Class-1'!AX74</f>
        <v>0</v>
      </c>
      <c r="AX72" s="141">
        <f>'Class-1'!AY74</f>
        <v>0</v>
      </c>
      <c r="AY72" s="326" t="str">
        <f>'Class-1'!AZ74</f>
        <v/>
      </c>
      <c r="AZ72" s="327">
        <f>'Class-1'!BA74</f>
        <v>0</v>
      </c>
      <c r="BA72" s="319">
        <f>'Class-1'!BB74</f>
        <v>0</v>
      </c>
      <c r="BB72" s="320">
        <f>'Class-1'!BC74</f>
        <v>0</v>
      </c>
      <c r="BC72" s="321">
        <f>'Class-1'!BD74</f>
        <v>0</v>
      </c>
      <c r="BD72" s="321">
        <f>'Class-1'!BE74</f>
        <v>0</v>
      </c>
      <c r="BE72" s="322">
        <f>'Class-1'!BF74</f>
        <v>0</v>
      </c>
      <c r="BF72" s="323">
        <f>'Class-1'!BG74</f>
        <v>0</v>
      </c>
      <c r="BG72" s="324">
        <f>'Class-1'!BH74</f>
        <v>0</v>
      </c>
      <c r="BH72" s="324">
        <f>'Class-1'!BI74</f>
        <v>0</v>
      </c>
      <c r="BI72" s="324">
        <f>'Class-1'!BJ74</f>
        <v>0</v>
      </c>
      <c r="BJ72" s="325">
        <f>'Class-1'!BK74</f>
        <v>0</v>
      </c>
      <c r="BK72" s="434">
        <f>'Class-1'!BL74</f>
        <v>0</v>
      </c>
      <c r="BL72" s="141">
        <f>'Class-1'!BM74</f>
        <v>0</v>
      </c>
      <c r="BM72" s="326" t="str">
        <f>'Class-1'!BN74</f>
        <v/>
      </c>
      <c r="BN72" s="327">
        <f>'Class-1'!BO74</f>
        <v>0</v>
      </c>
      <c r="BO72" s="319">
        <f>'Class-1'!BP74</f>
        <v>0</v>
      </c>
      <c r="BP72" s="320">
        <f>'Class-1'!BQ74</f>
        <v>0</v>
      </c>
      <c r="BQ72" s="321">
        <f>'Class-1'!BR74</f>
        <v>0</v>
      </c>
      <c r="BR72" s="321">
        <f>'Class-1'!BS74</f>
        <v>0</v>
      </c>
      <c r="BS72" s="322">
        <f>'Class-1'!BT74</f>
        <v>0</v>
      </c>
      <c r="BT72" s="323">
        <f>'Class-1'!BU74</f>
        <v>0</v>
      </c>
      <c r="BU72" s="324">
        <f>'Class-1'!BV74</f>
        <v>0</v>
      </c>
      <c r="BV72" s="324">
        <f>'Class-1'!BW74</f>
        <v>0</v>
      </c>
      <c r="BW72" s="324">
        <f>'Class-1'!BX74</f>
        <v>0</v>
      </c>
      <c r="BX72" s="325">
        <f>'Class-1'!BY74</f>
        <v>0</v>
      </c>
      <c r="BY72" s="434">
        <f>'Class-1'!BZ74</f>
        <v>0</v>
      </c>
      <c r="BZ72" s="141">
        <f>'Class-1'!CA74</f>
        <v>0</v>
      </c>
      <c r="CA72" s="326" t="str">
        <f>'Class-1'!CB74</f>
        <v/>
      </c>
      <c r="CB72" s="336">
        <f>'Class-1'!CC74</f>
        <v>0</v>
      </c>
      <c r="CC72" s="329">
        <f>'Class-1'!CD74</f>
        <v>0</v>
      </c>
      <c r="CD72" s="329">
        <f>'Class-1'!CE74</f>
        <v>0</v>
      </c>
      <c r="CE72" s="329">
        <f>'Class-1'!CF74</f>
        <v>0</v>
      </c>
      <c r="CF72" s="329">
        <f>'Class-1'!CG74</f>
        <v>0</v>
      </c>
      <c r="CG72" s="337">
        <f>'Class-1'!CH74</f>
        <v>0</v>
      </c>
      <c r="CH72" s="141">
        <f>'Class-1'!CI74</f>
        <v>0</v>
      </c>
      <c r="CI72" s="326" t="str">
        <f>'Class-1'!CJ74</f>
        <v/>
      </c>
      <c r="CJ72" s="336">
        <f>'Class-1'!CK74</f>
        <v>0</v>
      </c>
      <c r="CK72" s="329">
        <f>'Class-1'!CL74</f>
        <v>0</v>
      </c>
      <c r="CL72" s="329">
        <f>'Class-1'!CM74</f>
        <v>0</v>
      </c>
      <c r="CM72" s="329">
        <f>'Class-1'!CN74</f>
        <v>0</v>
      </c>
      <c r="CN72" s="329">
        <f>'Class-1'!CO74</f>
        <v>0</v>
      </c>
      <c r="CO72" s="337">
        <f>'Class-1'!CP74</f>
        <v>0</v>
      </c>
      <c r="CP72" s="141">
        <f>'Class-1'!CQ74</f>
        <v>0</v>
      </c>
      <c r="CQ72" s="326" t="str">
        <f>'Class-1'!CR74</f>
        <v/>
      </c>
      <c r="CR72" s="336">
        <f>'Class-1'!CS74</f>
        <v>0</v>
      </c>
      <c r="CS72" s="329">
        <f>'Class-1'!CT74</f>
        <v>0</v>
      </c>
      <c r="CT72" s="329">
        <f>'Class-1'!CU74</f>
        <v>0</v>
      </c>
      <c r="CU72" s="329">
        <f>'Class-1'!CV74</f>
        <v>0</v>
      </c>
      <c r="CV72" s="329">
        <f>'Class-1'!CW74</f>
        <v>0</v>
      </c>
      <c r="CW72" s="337">
        <f>'Class-1'!CX74</f>
        <v>0</v>
      </c>
      <c r="CX72" s="141">
        <f>'Class-1'!CY74</f>
        <v>0</v>
      </c>
      <c r="CY72" s="326" t="str">
        <f>'Class-1'!CZ74</f>
        <v/>
      </c>
      <c r="CZ72" s="338">
        <f>'Class-1'!DA74</f>
        <v>0</v>
      </c>
      <c r="DA72" s="339">
        <f>'Class-1'!DB74</f>
        <v>0</v>
      </c>
      <c r="DB72" s="340" t="str">
        <f>'Class-1'!DC74</f>
        <v/>
      </c>
      <c r="DC72" s="332">
        <f>'Class-1'!DD74</f>
        <v>1000</v>
      </c>
      <c r="DD72" s="333">
        <f>'Class-1'!DE74</f>
        <v>0</v>
      </c>
      <c r="DE72" s="141">
        <f>'Class-1'!DF74</f>
        <v>0</v>
      </c>
      <c r="DF72" s="141" t="str">
        <f>'Class-1'!DG74</f>
        <v/>
      </c>
      <c r="DG72" s="141" t="str">
        <f>'Class-1'!DH74</f>
        <v/>
      </c>
      <c r="DH72" s="141" t="str">
        <f>'Class-1'!DI74</f>
        <v/>
      </c>
      <c r="DI72" s="334" t="str">
        <f>'Class-1'!DJ74</f>
        <v/>
      </c>
    </row>
    <row r="73" spans="1:113">
      <c r="A73" s="859"/>
      <c r="B73" s="287">
        <f t="shared" ref="B73:B106" si="1">IF(C73&gt;0,B72+1,0)</f>
        <v>0</v>
      </c>
      <c r="C73" s="139">
        <f>'Class-1'!D75</f>
        <v>0</v>
      </c>
      <c r="D73" s="139">
        <f>'Class-1'!E75</f>
        <v>0</v>
      </c>
      <c r="E73" s="139">
        <f>'Class-1'!F75</f>
        <v>0</v>
      </c>
      <c r="F73" s="141">
        <f>'Class-1'!G75</f>
        <v>0</v>
      </c>
      <c r="G73" s="141">
        <f>'Class-1'!H75</f>
        <v>0</v>
      </c>
      <c r="H73" s="141">
        <f>'Class-1'!I75</f>
        <v>0</v>
      </c>
      <c r="I73" s="286">
        <f>'Class-1'!J75</f>
        <v>0</v>
      </c>
      <c r="J73" s="335">
        <f>'Class-1'!K75</f>
        <v>0</v>
      </c>
      <c r="K73" s="319">
        <f>'Class-1'!L75</f>
        <v>0</v>
      </c>
      <c r="L73" s="320">
        <f>'Class-1'!M75</f>
        <v>0</v>
      </c>
      <c r="M73" s="321">
        <f>'Class-1'!N75</f>
        <v>0</v>
      </c>
      <c r="N73" s="321">
        <f>'Class-1'!O75</f>
        <v>0</v>
      </c>
      <c r="O73" s="322">
        <f>'Class-1'!P75</f>
        <v>0</v>
      </c>
      <c r="P73" s="323">
        <f>'Class-1'!Q75</f>
        <v>0</v>
      </c>
      <c r="Q73" s="324">
        <f>'Class-1'!R75</f>
        <v>0</v>
      </c>
      <c r="R73" s="324">
        <f>'Class-1'!S75</f>
        <v>0</v>
      </c>
      <c r="S73" s="324">
        <f>'Class-1'!T75</f>
        <v>0</v>
      </c>
      <c r="T73" s="325">
        <f>'Class-1'!U75</f>
        <v>0</v>
      </c>
      <c r="U73" s="434">
        <f>'Class-1'!V75</f>
        <v>0</v>
      </c>
      <c r="V73" s="141">
        <f>'Class-1'!W75</f>
        <v>0</v>
      </c>
      <c r="W73" s="326" t="str">
        <f>'Class-1'!X75</f>
        <v/>
      </c>
      <c r="X73" s="327">
        <f>'Class-1'!Y75</f>
        <v>0</v>
      </c>
      <c r="Y73" s="319">
        <f>'Class-1'!Z75</f>
        <v>0</v>
      </c>
      <c r="Z73" s="320">
        <f>'Class-1'!AA75</f>
        <v>0</v>
      </c>
      <c r="AA73" s="321">
        <f>'Class-1'!AB75</f>
        <v>0</v>
      </c>
      <c r="AB73" s="321">
        <f>'Class-1'!AC75</f>
        <v>0</v>
      </c>
      <c r="AC73" s="322">
        <f>'Class-1'!AD75</f>
        <v>0</v>
      </c>
      <c r="AD73" s="323">
        <f>'Class-1'!AE75</f>
        <v>0</v>
      </c>
      <c r="AE73" s="324">
        <f>'Class-1'!AF75</f>
        <v>0</v>
      </c>
      <c r="AF73" s="324">
        <f>'Class-1'!AG75</f>
        <v>0</v>
      </c>
      <c r="AG73" s="324">
        <f>'Class-1'!AH75</f>
        <v>0</v>
      </c>
      <c r="AH73" s="325">
        <f>'Class-1'!AI75</f>
        <v>0</v>
      </c>
      <c r="AI73" s="434">
        <f>'Class-1'!AJ75</f>
        <v>0</v>
      </c>
      <c r="AJ73" s="141">
        <f>'Class-1'!AK75</f>
        <v>0</v>
      </c>
      <c r="AK73" s="326" t="str">
        <f>'Class-1'!AL75</f>
        <v/>
      </c>
      <c r="AL73" s="327">
        <f>'Class-1'!AM75</f>
        <v>0</v>
      </c>
      <c r="AM73" s="319">
        <f>'Class-1'!AN75</f>
        <v>0</v>
      </c>
      <c r="AN73" s="320">
        <f>'Class-1'!AO75</f>
        <v>0</v>
      </c>
      <c r="AO73" s="321">
        <f>'Class-1'!AP75</f>
        <v>0</v>
      </c>
      <c r="AP73" s="321">
        <f>'Class-1'!AQ75</f>
        <v>0</v>
      </c>
      <c r="AQ73" s="322">
        <f>'Class-1'!AR75</f>
        <v>0</v>
      </c>
      <c r="AR73" s="323">
        <f>'Class-1'!AS75</f>
        <v>0</v>
      </c>
      <c r="AS73" s="324">
        <f>'Class-1'!AT75</f>
        <v>0</v>
      </c>
      <c r="AT73" s="324">
        <f>'Class-1'!AU75</f>
        <v>0</v>
      </c>
      <c r="AU73" s="324">
        <f>'Class-1'!AV75</f>
        <v>0</v>
      </c>
      <c r="AV73" s="325">
        <f>'Class-1'!AW75</f>
        <v>0</v>
      </c>
      <c r="AW73" s="434">
        <f>'Class-1'!AX75</f>
        <v>0</v>
      </c>
      <c r="AX73" s="141">
        <f>'Class-1'!AY75</f>
        <v>0</v>
      </c>
      <c r="AY73" s="326" t="str">
        <f>'Class-1'!AZ75</f>
        <v/>
      </c>
      <c r="AZ73" s="327">
        <f>'Class-1'!BA75</f>
        <v>0</v>
      </c>
      <c r="BA73" s="319">
        <f>'Class-1'!BB75</f>
        <v>0</v>
      </c>
      <c r="BB73" s="320">
        <f>'Class-1'!BC75</f>
        <v>0</v>
      </c>
      <c r="BC73" s="321">
        <f>'Class-1'!BD75</f>
        <v>0</v>
      </c>
      <c r="BD73" s="321">
        <f>'Class-1'!BE75</f>
        <v>0</v>
      </c>
      <c r="BE73" s="322">
        <f>'Class-1'!BF75</f>
        <v>0</v>
      </c>
      <c r="BF73" s="323">
        <f>'Class-1'!BG75</f>
        <v>0</v>
      </c>
      <c r="BG73" s="324">
        <f>'Class-1'!BH75</f>
        <v>0</v>
      </c>
      <c r="BH73" s="324">
        <f>'Class-1'!BI75</f>
        <v>0</v>
      </c>
      <c r="BI73" s="324">
        <f>'Class-1'!BJ75</f>
        <v>0</v>
      </c>
      <c r="BJ73" s="325">
        <f>'Class-1'!BK75</f>
        <v>0</v>
      </c>
      <c r="BK73" s="434">
        <f>'Class-1'!BL75</f>
        <v>0</v>
      </c>
      <c r="BL73" s="141">
        <f>'Class-1'!BM75</f>
        <v>0</v>
      </c>
      <c r="BM73" s="326" t="str">
        <f>'Class-1'!BN75</f>
        <v/>
      </c>
      <c r="BN73" s="327">
        <f>'Class-1'!BO75</f>
        <v>0</v>
      </c>
      <c r="BO73" s="319">
        <f>'Class-1'!BP75</f>
        <v>0</v>
      </c>
      <c r="BP73" s="320">
        <f>'Class-1'!BQ75</f>
        <v>0</v>
      </c>
      <c r="BQ73" s="321">
        <f>'Class-1'!BR75</f>
        <v>0</v>
      </c>
      <c r="BR73" s="321">
        <f>'Class-1'!BS75</f>
        <v>0</v>
      </c>
      <c r="BS73" s="322">
        <f>'Class-1'!BT75</f>
        <v>0</v>
      </c>
      <c r="BT73" s="323">
        <f>'Class-1'!BU75</f>
        <v>0</v>
      </c>
      <c r="BU73" s="324">
        <f>'Class-1'!BV75</f>
        <v>0</v>
      </c>
      <c r="BV73" s="324">
        <f>'Class-1'!BW75</f>
        <v>0</v>
      </c>
      <c r="BW73" s="324">
        <f>'Class-1'!BX75</f>
        <v>0</v>
      </c>
      <c r="BX73" s="325">
        <f>'Class-1'!BY75</f>
        <v>0</v>
      </c>
      <c r="BY73" s="434">
        <f>'Class-1'!BZ75</f>
        <v>0</v>
      </c>
      <c r="BZ73" s="141">
        <f>'Class-1'!CA75</f>
        <v>0</v>
      </c>
      <c r="CA73" s="326" t="str">
        <f>'Class-1'!CB75</f>
        <v/>
      </c>
      <c r="CB73" s="336">
        <f>'Class-1'!CC75</f>
        <v>0</v>
      </c>
      <c r="CC73" s="329">
        <f>'Class-1'!CD75</f>
        <v>0</v>
      </c>
      <c r="CD73" s="329">
        <f>'Class-1'!CE75</f>
        <v>0</v>
      </c>
      <c r="CE73" s="329">
        <f>'Class-1'!CF75</f>
        <v>0</v>
      </c>
      <c r="CF73" s="329">
        <f>'Class-1'!CG75</f>
        <v>0</v>
      </c>
      <c r="CG73" s="337">
        <f>'Class-1'!CH75</f>
        <v>0</v>
      </c>
      <c r="CH73" s="141">
        <f>'Class-1'!CI75</f>
        <v>0</v>
      </c>
      <c r="CI73" s="326" t="str">
        <f>'Class-1'!CJ75</f>
        <v/>
      </c>
      <c r="CJ73" s="336">
        <f>'Class-1'!CK75</f>
        <v>0</v>
      </c>
      <c r="CK73" s="329">
        <f>'Class-1'!CL75</f>
        <v>0</v>
      </c>
      <c r="CL73" s="329">
        <f>'Class-1'!CM75</f>
        <v>0</v>
      </c>
      <c r="CM73" s="329">
        <f>'Class-1'!CN75</f>
        <v>0</v>
      </c>
      <c r="CN73" s="329">
        <f>'Class-1'!CO75</f>
        <v>0</v>
      </c>
      <c r="CO73" s="337">
        <f>'Class-1'!CP75</f>
        <v>0</v>
      </c>
      <c r="CP73" s="141">
        <f>'Class-1'!CQ75</f>
        <v>0</v>
      </c>
      <c r="CQ73" s="326" t="str">
        <f>'Class-1'!CR75</f>
        <v/>
      </c>
      <c r="CR73" s="336">
        <f>'Class-1'!CS75</f>
        <v>0</v>
      </c>
      <c r="CS73" s="329">
        <f>'Class-1'!CT75</f>
        <v>0</v>
      </c>
      <c r="CT73" s="329">
        <f>'Class-1'!CU75</f>
        <v>0</v>
      </c>
      <c r="CU73" s="329">
        <f>'Class-1'!CV75</f>
        <v>0</v>
      </c>
      <c r="CV73" s="329">
        <f>'Class-1'!CW75</f>
        <v>0</v>
      </c>
      <c r="CW73" s="337">
        <f>'Class-1'!CX75</f>
        <v>0</v>
      </c>
      <c r="CX73" s="141">
        <f>'Class-1'!CY75</f>
        <v>0</v>
      </c>
      <c r="CY73" s="326" t="str">
        <f>'Class-1'!CZ75</f>
        <v/>
      </c>
      <c r="CZ73" s="338">
        <f>'Class-1'!DA75</f>
        <v>0</v>
      </c>
      <c r="DA73" s="339">
        <f>'Class-1'!DB75</f>
        <v>0</v>
      </c>
      <c r="DB73" s="340" t="str">
        <f>'Class-1'!DC75</f>
        <v/>
      </c>
      <c r="DC73" s="332">
        <f>'Class-1'!DD75</f>
        <v>1000</v>
      </c>
      <c r="DD73" s="333">
        <f>'Class-1'!DE75</f>
        <v>0</v>
      </c>
      <c r="DE73" s="141">
        <f>'Class-1'!DF75</f>
        <v>0</v>
      </c>
      <c r="DF73" s="141" t="str">
        <f>'Class-1'!DG75</f>
        <v/>
      </c>
      <c r="DG73" s="141" t="str">
        <f>'Class-1'!DH75</f>
        <v/>
      </c>
      <c r="DH73" s="141" t="str">
        <f>'Class-1'!DI75</f>
        <v/>
      </c>
      <c r="DI73" s="334" t="str">
        <f>'Class-1'!DJ75</f>
        <v/>
      </c>
    </row>
    <row r="74" spans="1:113">
      <c r="A74" s="859"/>
      <c r="B74" s="287">
        <f t="shared" si="1"/>
        <v>0</v>
      </c>
      <c r="C74" s="139">
        <f>'Class-1'!D76</f>
        <v>0</v>
      </c>
      <c r="D74" s="139">
        <f>'Class-1'!E76</f>
        <v>0</v>
      </c>
      <c r="E74" s="139">
        <f>'Class-1'!F76</f>
        <v>0</v>
      </c>
      <c r="F74" s="141">
        <f>'Class-1'!G76</f>
        <v>0</v>
      </c>
      <c r="G74" s="141">
        <f>'Class-1'!H76</f>
        <v>0</v>
      </c>
      <c r="H74" s="141">
        <f>'Class-1'!I76</f>
        <v>0</v>
      </c>
      <c r="I74" s="286">
        <f>'Class-1'!J76</f>
        <v>0</v>
      </c>
      <c r="J74" s="335">
        <f>'Class-1'!K76</f>
        <v>0</v>
      </c>
      <c r="K74" s="319">
        <f>'Class-1'!L76</f>
        <v>0</v>
      </c>
      <c r="L74" s="320">
        <f>'Class-1'!M76</f>
        <v>0</v>
      </c>
      <c r="M74" s="321">
        <f>'Class-1'!N76</f>
        <v>0</v>
      </c>
      <c r="N74" s="321">
        <f>'Class-1'!O76</f>
        <v>0</v>
      </c>
      <c r="O74" s="322">
        <f>'Class-1'!P76</f>
        <v>0</v>
      </c>
      <c r="P74" s="323">
        <f>'Class-1'!Q76</f>
        <v>0</v>
      </c>
      <c r="Q74" s="324">
        <f>'Class-1'!R76</f>
        <v>0</v>
      </c>
      <c r="R74" s="324">
        <f>'Class-1'!S76</f>
        <v>0</v>
      </c>
      <c r="S74" s="324">
        <f>'Class-1'!T76</f>
        <v>0</v>
      </c>
      <c r="T74" s="325">
        <f>'Class-1'!U76</f>
        <v>0</v>
      </c>
      <c r="U74" s="434">
        <f>'Class-1'!V76</f>
        <v>0</v>
      </c>
      <c r="V74" s="141">
        <f>'Class-1'!W76</f>
        <v>0</v>
      </c>
      <c r="W74" s="326" t="str">
        <f>'Class-1'!X76</f>
        <v/>
      </c>
      <c r="X74" s="327">
        <f>'Class-1'!Y76</f>
        <v>0</v>
      </c>
      <c r="Y74" s="319">
        <f>'Class-1'!Z76</f>
        <v>0</v>
      </c>
      <c r="Z74" s="320">
        <f>'Class-1'!AA76</f>
        <v>0</v>
      </c>
      <c r="AA74" s="321">
        <f>'Class-1'!AB76</f>
        <v>0</v>
      </c>
      <c r="AB74" s="321">
        <f>'Class-1'!AC76</f>
        <v>0</v>
      </c>
      <c r="AC74" s="322">
        <f>'Class-1'!AD76</f>
        <v>0</v>
      </c>
      <c r="AD74" s="323">
        <f>'Class-1'!AE76</f>
        <v>0</v>
      </c>
      <c r="AE74" s="324">
        <f>'Class-1'!AF76</f>
        <v>0</v>
      </c>
      <c r="AF74" s="324">
        <f>'Class-1'!AG76</f>
        <v>0</v>
      </c>
      <c r="AG74" s="324">
        <f>'Class-1'!AH76</f>
        <v>0</v>
      </c>
      <c r="AH74" s="325">
        <f>'Class-1'!AI76</f>
        <v>0</v>
      </c>
      <c r="AI74" s="434">
        <f>'Class-1'!AJ76</f>
        <v>0</v>
      </c>
      <c r="AJ74" s="141">
        <f>'Class-1'!AK76</f>
        <v>0</v>
      </c>
      <c r="AK74" s="326" t="str">
        <f>'Class-1'!AL76</f>
        <v/>
      </c>
      <c r="AL74" s="327">
        <f>'Class-1'!AM76</f>
        <v>0</v>
      </c>
      <c r="AM74" s="319">
        <f>'Class-1'!AN76</f>
        <v>0</v>
      </c>
      <c r="AN74" s="320">
        <f>'Class-1'!AO76</f>
        <v>0</v>
      </c>
      <c r="AO74" s="321">
        <f>'Class-1'!AP76</f>
        <v>0</v>
      </c>
      <c r="AP74" s="321">
        <f>'Class-1'!AQ76</f>
        <v>0</v>
      </c>
      <c r="AQ74" s="322">
        <f>'Class-1'!AR76</f>
        <v>0</v>
      </c>
      <c r="AR74" s="323">
        <f>'Class-1'!AS76</f>
        <v>0</v>
      </c>
      <c r="AS74" s="324">
        <f>'Class-1'!AT76</f>
        <v>0</v>
      </c>
      <c r="AT74" s="324">
        <f>'Class-1'!AU76</f>
        <v>0</v>
      </c>
      <c r="AU74" s="324">
        <f>'Class-1'!AV76</f>
        <v>0</v>
      </c>
      <c r="AV74" s="325">
        <f>'Class-1'!AW76</f>
        <v>0</v>
      </c>
      <c r="AW74" s="434">
        <f>'Class-1'!AX76</f>
        <v>0</v>
      </c>
      <c r="AX74" s="141">
        <f>'Class-1'!AY76</f>
        <v>0</v>
      </c>
      <c r="AY74" s="326" t="str">
        <f>'Class-1'!AZ76</f>
        <v/>
      </c>
      <c r="AZ74" s="327">
        <f>'Class-1'!BA76</f>
        <v>0</v>
      </c>
      <c r="BA74" s="319">
        <f>'Class-1'!BB76</f>
        <v>0</v>
      </c>
      <c r="BB74" s="320">
        <f>'Class-1'!BC76</f>
        <v>0</v>
      </c>
      <c r="BC74" s="321">
        <f>'Class-1'!BD76</f>
        <v>0</v>
      </c>
      <c r="BD74" s="321">
        <f>'Class-1'!BE76</f>
        <v>0</v>
      </c>
      <c r="BE74" s="322">
        <f>'Class-1'!BF76</f>
        <v>0</v>
      </c>
      <c r="BF74" s="323">
        <f>'Class-1'!BG76</f>
        <v>0</v>
      </c>
      <c r="BG74" s="324">
        <f>'Class-1'!BH76</f>
        <v>0</v>
      </c>
      <c r="BH74" s="324">
        <f>'Class-1'!BI76</f>
        <v>0</v>
      </c>
      <c r="BI74" s="324">
        <f>'Class-1'!BJ76</f>
        <v>0</v>
      </c>
      <c r="BJ74" s="325">
        <f>'Class-1'!BK76</f>
        <v>0</v>
      </c>
      <c r="BK74" s="434">
        <f>'Class-1'!BL76</f>
        <v>0</v>
      </c>
      <c r="BL74" s="141">
        <f>'Class-1'!BM76</f>
        <v>0</v>
      </c>
      <c r="BM74" s="326" t="str">
        <f>'Class-1'!BN76</f>
        <v/>
      </c>
      <c r="BN74" s="327">
        <f>'Class-1'!BO76</f>
        <v>0</v>
      </c>
      <c r="BO74" s="319">
        <f>'Class-1'!BP76</f>
        <v>0</v>
      </c>
      <c r="BP74" s="320">
        <f>'Class-1'!BQ76</f>
        <v>0</v>
      </c>
      <c r="BQ74" s="321">
        <f>'Class-1'!BR76</f>
        <v>0</v>
      </c>
      <c r="BR74" s="321">
        <f>'Class-1'!BS76</f>
        <v>0</v>
      </c>
      <c r="BS74" s="322">
        <f>'Class-1'!BT76</f>
        <v>0</v>
      </c>
      <c r="BT74" s="323">
        <f>'Class-1'!BU76</f>
        <v>0</v>
      </c>
      <c r="BU74" s="324">
        <f>'Class-1'!BV76</f>
        <v>0</v>
      </c>
      <c r="BV74" s="324">
        <f>'Class-1'!BW76</f>
        <v>0</v>
      </c>
      <c r="BW74" s="324">
        <f>'Class-1'!BX76</f>
        <v>0</v>
      </c>
      <c r="BX74" s="325">
        <f>'Class-1'!BY76</f>
        <v>0</v>
      </c>
      <c r="BY74" s="434">
        <f>'Class-1'!BZ76</f>
        <v>0</v>
      </c>
      <c r="BZ74" s="141">
        <f>'Class-1'!CA76</f>
        <v>0</v>
      </c>
      <c r="CA74" s="326" t="str">
        <f>'Class-1'!CB76</f>
        <v/>
      </c>
      <c r="CB74" s="336">
        <f>'Class-1'!CC76</f>
        <v>0</v>
      </c>
      <c r="CC74" s="329">
        <f>'Class-1'!CD76</f>
        <v>0</v>
      </c>
      <c r="CD74" s="329">
        <f>'Class-1'!CE76</f>
        <v>0</v>
      </c>
      <c r="CE74" s="329">
        <f>'Class-1'!CF76</f>
        <v>0</v>
      </c>
      <c r="CF74" s="329">
        <f>'Class-1'!CG76</f>
        <v>0</v>
      </c>
      <c r="CG74" s="337">
        <f>'Class-1'!CH76</f>
        <v>0</v>
      </c>
      <c r="CH74" s="141">
        <f>'Class-1'!CI76</f>
        <v>0</v>
      </c>
      <c r="CI74" s="326" t="str">
        <f>'Class-1'!CJ76</f>
        <v/>
      </c>
      <c r="CJ74" s="336">
        <f>'Class-1'!CK76</f>
        <v>0</v>
      </c>
      <c r="CK74" s="329">
        <f>'Class-1'!CL76</f>
        <v>0</v>
      </c>
      <c r="CL74" s="329">
        <f>'Class-1'!CM76</f>
        <v>0</v>
      </c>
      <c r="CM74" s="329">
        <f>'Class-1'!CN76</f>
        <v>0</v>
      </c>
      <c r="CN74" s="329">
        <f>'Class-1'!CO76</f>
        <v>0</v>
      </c>
      <c r="CO74" s="337">
        <f>'Class-1'!CP76</f>
        <v>0</v>
      </c>
      <c r="CP74" s="141">
        <f>'Class-1'!CQ76</f>
        <v>0</v>
      </c>
      <c r="CQ74" s="326" t="str">
        <f>'Class-1'!CR76</f>
        <v/>
      </c>
      <c r="CR74" s="336">
        <f>'Class-1'!CS76</f>
        <v>0</v>
      </c>
      <c r="CS74" s="329">
        <f>'Class-1'!CT76</f>
        <v>0</v>
      </c>
      <c r="CT74" s="329">
        <f>'Class-1'!CU76</f>
        <v>0</v>
      </c>
      <c r="CU74" s="329">
        <f>'Class-1'!CV76</f>
        <v>0</v>
      </c>
      <c r="CV74" s="329">
        <f>'Class-1'!CW76</f>
        <v>0</v>
      </c>
      <c r="CW74" s="337">
        <f>'Class-1'!CX76</f>
        <v>0</v>
      </c>
      <c r="CX74" s="141">
        <f>'Class-1'!CY76</f>
        <v>0</v>
      </c>
      <c r="CY74" s="326" t="str">
        <f>'Class-1'!CZ76</f>
        <v/>
      </c>
      <c r="CZ74" s="338">
        <f>'Class-1'!DA76</f>
        <v>0</v>
      </c>
      <c r="DA74" s="339">
        <f>'Class-1'!DB76</f>
        <v>0</v>
      </c>
      <c r="DB74" s="340" t="str">
        <f>'Class-1'!DC76</f>
        <v/>
      </c>
      <c r="DC74" s="332">
        <f>'Class-1'!DD76</f>
        <v>1000</v>
      </c>
      <c r="DD74" s="333">
        <f>'Class-1'!DE76</f>
        <v>0</v>
      </c>
      <c r="DE74" s="141">
        <f>'Class-1'!DF76</f>
        <v>0</v>
      </c>
      <c r="DF74" s="141" t="str">
        <f>'Class-1'!DG76</f>
        <v/>
      </c>
      <c r="DG74" s="141" t="str">
        <f>'Class-1'!DH76</f>
        <v/>
      </c>
      <c r="DH74" s="141" t="str">
        <f>'Class-1'!DI76</f>
        <v/>
      </c>
      <c r="DI74" s="334" t="str">
        <f>'Class-1'!DJ76</f>
        <v/>
      </c>
    </row>
    <row r="75" spans="1:113">
      <c r="A75" s="859"/>
      <c r="B75" s="287">
        <f t="shared" si="1"/>
        <v>0</v>
      </c>
      <c r="C75" s="139">
        <f>'Class-1'!D77</f>
        <v>0</v>
      </c>
      <c r="D75" s="139">
        <f>'Class-1'!E77</f>
        <v>0</v>
      </c>
      <c r="E75" s="139">
        <f>'Class-1'!F77</f>
        <v>0</v>
      </c>
      <c r="F75" s="141">
        <f>'Class-1'!G77</f>
        <v>0</v>
      </c>
      <c r="G75" s="141">
        <f>'Class-1'!H77</f>
        <v>0</v>
      </c>
      <c r="H75" s="141">
        <f>'Class-1'!I77</f>
        <v>0</v>
      </c>
      <c r="I75" s="286">
        <f>'Class-1'!J77</f>
        <v>0</v>
      </c>
      <c r="J75" s="335">
        <f>'Class-1'!K77</f>
        <v>0</v>
      </c>
      <c r="K75" s="319">
        <f>'Class-1'!L77</f>
        <v>0</v>
      </c>
      <c r="L75" s="320">
        <f>'Class-1'!M77</f>
        <v>0</v>
      </c>
      <c r="M75" s="321">
        <f>'Class-1'!N77</f>
        <v>0</v>
      </c>
      <c r="N75" s="321">
        <f>'Class-1'!O77</f>
        <v>0</v>
      </c>
      <c r="O75" s="322">
        <f>'Class-1'!P77</f>
        <v>0</v>
      </c>
      <c r="P75" s="323">
        <f>'Class-1'!Q77</f>
        <v>0</v>
      </c>
      <c r="Q75" s="324">
        <f>'Class-1'!R77</f>
        <v>0</v>
      </c>
      <c r="R75" s="324">
        <f>'Class-1'!S77</f>
        <v>0</v>
      </c>
      <c r="S75" s="324">
        <f>'Class-1'!T77</f>
        <v>0</v>
      </c>
      <c r="T75" s="325">
        <f>'Class-1'!U77</f>
        <v>0</v>
      </c>
      <c r="U75" s="434">
        <f>'Class-1'!V77</f>
        <v>0</v>
      </c>
      <c r="V75" s="141">
        <f>'Class-1'!W77</f>
        <v>0</v>
      </c>
      <c r="W75" s="326" t="str">
        <f>'Class-1'!X77</f>
        <v/>
      </c>
      <c r="X75" s="327">
        <f>'Class-1'!Y77</f>
        <v>0</v>
      </c>
      <c r="Y75" s="319">
        <f>'Class-1'!Z77</f>
        <v>0</v>
      </c>
      <c r="Z75" s="320">
        <f>'Class-1'!AA77</f>
        <v>0</v>
      </c>
      <c r="AA75" s="321">
        <f>'Class-1'!AB77</f>
        <v>0</v>
      </c>
      <c r="AB75" s="321">
        <f>'Class-1'!AC77</f>
        <v>0</v>
      </c>
      <c r="AC75" s="322">
        <f>'Class-1'!AD77</f>
        <v>0</v>
      </c>
      <c r="AD75" s="323">
        <f>'Class-1'!AE77</f>
        <v>0</v>
      </c>
      <c r="AE75" s="324">
        <f>'Class-1'!AF77</f>
        <v>0</v>
      </c>
      <c r="AF75" s="324">
        <f>'Class-1'!AG77</f>
        <v>0</v>
      </c>
      <c r="AG75" s="324">
        <f>'Class-1'!AH77</f>
        <v>0</v>
      </c>
      <c r="AH75" s="325">
        <f>'Class-1'!AI77</f>
        <v>0</v>
      </c>
      <c r="AI75" s="434">
        <f>'Class-1'!AJ77</f>
        <v>0</v>
      </c>
      <c r="AJ75" s="141">
        <f>'Class-1'!AK77</f>
        <v>0</v>
      </c>
      <c r="AK75" s="326" t="str">
        <f>'Class-1'!AL77</f>
        <v/>
      </c>
      <c r="AL75" s="327">
        <f>'Class-1'!AM77</f>
        <v>0</v>
      </c>
      <c r="AM75" s="319">
        <f>'Class-1'!AN77</f>
        <v>0</v>
      </c>
      <c r="AN75" s="320">
        <f>'Class-1'!AO77</f>
        <v>0</v>
      </c>
      <c r="AO75" s="321">
        <f>'Class-1'!AP77</f>
        <v>0</v>
      </c>
      <c r="AP75" s="321">
        <f>'Class-1'!AQ77</f>
        <v>0</v>
      </c>
      <c r="AQ75" s="322">
        <f>'Class-1'!AR77</f>
        <v>0</v>
      </c>
      <c r="AR75" s="323">
        <f>'Class-1'!AS77</f>
        <v>0</v>
      </c>
      <c r="AS75" s="324">
        <f>'Class-1'!AT77</f>
        <v>0</v>
      </c>
      <c r="AT75" s="324">
        <f>'Class-1'!AU77</f>
        <v>0</v>
      </c>
      <c r="AU75" s="324">
        <f>'Class-1'!AV77</f>
        <v>0</v>
      </c>
      <c r="AV75" s="325">
        <f>'Class-1'!AW77</f>
        <v>0</v>
      </c>
      <c r="AW75" s="434">
        <f>'Class-1'!AX77</f>
        <v>0</v>
      </c>
      <c r="AX75" s="141">
        <f>'Class-1'!AY77</f>
        <v>0</v>
      </c>
      <c r="AY75" s="326" t="str">
        <f>'Class-1'!AZ77</f>
        <v/>
      </c>
      <c r="AZ75" s="327">
        <f>'Class-1'!BA77</f>
        <v>0</v>
      </c>
      <c r="BA75" s="319">
        <f>'Class-1'!BB77</f>
        <v>0</v>
      </c>
      <c r="BB75" s="320">
        <f>'Class-1'!BC77</f>
        <v>0</v>
      </c>
      <c r="BC75" s="321">
        <f>'Class-1'!BD77</f>
        <v>0</v>
      </c>
      <c r="BD75" s="321">
        <f>'Class-1'!BE77</f>
        <v>0</v>
      </c>
      <c r="BE75" s="322">
        <f>'Class-1'!BF77</f>
        <v>0</v>
      </c>
      <c r="BF75" s="323">
        <f>'Class-1'!BG77</f>
        <v>0</v>
      </c>
      <c r="BG75" s="324">
        <f>'Class-1'!BH77</f>
        <v>0</v>
      </c>
      <c r="BH75" s="324">
        <f>'Class-1'!BI77</f>
        <v>0</v>
      </c>
      <c r="BI75" s="324">
        <f>'Class-1'!BJ77</f>
        <v>0</v>
      </c>
      <c r="BJ75" s="325">
        <f>'Class-1'!BK77</f>
        <v>0</v>
      </c>
      <c r="BK75" s="434">
        <f>'Class-1'!BL77</f>
        <v>0</v>
      </c>
      <c r="BL75" s="141">
        <f>'Class-1'!BM77</f>
        <v>0</v>
      </c>
      <c r="BM75" s="326" t="str">
        <f>'Class-1'!BN77</f>
        <v/>
      </c>
      <c r="BN75" s="327">
        <f>'Class-1'!BO77</f>
        <v>0</v>
      </c>
      <c r="BO75" s="319">
        <f>'Class-1'!BP77</f>
        <v>0</v>
      </c>
      <c r="BP75" s="320">
        <f>'Class-1'!BQ77</f>
        <v>0</v>
      </c>
      <c r="BQ75" s="321">
        <f>'Class-1'!BR77</f>
        <v>0</v>
      </c>
      <c r="BR75" s="321">
        <f>'Class-1'!BS77</f>
        <v>0</v>
      </c>
      <c r="BS75" s="322">
        <f>'Class-1'!BT77</f>
        <v>0</v>
      </c>
      <c r="BT75" s="323">
        <f>'Class-1'!BU77</f>
        <v>0</v>
      </c>
      <c r="BU75" s="324">
        <f>'Class-1'!BV77</f>
        <v>0</v>
      </c>
      <c r="BV75" s="324">
        <f>'Class-1'!BW77</f>
        <v>0</v>
      </c>
      <c r="BW75" s="324">
        <f>'Class-1'!BX77</f>
        <v>0</v>
      </c>
      <c r="BX75" s="325">
        <f>'Class-1'!BY77</f>
        <v>0</v>
      </c>
      <c r="BY75" s="434">
        <f>'Class-1'!BZ77</f>
        <v>0</v>
      </c>
      <c r="BZ75" s="141">
        <f>'Class-1'!CA77</f>
        <v>0</v>
      </c>
      <c r="CA75" s="326" t="str">
        <f>'Class-1'!CB77</f>
        <v/>
      </c>
      <c r="CB75" s="336">
        <f>'Class-1'!CC77</f>
        <v>0</v>
      </c>
      <c r="CC75" s="329">
        <f>'Class-1'!CD77</f>
        <v>0</v>
      </c>
      <c r="CD75" s="329">
        <f>'Class-1'!CE77</f>
        <v>0</v>
      </c>
      <c r="CE75" s="329">
        <f>'Class-1'!CF77</f>
        <v>0</v>
      </c>
      <c r="CF75" s="329">
        <f>'Class-1'!CG77</f>
        <v>0</v>
      </c>
      <c r="CG75" s="337">
        <f>'Class-1'!CH77</f>
        <v>0</v>
      </c>
      <c r="CH75" s="141">
        <f>'Class-1'!CI77</f>
        <v>0</v>
      </c>
      <c r="CI75" s="326" t="str">
        <f>'Class-1'!CJ77</f>
        <v/>
      </c>
      <c r="CJ75" s="336">
        <f>'Class-1'!CK77</f>
        <v>0</v>
      </c>
      <c r="CK75" s="329">
        <f>'Class-1'!CL77</f>
        <v>0</v>
      </c>
      <c r="CL75" s="329">
        <f>'Class-1'!CM77</f>
        <v>0</v>
      </c>
      <c r="CM75" s="329">
        <f>'Class-1'!CN77</f>
        <v>0</v>
      </c>
      <c r="CN75" s="329">
        <f>'Class-1'!CO77</f>
        <v>0</v>
      </c>
      <c r="CO75" s="337">
        <f>'Class-1'!CP77</f>
        <v>0</v>
      </c>
      <c r="CP75" s="141">
        <f>'Class-1'!CQ77</f>
        <v>0</v>
      </c>
      <c r="CQ75" s="326" t="str">
        <f>'Class-1'!CR77</f>
        <v/>
      </c>
      <c r="CR75" s="336">
        <f>'Class-1'!CS77</f>
        <v>0</v>
      </c>
      <c r="CS75" s="329">
        <f>'Class-1'!CT77</f>
        <v>0</v>
      </c>
      <c r="CT75" s="329">
        <f>'Class-1'!CU77</f>
        <v>0</v>
      </c>
      <c r="CU75" s="329">
        <f>'Class-1'!CV77</f>
        <v>0</v>
      </c>
      <c r="CV75" s="329">
        <f>'Class-1'!CW77</f>
        <v>0</v>
      </c>
      <c r="CW75" s="337">
        <f>'Class-1'!CX77</f>
        <v>0</v>
      </c>
      <c r="CX75" s="141">
        <f>'Class-1'!CY77</f>
        <v>0</v>
      </c>
      <c r="CY75" s="326" t="str">
        <f>'Class-1'!CZ77</f>
        <v/>
      </c>
      <c r="CZ75" s="338">
        <f>'Class-1'!DA77</f>
        <v>0</v>
      </c>
      <c r="DA75" s="339">
        <f>'Class-1'!DB77</f>
        <v>0</v>
      </c>
      <c r="DB75" s="340" t="str">
        <f>'Class-1'!DC77</f>
        <v/>
      </c>
      <c r="DC75" s="332">
        <f>'Class-1'!DD77</f>
        <v>1000</v>
      </c>
      <c r="DD75" s="333">
        <f>'Class-1'!DE77</f>
        <v>0</v>
      </c>
      <c r="DE75" s="141">
        <f>'Class-1'!DF77</f>
        <v>0</v>
      </c>
      <c r="DF75" s="141" t="str">
        <f>'Class-1'!DG77</f>
        <v/>
      </c>
      <c r="DG75" s="141" t="str">
        <f>'Class-1'!DH77</f>
        <v/>
      </c>
      <c r="DH75" s="141" t="str">
        <f>'Class-1'!DI77</f>
        <v/>
      </c>
      <c r="DI75" s="334" t="str">
        <f>'Class-1'!DJ77</f>
        <v/>
      </c>
    </row>
    <row r="76" spans="1:113">
      <c r="A76" s="859"/>
      <c r="B76" s="287">
        <f t="shared" si="1"/>
        <v>0</v>
      </c>
      <c r="C76" s="139">
        <f>'Class-1'!D78</f>
        <v>0</v>
      </c>
      <c r="D76" s="139">
        <f>'Class-1'!E78</f>
        <v>0</v>
      </c>
      <c r="E76" s="139">
        <f>'Class-1'!F78</f>
        <v>0</v>
      </c>
      <c r="F76" s="141">
        <f>'Class-1'!G78</f>
        <v>0</v>
      </c>
      <c r="G76" s="141">
        <f>'Class-1'!H78</f>
        <v>0</v>
      </c>
      <c r="H76" s="141">
        <f>'Class-1'!I78</f>
        <v>0</v>
      </c>
      <c r="I76" s="286">
        <f>'Class-1'!J78</f>
        <v>0</v>
      </c>
      <c r="J76" s="335">
        <f>'Class-1'!K78</f>
        <v>0</v>
      </c>
      <c r="K76" s="319">
        <f>'Class-1'!L78</f>
        <v>0</v>
      </c>
      <c r="L76" s="320">
        <f>'Class-1'!M78</f>
        <v>0</v>
      </c>
      <c r="M76" s="321">
        <f>'Class-1'!N78</f>
        <v>0</v>
      </c>
      <c r="N76" s="321">
        <f>'Class-1'!O78</f>
        <v>0</v>
      </c>
      <c r="O76" s="322">
        <f>'Class-1'!P78</f>
        <v>0</v>
      </c>
      <c r="P76" s="323">
        <f>'Class-1'!Q78</f>
        <v>0</v>
      </c>
      <c r="Q76" s="324">
        <f>'Class-1'!R78</f>
        <v>0</v>
      </c>
      <c r="R76" s="324">
        <f>'Class-1'!S78</f>
        <v>0</v>
      </c>
      <c r="S76" s="324">
        <f>'Class-1'!T78</f>
        <v>0</v>
      </c>
      <c r="T76" s="325">
        <f>'Class-1'!U78</f>
        <v>0</v>
      </c>
      <c r="U76" s="434">
        <f>'Class-1'!V78</f>
        <v>0</v>
      </c>
      <c r="V76" s="141">
        <f>'Class-1'!W78</f>
        <v>0</v>
      </c>
      <c r="W76" s="326" t="str">
        <f>'Class-1'!X78</f>
        <v/>
      </c>
      <c r="X76" s="327">
        <f>'Class-1'!Y78</f>
        <v>0</v>
      </c>
      <c r="Y76" s="319">
        <f>'Class-1'!Z78</f>
        <v>0</v>
      </c>
      <c r="Z76" s="320">
        <f>'Class-1'!AA78</f>
        <v>0</v>
      </c>
      <c r="AA76" s="321">
        <f>'Class-1'!AB78</f>
        <v>0</v>
      </c>
      <c r="AB76" s="321">
        <f>'Class-1'!AC78</f>
        <v>0</v>
      </c>
      <c r="AC76" s="322">
        <f>'Class-1'!AD78</f>
        <v>0</v>
      </c>
      <c r="AD76" s="323">
        <f>'Class-1'!AE78</f>
        <v>0</v>
      </c>
      <c r="AE76" s="324">
        <f>'Class-1'!AF78</f>
        <v>0</v>
      </c>
      <c r="AF76" s="324">
        <f>'Class-1'!AG78</f>
        <v>0</v>
      </c>
      <c r="AG76" s="324">
        <f>'Class-1'!AH78</f>
        <v>0</v>
      </c>
      <c r="AH76" s="325">
        <f>'Class-1'!AI78</f>
        <v>0</v>
      </c>
      <c r="AI76" s="434">
        <f>'Class-1'!AJ78</f>
        <v>0</v>
      </c>
      <c r="AJ76" s="141">
        <f>'Class-1'!AK78</f>
        <v>0</v>
      </c>
      <c r="AK76" s="326" t="str">
        <f>'Class-1'!AL78</f>
        <v/>
      </c>
      <c r="AL76" s="327">
        <f>'Class-1'!AM78</f>
        <v>0</v>
      </c>
      <c r="AM76" s="319">
        <f>'Class-1'!AN78</f>
        <v>0</v>
      </c>
      <c r="AN76" s="320">
        <f>'Class-1'!AO78</f>
        <v>0</v>
      </c>
      <c r="AO76" s="321">
        <f>'Class-1'!AP78</f>
        <v>0</v>
      </c>
      <c r="AP76" s="321">
        <f>'Class-1'!AQ78</f>
        <v>0</v>
      </c>
      <c r="AQ76" s="322">
        <f>'Class-1'!AR78</f>
        <v>0</v>
      </c>
      <c r="AR76" s="323">
        <f>'Class-1'!AS78</f>
        <v>0</v>
      </c>
      <c r="AS76" s="324">
        <f>'Class-1'!AT78</f>
        <v>0</v>
      </c>
      <c r="AT76" s="324">
        <f>'Class-1'!AU78</f>
        <v>0</v>
      </c>
      <c r="AU76" s="324">
        <f>'Class-1'!AV78</f>
        <v>0</v>
      </c>
      <c r="AV76" s="325">
        <f>'Class-1'!AW78</f>
        <v>0</v>
      </c>
      <c r="AW76" s="434">
        <f>'Class-1'!AX78</f>
        <v>0</v>
      </c>
      <c r="AX76" s="141">
        <f>'Class-1'!AY78</f>
        <v>0</v>
      </c>
      <c r="AY76" s="326" t="str">
        <f>'Class-1'!AZ78</f>
        <v/>
      </c>
      <c r="AZ76" s="327">
        <f>'Class-1'!BA78</f>
        <v>0</v>
      </c>
      <c r="BA76" s="319">
        <f>'Class-1'!BB78</f>
        <v>0</v>
      </c>
      <c r="BB76" s="320">
        <f>'Class-1'!BC78</f>
        <v>0</v>
      </c>
      <c r="BC76" s="321">
        <f>'Class-1'!BD78</f>
        <v>0</v>
      </c>
      <c r="BD76" s="321">
        <f>'Class-1'!BE78</f>
        <v>0</v>
      </c>
      <c r="BE76" s="322">
        <f>'Class-1'!BF78</f>
        <v>0</v>
      </c>
      <c r="BF76" s="323">
        <f>'Class-1'!BG78</f>
        <v>0</v>
      </c>
      <c r="BG76" s="324">
        <f>'Class-1'!BH78</f>
        <v>0</v>
      </c>
      <c r="BH76" s="324">
        <f>'Class-1'!BI78</f>
        <v>0</v>
      </c>
      <c r="BI76" s="324">
        <f>'Class-1'!BJ78</f>
        <v>0</v>
      </c>
      <c r="BJ76" s="325">
        <f>'Class-1'!BK78</f>
        <v>0</v>
      </c>
      <c r="BK76" s="434">
        <f>'Class-1'!BL78</f>
        <v>0</v>
      </c>
      <c r="BL76" s="141">
        <f>'Class-1'!BM78</f>
        <v>0</v>
      </c>
      <c r="BM76" s="326" t="str">
        <f>'Class-1'!BN78</f>
        <v/>
      </c>
      <c r="BN76" s="327">
        <f>'Class-1'!BO78</f>
        <v>0</v>
      </c>
      <c r="BO76" s="319">
        <f>'Class-1'!BP78</f>
        <v>0</v>
      </c>
      <c r="BP76" s="320">
        <f>'Class-1'!BQ78</f>
        <v>0</v>
      </c>
      <c r="BQ76" s="321">
        <f>'Class-1'!BR78</f>
        <v>0</v>
      </c>
      <c r="BR76" s="321">
        <f>'Class-1'!BS78</f>
        <v>0</v>
      </c>
      <c r="BS76" s="322">
        <f>'Class-1'!BT78</f>
        <v>0</v>
      </c>
      <c r="BT76" s="323">
        <f>'Class-1'!BU78</f>
        <v>0</v>
      </c>
      <c r="BU76" s="324">
        <f>'Class-1'!BV78</f>
        <v>0</v>
      </c>
      <c r="BV76" s="324">
        <f>'Class-1'!BW78</f>
        <v>0</v>
      </c>
      <c r="BW76" s="324">
        <f>'Class-1'!BX78</f>
        <v>0</v>
      </c>
      <c r="BX76" s="325">
        <f>'Class-1'!BY78</f>
        <v>0</v>
      </c>
      <c r="BY76" s="434">
        <f>'Class-1'!BZ78</f>
        <v>0</v>
      </c>
      <c r="BZ76" s="141">
        <f>'Class-1'!CA78</f>
        <v>0</v>
      </c>
      <c r="CA76" s="326" t="str">
        <f>'Class-1'!CB78</f>
        <v/>
      </c>
      <c r="CB76" s="336">
        <f>'Class-1'!CC78</f>
        <v>0</v>
      </c>
      <c r="CC76" s="329">
        <f>'Class-1'!CD78</f>
        <v>0</v>
      </c>
      <c r="CD76" s="329">
        <f>'Class-1'!CE78</f>
        <v>0</v>
      </c>
      <c r="CE76" s="329">
        <f>'Class-1'!CF78</f>
        <v>0</v>
      </c>
      <c r="CF76" s="329">
        <f>'Class-1'!CG78</f>
        <v>0</v>
      </c>
      <c r="CG76" s="337">
        <f>'Class-1'!CH78</f>
        <v>0</v>
      </c>
      <c r="CH76" s="141">
        <f>'Class-1'!CI78</f>
        <v>0</v>
      </c>
      <c r="CI76" s="326" t="str">
        <f>'Class-1'!CJ78</f>
        <v/>
      </c>
      <c r="CJ76" s="336">
        <f>'Class-1'!CK78</f>
        <v>0</v>
      </c>
      <c r="CK76" s="329">
        <f>'Class-1'!CL78</f>
        <v>0</v>
      </c>
      <c r="CL76" s="329">
        <f>'Class-1'!CM78</f>
        <v>0</v>
      </c>
      <c r="CM76" s="329">
        <f>'Class-1'!CN78</f>
        <v>0</v>
      </c>
      <c r="CN76" s="329">
        <f>'Class-1'!CO78</f>
        <v>0</v>
      </c>
      <c r="CO76" s="337">
        <f>'Class-1'!CP78</f>
        <v>0</v>
      </c>
      <c r="CP76" s="141">
        <f>'Class-1'!CQ78</f>
        <v>0</v>
      </c>
      <c r="CQ76" s="326" t="str">
        <f>'Class-1'!CR78</f>
        <v/>
      </c>
      <c r="CR76" s="336">
        <f>'Class-1'!CS78</f>
        <v>0</v>
      </c>
      <c r="CS76" s="329">
        <f>'Class-1'!CT78</f>
        <v>0</v>
      </c>
      <c r="CT76" s="329">
        <f>'Class-1'!CU78</f>
        <v>0</v>
      </c>
      <c r="CU76" s="329">
        <f>'Class-1'!CV78</f>
        <v>0</v>
      </c>
      <c r="CV76" s="329">
        <f>'Class-1'!CW78</f>
        <v>0</v>
      </c>
      <c r="CW76" s="337">
        <f>'Class-1'!CX78</f>
        <v>0</v>
      </c>
      <c r="CX76" s="141">
        <f>'Class-1'!CY78</f>
        <v>0</v>
      </c>
      <c r="CY76" s="326" t="str">
        <f>'Class-1'!CZ78</f>
        <v/>
      </c>
      <c r="CZ76" s="338">
        <f>'Class-1'!DA78</f>
        <v>0</v>
      </c>
      <c r="DA76" s="339">
        <f>'Class-1'!DB78</f>
        <v>0</v>
      </c>
      <c r="DB76" s="340" t="str">
        <f>'Class-1'!DC78</f>
        <v/>
      </c>
      <c r="DC76" s="332">
        <f>'Class-1'!DD78</f>
        <v>1000</v>
      </c>
      <c r="DD76" s="333">
        <f>'Class-1'!DE78</f>
        <v>0</v>
      </c>
      <c r="DE76" s="141">
        <f>'Class-1'!DF78</f>
        <v>0</v>
      </c>
      <c r="DF76" s="141" t="str">
        <f>'Class-1'!DG78</f>
        <v/>
      </c>
      <c r="DG76" s="141" t="str">
        <f>'Class-1'!DH78</f>
        <v/>
      </c>
      <c r="DH76" s="141" t="str">
        <f>'Class-1'!DI78</f>
        <v/>
      </c>
      <c r="DI76" s="334" t="str">
        <f>'Class-1'!DJ78</f>
        <v/>
      </c>
    </row>
    <row r="77" spans="1:113">
      <c r="A77" s="859"/>
      <c r="B77" s="287">
        <f t="shared" si="1"/>
        <v>0</v>
      </c>
      <c r="C77" s="139">
        <f>'Class-1'!D79</f>
        <v>0</v>
      </c>
      <c r="D77" s="139">
        <f>'Class-1'!E79</f>
        <v>0</v>
      </c>
      <c r="E77" s="139">
        <f>'Class-1'!F79</f>
        <v>0</v>
      </c>
      <c r="F77" s="141">
        <f>'Class-1'!G79</f>
        <v>0</v>
      </c>
      <c r="G77" s="141">
        <f>'Class-1'!H79</f>
        <v>0</v>
      </c>
      <c r="H77" s="141">
        <f>'Class-1'!I79</f>
        <v>0</v>
      </c>
      <c r="I77" s="286">
        <f>'Class-1'!J79</f>
        <v>0</v>
      </c>
      <c r="J77" s="335">
        <f>'Class-1'!K79</f>
        <v>0</v>
      </c>
      <c r="K77" s="319">
        <f>'Class-1'!L79</f>
        <v>0</v>
      </c>
      <c r="L77" s="320">
        <f>'Class-1'!M79</f>
        <v>0</v>
      </c>
      <c r="M77" s="321">
        <f>'Class-1'!N79</f>
        <v>0</v>
      </c>
      <c r="N77" s="321">
        <f>'Class-1'!O79</f>
        <v>0</v>
      </c>
      <c r="O77" s="322">
        <f>'Class-1'!P79</f>
        <v>0</v>
      </c>
      <c r="P77" s="323">
        <f>'Class-1'!Q79</f>
        <v>0</v>
      </c>
      <c r="Q77" s="324">
        <f>'Class-1'!R79</f>
        <v>0</v>
      </c>
      <c r="R77" s="324">
        <f>'Class-1'!S79</f>
        <v>0</v>
      </c>
      <c r="S77" s="324">
        <f>'Class-1'!T79</f>
        <v>0</v>
      </c>
      <c r="T77" s="325">
        <f>'Class-1'!U79</f>
        <v>0</v>
      </c>
      <c r="U77" s="434">
        <f>'Class-1'!V79</f>
        <v>0</v>
      </c>
      <c r="V77" s="141">
        <f>'Class-1'!W79</f>
        <v>0</v>
      </c>
      <c r="W77" s="326" t="str">
        <f>'Class-1'!X79</f>
        <v/>
      </c>
      <c r="X77" s="327">
        <f>'Class-1'!Y79</f>
        <v>0</v>
      </c>
      <c r="Y77" s="319">
        <f>'Class-1'!Z79</f>
        <v>0</v>
      </c>
      <c r="Z77" s="320">
        <f>'Class-1'!AA79</f>
        <v>0</v>
      </c>
      <c r="AA77" s="321">
        <f>'Class-1'!AB79</f>
        <v>0</v>
      </c>
      <c r="AB77" s="321">
        <f>'Class-1'!AC79</f>
        <v>0</v>
      </c>
      <c r="AC77" s="322">
        <f>'Class-1'!AD79</f>
        <v>0</v>
      </c>
      <c r="AD77" s="323">
        <f>'Class-1'!AE79</f>
        <v>0</v>
      </c>
      <c r="AE77" s="324">
        <f>'Class-1'!AF79</f>
        <v>0</v>
      </c>
      <c r="AF77" s="324">
        <f>'Class-1'!AG79</f>
        <v>0</v>
      </c>
      <c r="AG77" s="324">
        <f>'Class-1'!AH79</f>
        <v>0</v>
      </c>
      <c r="AH77" s="325">
        <f>'Class-1'!AI79</f>
        <v>0</v>
      </c>
      <c r="AI77" s="434">
        <f>'Class-1'!AJ79</f>
        <v>0</v>
      </c>
      <c r="AJ77" s="141">
        <f>'Class-1'!AK79</f>
        <v>0</v>
      </c>
      <c r="AK77" s="326" t="str">
        <f>'Class-1'!AL79</f>
        <v/>
      </c>
      <c r="AL77" s="327">
        <f>'Class-1'!AM79</f>
        <v>0</v>
      </c>
      <c r="AM77" s="319">
        <f>'Class-1'!AN79</f>
        <v>0</v>
      </c>
      <c r="AN77" s="320">
        <f>'Class-1'!AO79</f>
        <v>0</v>
      </c>
      <c r="AO77" s="321">
        <f>'Class-1'!AP79</f>
        <v>0</v>
      </c>
      <c r="AP77" s="321">
        <f>'Class-1'!AQ79</f>
        <v>0</v>
      </c>
      <c r="AQ77" s="322">
        <f>'Class-1'!AR79</f>
        <v>0</v>
      </c>
      <c r="AR77" s="323">
        <f>'Class-1'!AS79</f>
        <v>0</v>
      </c>
      <c r="AS77" s="324">
        <f>'Class-1'!AT79</f>
        <v>0</v>
      </c>
      <c r="AT77" s="324">
        <f>'Class-1'!AU79</f>
        <v>0</v>
      </c>
      <c r="AU77" s="324">
        <f>'Class-1'!AV79</f>
        <v>0</v>
      </c>
      <c r="AV77" s="325">
        <f>'Class-1'!AW79</f>
        <v>0</v>
      </c>
      <c r="AW77" s="434">
        <f>'Class-1'!AX79</f>
        <v>0</v>
      </c>
      <c r="AX77" s="141">
        <f>'Class-1'!AY79</f>
        <v>0</v>
      </c>
      <c r="AY77" s="326" t="str">
        <f>'Class-1'!AZ79</f>
        <v/>
      </c>
      <c r="AZ77" s="327">
        <f>'Class-1'!BA79</f>
        <v>0</v>
      </c>
      <c r="BA77" s="319">
        <f>'Class-1'!BB79</f>
        <v>0</v>
      </c>
      <c r="BB77" s="320">
        <f>'Class-1'!BC79</f>
        <v>0</v>
      </c>
      <c r="BC77" s="321">
        <f>'Class-1'!BD79</f>
        <v>0</v>
      </c>
      <c r="BD77" s="321">
        <f>'Class-1'!BE79</f>
        <v>0</v>
      </c>
      <c r="BE77" s="322">
        <f>'Class-1'!BF79</f>
        <v>0</v>
      </c>
      <c r="BF77" s="323">
        <f>'Class-1'!BG79</f>
        <v>0</v>
      </c>
      <c r="BG77" s="324">
        <f>'Class-1'!BH79</f>
        <v>0</v>
      </c>
      <c r="BH77" s="324">
        <f>'Class-1'!BI79</f>
        <v>0</v>
      </c>
      <c r="BI77" s="324">
        <f>'Class-1'!BJ79</f>
        <v>0</v>
      </c>
      <c r="BJ77" s="325">
        <f>'Class-1'!BK79</f>
        <v>0</v>
      </c>
      <c r="BK77" s="434">
        <f>'Class-1'!BL79</f>
        <v>0</v>
      </c>
      <c r="BL77" s="141">
        <f>'Class-1'!BM79</f>
        <v>0</v>
      </c>
      <c r="BM77" s="326" t="str">
        <f>'Class-1'!BN79</f>
        <v/>
      </c>
      <c r="BN77" s="327">
        <f>'Class-1'!BO79</f>
        <v>0</v>
      </c>
      <c r="BO77" s="319">
        <f>'Class-1'!BP79</f>
        <v>0</v>
      </c>
      <c r="BP77" s="320">
        <f>'Class-1'!BQ79</f>
        <v>0</v>
      </c>
      <c r="BQ77" s="321">
        <f>'Class-1'!BR79</f>
        <v>0</v>
      </c>
      <c r="BR77" s="321">
        <f>'Class-1'!BS79</f>
        <v>0</v>
      </c>
      <c r="BS77" s="322">
        <f>'Class-1'!BT79</f>
        <v>0</v>
      </c>
      <c r="BT77" s="323">
        <f>'Class-1'!BU79</f>
        <v>0</v>
      </c>
      <c r="BU77" s="324">
        <f>'Class-1'!BV79</f>
        <v>0</v>
      </c>
      <c r="BV77" s="324">
        <f>'Class-1'!BW79</f>
        <v>0</v>
      </c>
      <c r="BW77" s="324">
        <f>'Class-1'!BX79</f>
        <v>0</v>
      </c>
      <c r="BX77" s="325">
        <f>'Class-1'!BY79</f>
        <v>0</v>
      </c>
      <c r="BY77" s="434">
        <f>'Class-1'!BZ79</f>
        <v>0</v>
      </c>
      <c r="BZ77" s="141">
        <f>'Class-1'!CA79</f>
        <v>0</v>
      </c>
      <c r="CA77" s="326" t="str">
        <f>'Class-1'!CB79</f>
        <v/>
      </c>
      <c r="CB77" s="336">
        <f>'Class-1'!CC79</f>
        <v>0</v>
      </c>
      <c r="CC77" s="329">
        <f>'Class-1'!CD79</f>
        <v>0</v>
      </c>
      <c r="CD77" s="329">
        <f>'Class-1'!CE79</f>
        <v>0</v>
      </c>
      <c r="CE77" s="329">
        <f>'Class-1'!CF79</f>
        <v>0</v>
      </c>
      <c r="CF77" s="329">
        <f>'Class-1'!CG79</f>
        <v>0</v>
      </c>
      <c r="CG77" s="337">
        <f>'Class-1'!CH79</f>
        <v>0</v>
      </c>
      <c r="CH77" s="141">
        <f>'Class-1'!CI79</f>
        <v>0</v>
      </c>
      <c r="CI77" s="326" t="str">
        <f>'Class-1'!CJ79</f>
        <v/>
      </c>
      <c r="CJ77" s="336">
        <f>'Class-1'!CK79</f>
        <v>0</v>
      </c>
      <c r="CK77" s="329">
        <f>'Class-1'!CL79</f>
        <v>0</v>
      </c>
      <c r="CL77" s="329">
        <f>'Class-1'!CM79</f>
        <v>0</v>
      </c>
      <c r="CM77" s="329">
        <f>'Class-1'!CN79</f>
        <v>0</v>
      </c>
      <c r="CN77" s="329">
        <f>'Class-1'!CO79</f>
        <v>0</v>
      </c>
      <c r="CO77" s="337">
        <f>'Class-1'!CP79</f>
        <v>0</v>
      </c>
      <c r="CP77" s="141">
        <f>'Class-1'!CQ79</f>
        <v>0</v>
      </c>
      <c r="CQ77" s="326" t="str">
        <f>'Class-1'!CR79</f>
        <v/>
      </c>
      <c r="CR77" s="336">
        <f>'Class-1'!CS79</f>
        <v>0</v>
      </c>
      <c r="CS77" s="329">
        <f>'Class-1'!CT79</f>
        <v>0</v>
      </c>
      <c r="CT77" s="329">
        <f>'Class-1'!CU79</f>
        <v>0</v>
      </c>
      <c r="CU77" s="329">
        <f>'Class-1'!CV79</f>
        <v>0</v>
      </c>
      <c r="CV77" s="329">
        <f>'Class-1'!CW79</f>
        <v>0</v>
      </c>
      <c r="CW77" s="337">
        <f>'Class-1'!CX79</f>
        <v>0</v>
      </c>
      <c r="CX77" s="141">
        <f>'Class-1'!CY79</f>
        <v>0</v>
      </c>
      <c r="CY77" s="326" t="str">
        <f>'Class-1'!CZ79</f>
        <v/>
      </c>
      <c r="CZ77" s="338">
        <f>'Class-1'!DA79</f>
        <v>0</v>
      </c>
      <c r="DA77" s="339">
        <f>'Class-1'!DB79</f>
        <v>0</v>
      </c>
      <c r="DB77" s="340" t="str">
        <f>'Class-1'!DC79</f>
        <v/>
      </c>
      <c r="DC77" s="332">
        <f>'Class-1'!DD79</f>
        <v>1000</v>
      </c>
      <c r="DD77" s="333">
        <f>'Class-1'!DE79</f>
        <v>0</v>
      </c>
      <c r="DE77" s="141">
        <f>'Class-1'!DF79</f>
        <v>0</v>
      </c>
      <c r="DF77" s="141" t="str">
        <f>'Class-1'!DG79</f>
        <v/>
      </c>
      <c r="DG77" s="141" t="str">
        <f>'Class-1'!DH79</f>
        <v/>
      </c>
      <c r="DH77" s="141" t="str">
        <f>'Class-1'!DI79</f>
        <v/>
      </c>
      <c r="DI77" s="334" t="str">
        <f>'Class-1'!DJ79</f>
        <v/>
      </c>
    </row>
    <row r="78" spans="1:113">
      <c r="A78" s="859"/>
      <c r="B78" s="287">
        <f t="shared" si="1"/>
        <v>0</v>
      </c>
      <c r="C78" s="139">
        <f>'Class-1'!D80</f>
        <v>0</v>
      </c>
      <c r="D78" s="139">
        <f>'Class-1'!E80</f>
        <v>0</v>
      </c>
      <c r="E78" s="139">
        <f>'Class-1'!F80</f>
        <v>0</v>
      </c>
      <c r="F78" s="141">
        <f>'Class-1'!G80</f>
        <v>0</v>
      </c>
      <c r="G78" s="141">
        <f>'Class-1'!H80</f>
        <v>0</v>
      </c>
      <c r="H78" s="141">
        <f>'Class-1'!I80</f>
        <v>0</v>
      </c>
      <c r="I78" s="286">
        <f>'Class-1'!J80</f>
        <v>0</v>
      </c>
      <c r="J78" s="335">
        <f>'Class-1'!K80</f>
        <v>0</v>
      </c>
      <c r="K78" s="319">
        <f>'Class-1'!L80</f>
        <v>0</v>
      </c>
      <c r="L78" s="320">
        <f>'Class-1'!M80</f>
        <v>0</v>
      </c>
      <c r="M78" s="321">
        <f>'Class-1'!N80</f>
        <v>0</v>
      </c>
      <c r="N78" s="321">
        <f>'Class-1'!O80</f>
        <v>0</v>
      </c>
      <c r="O78" s="322">
        <f>'Class-1'!P80</f>
        <v>0</v>
      </c>
      <c r="P78" s="323">
        <f>'Class-1'!Q80</f>
        <v>0</v>
      </c>
      <c r="Q78" s="324">
        <f>'Class-1'!R80</f>
        <v>0</v>
      </c>
      <c r="R78" s="324">
        <f>'Class-1'!S80</f>
        <v>0</v>
      </c>
      <c r="S78" s="324">
        <f>'Class-1'!T80</f>
        <v>0</v>
      </c>
      <c r="T78" s="325">
        <f>'Class-1'!U80</f>
        <v>0</v>
      </c>
      <c r="U78" s="434">
        <f>'Class-1'!V80</f>
        <v>0</v>
      </c>
      <c r="V78" s="141">
        <f>'Class-1'!W80</f>
        <v>0</v>
      </c>
      <c r="W78" s="326" t="str">
        <f>'Class-1'!X80</f>
        <v/>
      </c>
      <c r="X78" s="327">
        <f>'Class-1'!Y80</f>
        <v>0</v>
      </c>
      <c r="Y78" s="319">
        <f>'Class-1'!Z80</f>
        <v>0</v>
      </c>
      <c r="Z78" s="320">
        <f>'Class-1'!AA80</f>
        <v>0</v>
      </c>
      <c r="AA78" s="321">
        <f>'Class-1'!AB80</f>
        <v>0</v>
      </c>
      <c r="AB78" s="321">
        <f>'Class-1'!AC80</f>
        <v>0</v>
      </c>
      <c r="AC78" s="322">
        <f>'Class-1'!AD80</f>
        <v>0</v>
      </c>
      <c r="AD78" s="323">
        <f>'Class-1'!AE80</f>
        <v>0</v>
      </c>
      <c r="AE78" s="324">
        <f>'Class-1'!AF80</f>
        <v>0</v>
      </c>
      <c r="AF78" s="324">
        <f>'Class-1'!AG80</f>
        <v>0</v>
      </c>
      <c r="AG78" s="324">
        <f>'Class-1'!AH80</f>
        <v>0</v>
      </c>
      <c r="AH78" s="325">
        <f>'Class-1'!AI80</f>
        <v>0</v>
      </c>
      <c r="AI78" s="434">
        <f>'Class-1'!AJ80</f>
        <v>0</v>
      </c>
      <c r="AJ78" s="141">
        <f>'Class-1'!AK80</f>
        <v>0</v>
      </c>
      <c r="AK78" s="326" t="str">
        <f>'Class-1'!AL80</f>
        <v/>
      </c>
      <c r="AL78" s="327">
        <f>'Class-1'!AM80</f>
        <v>0</v>
      </c>
      <c r="AM78" s="319">
        <f>'Class-1'!AN80</f>
        <v>0</v>
      </c>
      <c r="AN78" s="320">
        <f>'Class-1'!AO80</f>
        <v>0</v>
      </c>
      <c r="AO78" s="321">
        <f>'Class-1'!AP80</f>
        <v>0</v>
      </c>
      <c r="AP78" s="321">
        <f>'Class-1'!AQ80</f>
        <v>0</v>
      </c>
      <c r="AQ78" s="322">
        <f>'Class-1'!AR80</f>
        <v>0</v>
      </c>
      <c r="AR78" s="323">
        <f>'Class-1'!AS80</f>
        <v>0</v>
      </c>
      <c r="AS78" s="324">
        <f>'Class-1'!AT80</f>
        <v>0</v>
      </c>
      <c r="AT78" s="324">
        <f>'Class-1'!AU80</f>
        <v>0</v>
      </c>
      <c r="AU78" s="324">
        <f>'Class-1'!AV80</f>
        <v>0</v>
      </c>
      <c r="AV78" s="325">
        <f>'Class-1'!AW80</f>
        <v>0</v>
      </c>
      <c r="AW78" s="434">
        <f>'Class-1'!AX80</f>
        <v>0</v>
      </c>
      <c r="AX78" s="141">
        <f>'Class-1'!AY80</f>
        <v>0</v>
      </c>
      <c r="AY78" s="326" t="str">
        <f>'Class-1'!AZ80</f>
        <v/>
      </c>
      <c r="AZ78" s="327">
        <f>'Class-1'!BA80</f>
        <v>0</v>
      </c>
      <c r="BA78" s="319">
        <f>'Class-1'!BB80</f>
        <v>0</v>
      </c>
      <c r="BB78" s="320">
        <f>'Class-1'!BC80</f>
        <v>0</v>
      </c>
      <c r="BC78" s="321">
        <f>'Class-1'!BD80</f>
        <v>0</v>
      </c>
      <c r="BD78" s="321">
        <f>'Class-1'!BE80</f>
        <v>0</v>
      </c>
      <c r="BE78" s="322">
        <f>'Class-1'!BF80</f>
        <v>0</v>
      </c>
      <c r="BF78" s="323">
        <f>'Class-1'!BG80</f>
        <v>0</v>
      </c>
      <c r="BG78" s="324">
        <f>'Class-1'!BH80</f>
        <v>0</v>
      </c>
      <c r="BH78" s="324">
        <f>'Class-1'!BI80</f>
        <v>0</v>
      </c>
      <c r="BI78" s="324">
        <f>'Class-1'!BJ80</f>
        <v>0</v>
      </c>
      <c r="BJ78" s="325">
        <f>'Class-1'!BK80</f>
        <v>0</v>
      </c>
      <c r="BK78" s="434">
        <f>'Class-1'!BL80</f>
        <v>0</v>
      </c>
      <c r="BL78" s="141">
        <f>'Class-1'!BM80</f>
        <v>0</v>
      </c>
      <c r="BM78" s="326" t="str">
        <f>'Class-1'!BN80</f>
        <v/>
      </c>
      <c r="BN78" s="327">
        <f>'Class-1'!BO80</f>
        <v>0</v>
      </c>
      <c r="BO78" s="319">
        <f>'Class-1'!BP80</f>
        <v>0</v>
      </c>
      <c r="BP78" s="320">
        <f>'Class-1'!BQ80</f>
        <v>0</v>
      </c>
      <c r="BQ78" s="321">
        <f>'Class-1'!BR80</f>
        <v>0</v>
      </c>
      <c r="BR78" s="321">
        <f>'Class-1'!BS80</f>
        <v>0</v>
      </c>
      <c r="BS78" s="322">
        <f>'Class-1'!BT80</f>
        <v>0</v>
      </c>
      <c r="BT78" s="323">
        <f>'Class-1'!BU80</f>
        <v>0</v>
      </c>
      <c r="BU78" s="324">
        <f>'Class-1'!BV80</f>
        <v>0</v>
      </c>
      <c r="BV78" s="324">
        <f>'Class-1'!BW80</f>
        <v>0</v>
      </c>
      <c r="BW78" s="324">
        <f>'Class-1'!BX80</f>
        <v>0</v>
      </c>
      <c r="BX78" s="325">
        <f>'Class-1'!BY80</f>
        <v>0</v>
      </c>
      <c r="BY78" s="434">
        <f>'Class-1'!BZ80</f>
        <v>0</v>
      </c>
      <c r="BZ78" s="141">
        <f>'Class-1'!CA80</f>
        <v>0</v>
      </c>
      <c r="CA78" s="326" t="str">
        <f>'Class-1'!CB80</f>
        <v/>
      </c>
      <c r="CB78" s="336">
        <f>'Class-1'!CC80</f>
        <v>0</v>
      </c>
      <c r="CC78" s="329">
        <f>'Class-1'!CD80</f>
        <v>0</v>
      </c>
      <c r="CD78" s="329">
        <f>'Class-1'!CE80</f>
        <v>0</v>
      </c>
      <c r="CE78" s="329">
        <f>'Class-1'!CF80</f>
        <v>0</v>
      </c>
      <c r="CF78" s="329">
        <f>'Class-1'!CG80</f>
        <v>0</v>
      </c>
      <c r="CG78" s="337">
        <f>'Class-1'!CH80</f>
        <v>0</v>
      </c>
      <c r="CH78" s="141">
        <f>'Class-1'!CI80</f>
        <v>0</v>
      </c>
      <c r="CI78" s="326" t="str">
        <f>'Class-1'!CJ80</f>
        <v/>
      </c>
      <c r="CJ78" s="336">
        <f>'Class-1'!CK80</f>
        <v>0</v>
      </c>
      <c r="CK78" s="329">
        <f>'Class-1'!CL80</f>
        <v>0</v>
      </c>
      <c r="CL78" s="329">
        <f>'Class-1'!CM80</f>
        <v>0</v>
      </c>
      <c r="CM78" s="329">
        <f>'Class-1'!CN80</f>
        <v>0</v>
      </c>
      <c r="CN78" s="329">
        <f>'Class-1'!CO80</f>
        <v>0</v>
      </c>
      <c r="CO78" s="337">
        <f>'Class-1'!CP80</f>
        <v>0</v>
      </c>
      <c r="CP78" s="141">
        <f>'Class-1'!CQ80</f>
        <v>0</v>
      </c>
      <c r="CQ78" s="326" t="str">
        <f>'Class-1'!CR80</f>
        <v/>
      </c>
      <c r="CR78" s="336">
        <f>'Class-1'!CS80</f>
        <v>0</v>
      </c>
      <c r="CS78" s="329">
        <f>'Class-1'!CT80</f>
        <v>0</v>
      </c>
      <c r="CT78" s="329">
        <f>'Class-1'!CU80</f>
        <v>0</v>
      </c>
      <c r="CU78" s="329">
        <f>'Class-1'!CV80</f>
        <v>0</v>
      </c>
      <c r="CV78" s="329">
        <f>'Class-1'!CW80</f>
        <v>0</v>
      </c>
      <c r="CW78" s="337">
        <f>'Class-1'!CX80</f>
        <v>0</v>
      </c>
      <c r="CX78" s="141">
        <f>'Class-1'!CY80</f>
        <v>0</v>
      </c>
      <c r="CY78" s="326" t="str">
        <f>'Class-1'!CZ80</f>
        <v/>
      </c>
      <c r="CZ78" s="338">
        <f>'Class-1'!DA80</f>
        <v>0</v>
      </c>
      <c r="DA78" s="339">
        <f>'Class-1'!DB80</f>
        <v>0</v>
      </c>
      <c r="DB78" s="340" t="str">
        <f>'Class-1'!DC80</f>
        <v/>
      </c>
      <c r="DC78" s="332">
        <f>'Class-1'!DD80</f>
        <v>1000</v>
      </c>
      <c r="DD78" s="333">
        <f>'Class-1'!DE80</f>
        <v>0</v>
      </c>
      <c r="DE78" s="141">
        <f>'Class-1'!DF80</f>
        <v>0</v>
      </c>
      <c r="DF78" s="141" t="str">
        <f>'Class-1'!DG80</f>
        <v/>
      </c>
      <c r="DG78" s="141" t="str">
        <f>'Class-1'!DH80</f>
        <v/>
      </c>
      <c r="DH78" s="141" t="str">
        <f>'Class-1'!DI80</f>
        <v/>
      </c>
      <c r="DI78" s="334" t="str">
        <f>'Class-1'!DJ80</f>
        <v/>
      </c>
    </row>
    <row r="79" spans="1:113">
      <c r="A79" s="859"/>
      <c r="B79" s="287">
        <f t="shared" si="1"/>
        <v>0</v>
      </c>
      <c r="C79" s="139">
        <f>'Class-1'!D81</f>
        <v>0</v>
      </c>
      <c r="D79" s="139">
        <f>'Class-1'!E81</f>
        <v>0</v>
      </c>
      <c r="E79" s="139">
        <f>'Class-1'!F81</f>
        <v>0</v>
      </c>
      <c r="F79" s="141">
        <f>'Class-1'!G81</f>
        <v>0</v>
      </c>
      <c r="G79" s="141">
        <f>'Class-1'!H81</f>
        <v>0</v>
      </c>
      <c r="H79" s="141">
        <f>'Class-1'!I81</f>
        <v>0</v>
      </c>
      <c r="I79" s="286">
        <f>'Class-1'!J81</f>
        <v>0</v>
      </c>
      <c r="J79" s="335">
        <f>'Class-1'!K81</f>
        <v>0</v>
      </c>
      <c r="K79" s="319">
        <f>'Class-1'!L81</f>
        <v>0</v>
      </c>
      <c r="L79" s="320">
        <f>'Class-1'!M81</f>
        <v>0</v>
      </c>
      <c r="M79" s="321">
        <f>'Class-1'!N81</f>
        <v>0</v>
      </c>
      <c r="N79" s="321">
        <f>'Class-1'!O81</f>
        <v>0</v>
      </c>
      <c r="O79" s="322">
        <f>'Class-1'!P81</f>
        <v>0</v>
      </c>
      <c r="P79" s="323">
        <f>'Class-1'!Q81</f>
        <v>0</v>
      </c>
      <c r="Q79" s="324">
        <f>'Class-1'!R81</f>
        <v>0</v>
      </c>
      <c r="R79" s="324">
        <f>'Class-1'!S81</f>
        <v>0</v>
      </c>
      <c r="S79" s="324">
        <f>'Class-1'!T81</f>
        <v>0</v>
      </c>
      <c r="T79" s="325">
        <f>'Class-1'!U81</f>
        <v>0</v>
      </c>
      <c r="U79" s="434">
        <f>'Class-1'!V81</f>
        <v>0</v>
      </c>
      <c r="V79" s="141">
        <f>'Class-1'!W81</f>
        <v>0</v>
      </c>
      <c r="W79" s="326" t="str">
        <f>'Class-1'!X81</f>
        <v/>
      </c>
      <c r="X79" s="327">
        <f>'Class-1'!Y81</f>
        <v>0</v>
      </c>
      <c r="Y79" s="319">
        <f>'Class-1'!Z81</f>
        <v>0</v>
      </c>
      <c r="Z79" s="320">
        <f>'Class-1'!AA81</f>
        <v>0</v>
      </c>
      <c r="AA79" s="321">
        <f>'Class-1'!AB81</f>
        <v>0</v>
      </c>
      <c r="AB79" s="321">
        <f>'Class-1'!AC81</f>
        <v>0</v>
      </c>
      <c r="AC79" s="322">
        <f>'Class-1'!AD81</f>
        <v>0</v>
      </c>
      <c r="AD79" s="323">
        <f>'Class-1'!AE81</f>
        <v>0</v>
      </c>
      <c r="AE79" s="324">
        <f>'Class-1'!AF81</f>
        <v>0</v>
      </c>
      <c r="AF79" s="324">
        <f>'Class-1'!AG81</f>
        <v>0</v>
      </c>
      <c r="AG79" s="324">
        <f>'Class-1'!AH81</f>
        <v>0</v>
      </c>
      <c r="AH79" s="325">
        <f>'Class-1'!AI81</f>
        <v>0</v>
      </c>
      <c r="AI79" s="434">
        <f>'Class-1'!AJ81</f>
        <v>0</v>
      </c>
      <c r="AJ79" s="141">
        <f>'Class-1'!AK81</f>
        <v>0</v>
      </c>
      <c r="AK79" s="326" t="str">
        <f>'Class-1'!AL81</f>
        <v/>
      </c>
      <c r="AL79" s="327">
        <f>'Class-1'!AM81</f>
        <v>0</v>
      </c>
      <c r="AM79" s="319">
        <f>'Class-1'!AN81</f>
        <v>0</v>
      </c>
      <c r="AN79" s="320">
        <f>'Class-1'!AO81</f>
        <v>0</v>
      </c>
      <c r="AO79" s="321">
        <f>'Class-1'!AP81</f>
        <v>0</v>
      </c>
      <c r="AP79" s="321">
        <f>'Class-1'!AQ81</f>
        <v>0</v>
      </c>
      <c r="AQ79" s="322">
        <f>'Class-1'!AR81</f>
        <v>0</v>
      </c>
      <c r="AR79" s="323">
        <f>'Class-1'!AS81</f>
        <v>0</v>
      </c>
      <c r="AS79" s="324">
        <f>'Class-1'!AT81</f>
        <v>0</v>
      </c>
      <c r="AT79" s="324">
        <f>'Class-1'!AU81</f>
        <v>0</v>
      </c>
      <c r="AU79" s="324">
        <f>'Class-1'!AV81</f>
        <v>0</v>
      </c>
      <c r="AV79" s="325">
        <f>'Class-1'!AW81</f>
        <v>0</v>
      </c>
      <c r="AW79" s="434">
        <f>'Class-1'!AX81</f>
        <v>0</v>
      </c>
      <c r="AX79" s="141">
        <f>'Class-1'!AY81</f>
        <v>0</v>
      </c>
      <c r="AY79" s="326" t="str">
        <f>'Class-1'!AZ81</f>
        <v/>
      </c>
      <c r="AZ79" s="327">
        <f>'Class-1'!BA81</f>
        <v>0</v>
      </c>
      <c r="BA79" s="319">
        <f>'Class-1'!BB81</f>
        <v>0</v>
      </c>
      <c r="BB79" s="320">
        <f>'Class-1'!BC81</f>
        <v>0</v>
      </c>
      <c r="BC79" s="321">
        <f>'Class-1'!BD81</f>
        <v>0</v>
      </c>
      <c r="BD79" s="321">
        <f>'Class-1'!BE81</f>
        <v>0</v>
      </c>
      <c r="BE79" s="322">
        <f>'Class-1'!BF81</f>
        <v>0</v>
      </c>
      <c r="BF79" s="323">
        <f>'Class-1'!BG81</f>
        <v>0</v>
      </c>
      <c r="BG79" s="324">
        <f>'Class-1'!BH81</f>
        <v>0</v>
      </c>
      <c r="BH79" s="324">
        <f>'Class-1'!BI81</f>
        <v>0</v>
      </c>
      <c r="BI79" s="324">
        <f>'Class-1'!BJ81</f>
        <v>0</v>
      </c>
      <c r="BJ79" s="325">
        <f>'Class-1'!BK81</f>
        <v>0</v>
      </c>
      <c r="BK79" s="434">
        <f>'Class-1'!BL81</f>
        <v>0</v>
      </c>
      <c r="BL79" s="141">
        <f>'Class-1'!BM81</f>
        <v>0</v>
      </c>
      <c r="BM79" s="326" t="str">
        <f>'Class-1'!BN81</f>
        <v/>
      </c>
      <c r="BN79" s="327">
        <f>'Class-1'!BO81</f>
        <v>0</v>
      </c>
      <c r="BO79" s="319">
        <f>'Class-1'!BP81</f>
        <v>0</v>
      </c>
      <c r="BP79" s="320">
        <f>'Class-1'!BQ81</f>
        <v>0</v>
      </c>
      <c r="BQ79" s="321">
        <f>'Class-1'!BR81</f>
        <v>0</v>
      </c>
      <c r="BR79" s="321">
        <f>'Class-1'!BS81</f>
        <v>0</v>
      </c>
      <c r="BS79" s="322">
        <f>'Class-1'!BT81</f>
        <v>0</v>
      </c>
      <c r="BT79" s="323">
        <f>'Class-1'!BU81</f>
        <v>0</v>
      </c>
      <c r="BU79" s="324">
        <f>'Class-1'!BV81</f>
        <v>0</v>
      </c>
      <c r="BV79" s="324">
        <f>'Class-1'!BW81</f>
        <v>0</v>
      </c>
      <c r="BW79" s="324">
        <f>'Class-1'!BX81</f>
        <v>0</v>
      </c>
      <c r="BX79" s="325">
        <f>'Class-1'!BY81</f>
        <v>0</v>
      </c>
      <c r="BY79" s="434">
        <f>'Class-1'!BZ81</f>
        <v>0</v>
      </c>
      <c r="BZ79" s="141">
        <f>'Class-1'!CA81</f>
        <v>0</v>
      </c>
      <c r="CA79" s="326" t="str">
        <f>'Class-1'!CB81</f>
        <v/>
      </c>
      <c r="CB79" s="336">
        <f>'Class-1'!CC81</f>
        <v>0</v>
      </c>
      <c r="CC79" s="329">
        <f>'Class-1'!CD81</f>
        <v>0</v>
      </c>
      <c r="CD79" s="329">
        <f>'Class-1'!CE81</f>
        <v>0</v>
      </c>
      <c r="CE79" s="329">
        <f>'Class-1'!CF81</f>
        <v>0</v>
      </c>
      <c r="CF79" s="329">
        <f>'Class-1'!CG81</f>
        <v>0</v>
      </c>
      <c r="CG79" s="337">
        <f>'Class-1'!CH81</f>
        <v>0</v>
      </c>
      <c r="CH79" s="141">
        <f>'Class-1'!CI81</f>
        <v>0</v>
      </c>
      <c r="CI79" s="326" t="str">
        <f>'Class-1'!CJ81</f>
        <v/>
      </c>
      <c r="CJ79" s="336">
        <f>'Class-1'!CK81</f>
        <v>0</v>
      </c>
      <c r="CK79" s="329">
        <f>'Class-1'!CL81</f>
        <v>0</v>
      </c>
      <c r="CL79" s="329">
        <f>'Class-1'!CM81</f>
        <v>0</v>
      </c>
      <c r="CM79" s="329">
        <f>'Class-1'!CN81</f>
        <v>0</v>
      </c>
      <c r="CN79" s="329">
        <f>'Class-1'!CO81</f>
        <v>0</v>
      </c>
      <c r="CO79" s="337">
        <f>'Class-1'!CP81</f>
        <v>0</v>
      </c>
      <c r="CP79" s="141">
        <f>'Class-1'!CQ81</f>
        <v>0</v>
      </c>
      <c r="CQ79" s="326" t="str">
        <f>'Class-1'!CR81</f>
        <v/>
      </c>
      <c r="CR79" s="336">
        <f>'Class-1'!CS81</f>
        <v>0</v>
      </c>
      <c r="CS79" s="329">
        <f>'Class-1'!CT81</f>
        <v>0</v>
      </c>
      <c r="CT79" s="329">
        <f>'Class-1'!CU81</f>
        <v>0</v>
      </c>
      <c r="CU79" s="329">
        <f>'Class-1'!CV81</f>
        <v>0</v>
      </c>
      <c r="CV79" s="329">
        <f>'Class-1'!CW81</f>
        <v>0</v>
      </c>
      <c r="CW79" s="337">
        <f>'Class-1'!CX81</f>
        <v>0</v>
      </c>
      <c r="CX79" s="141">
        <f>'Class-1'!CY81</f>
        <v>0</v>
      </c>
      <c r="CY79" s="326" t="str">
        <f>'Class-1'!CZ81</f>
        <v/>
      </c>
      <c r="CZ79" s="338">
        <f>'Class-1'!DA81</f>
        <v>0</v>
      </c>
      <c r="DA79" s="339">
        <f>'Class-1'!DB81</f>
        <v>0</v>
      </c>
      <c r="DB79" s="340" t="str">
        <f>'Class-1'!DC81</f>
        <v/>
      </c>
      <c r="DC79" s="332">
        <f>'Class-1'!DD81</f>
        <v>1000</v>
      </c>
      <c r="DD79" s="333">
        <f>'Class-1'!DE81</f>
        <v>0</v>
      </c>
      <c r="DE79" s="141">
        <f>'Class-1'!DF81</f>
        <v>0</v>
      </c>
      <c r="DF79" s="141" t="str">
        <f>'Class-1'!DG81</f>
        <v/>
      </c>
      <c r="DG79" s="141" t="str">
        <f>'Class-1'!DH81</f>
        <v/>
      </c>
      <c r="DH79" s="141" t="str">
        <f>'Class-1'!DI81</f>
        <v/>
      </c>
      <c r="DI79" s="334" t="str">
        <f>'Class-1'!DJ81</f>
        <v/>
      </c>
    </row>
    <row r="80" spans="1:113">
      <c r="A80" s="859"/>
      <c r="B80" s="287">
        <f t="shared" si="1"/>
        <v>0</v>
      </c>
      <c r="C80" s="139">
        <f>'Class-1'!D82</f>
        <v>0</v>
      </c>
      <c r="D80" s="139">
        <f>'Class-1'!E82</f>
        <v>0</v>
      </c>
      <c r="E80" s="139">
        <f>'Class-1'!F82</f>
        <v>0</v>
      </c>
      <c r="F80" s="141">
        <f>'Class-1'!G82</f>
        <v>0</v>
      </c>
      <c r="G80" s="141">
        <f>'Class-1'!H82</f>
        <v>0</v>
      </c>
      <c r="H80" s="141">
        <f>'Class-1'!I82</f>
        <v>0</v>
      </c>
      <c r="I80" s="286">
        <f>'Class-1'!J82</f>
        <v>0</v>
      </c>
      <c r="J80" s="335">
        <f>'Class-1'!K82</f>
        <v>0</v>
      </c>
      <c r="K80" s="319">
        <f>'Class-1'!L82</f>
        <v>0</v>
      </c>
      <c r="L80" s="320">
        <f>'Class-1'!M82</f>
        <v>0</v>
      </c>
      <c r="M80" s="321">
        <f>'Class-1'!N82</f>
        <v>0</v>
      </c>
      <c r="N80" s="321">
        <f>'Class-1'!O82</f>
        <v>0</v>
      </c>
      <c r="O80" s="322">
        <f>'Class-1'!P82</f>
        <v>0</v>
      </c>
      <c r="P80" s="323">
        <f>'Class-1'!Q82</f>
        <v>0</v>
      </c>
      <c r="Q80" s="324">
        <f>'Class-1'!R82</f>
        <v>0</v>
      </c>
      <c r="R80" s="324">
        <f>'Class-1'!S82</f>
        <v>0</v>
      </c>
      <c r="S80" s="324">
        <f>'Class-1'!T82</f>
        <v>0</v>
      </c>
      <c r="T80" s="325">
        <f>'Class-1'!U82</f>
        <v>0</v>
      </c>
      <c r="U80" s="434">
        <f>'Class-1'!V82</f>
        <v>0</v>
      </c>
      <c r="V80" s="141">
        <f>'Class-1'!W82</f>
        <v>0</v>
      </c>
      <c r="W80" s="326" t="str">
        <f>'Class-1'!X82</f>
        <v/>
      </c>
      <c r="X80" s="327">
        <f>'Class-1'!Y82</f>
        <v>0</v>
      </c>
      <c r="Y80" s="319">
        <f>'Class-1'!Z82</f>
        <v>0</v>
      </c>
      <c r="Z80" s="320">
        <f>'Class-1'!AA82</f>
        <v>0</v>
      </c>
      <c r="AA80" s="321">
        <f>'Class-1'!AB82</f>
        <v>0</v>
      </c>
      <c r="AB80" s="321">
        <f>'Class-1'!AC82</f>
        <v>0</v>
      </c>
      <c r="AC80" s="322">
        <f>'Class-1'!AD82</f>
        <v>0</v>
      </c>
      <c r="AD80" s="323">
        <f>'Class-1'!AE82</f>
        <v>0</v>
      </c>
      <c r="AE80" s="324">
        <f>'Class-1'!AF82</f>
        <v>0</v>
      </c>
      <c r="AF80" s="324">
        <f>'Class-1'!AG82</f>
        <v>0</v>
      </c>
      <c r="AG80" s="324">
        <f>'Class-1'!AH82</f>
        <v>0</v>
      </c>
      <c r="AH80" s="325">
        <f>'Class-1'!AI82</f>
        <v>0</v>
      </c>
      <c r="AI80" s="434">
        <f>'Class-1'!AJ82</f>
        <v>0</v>
      </c>
      <c r="AJ80" s="141">
        <f>'Class-1'!AK82</f>
        <v>0</v>
      </c>
      <c r="AK80" s="326" t="str">
        <f>'Class-1'!AL82</f>
        <v/>
      </c>
      <c r="AL80" s="327">
        <f>'Class-1'!AM82</f>
        <v>0</v>
      </c>
      <c r="AM80" s="319">
        <f>'Class-1'!AN82</f>
        <v>0</v>
      </c>
      <c r="AN80" s="320">
        <f>'Class-1'!AO82</f>
        <v>0</v>
      </c>
      <c r="AO80" s="321">
        <f>'Class-1'!AP82</f>
        <v>0</v>
      </c>
      <c r="AP80" s="321">
        <f>'Class-1'!AQ82</f>
        <v>0</v>
      </c>
      <c r="AQ80" s="322">
        <f>'Class-1'!AR82</f>
        <v>0</v>
      </c>
      <c r="AR80" s="323">
        <f>'Class-1'!AS82</f>
        <v>0</v>
      </c>
      <c r="AS80" s="324">
        <f>'Class-1'!AT82</f>
        <v>0</v>
      </c>
      <c r="AT80" s="324">
        <f>'Class-1'!AU82</f>
        <v>0</v>
      </c>
      <c r="AU80" s="324">
        <f>'Class-1'!AV82</f>
        <v>0</v>
      </c>
      <c r="AV80" s="325">
        <f>'Class-1'!AW82</f>
        <v>0</v>
      </c>
      <c r="AW80" s="434">
        <f>'Class-1'!AX82</f>
        <v>0</v>
      </c>
      <c r="AX80" s="141">
        <f>'Class-1'!AY82</f>
        <v>0</v>
      </c>
      <c r="AY80" s="326" t="str">
        <f>'Class-1'!AZ82</f>
        <v/>
      </c>
      <c r="AZ80" s="327">
        <f>'Class-1'!BA82</f>
        <v>0</v>
      </c>
      <c r="BA80" s="319">
        <f>'Class-1'!BB82</f>
        <v>0</v>
      </c>
      <c r="BB80" s="320">
        <f>'Class-1'!BC82</f>
        <v>0</v>
      </c>
      <c r="BC80" s="321">
        <f>'Class-1'!BD82</f>
        <v>0</v>
      </c>
      <c r="BD80" s="321">
        <f>'Class-1'!BE82</f>
        <v>0</v>
      </c>
      <c r="BE80" s="322">
        <f>'Class-1'!BF82</f>
        <v>0</v>
      </c>
      <c r="BF80" s="323">
        <f>'Class-1'!BG82</f>
        <v>0</v>
      </c>
      <c r="BG80" s="324">
        <f>'Class-1'!BH82</f>
        <v>0</v>
      </c>
      <c r="BH80" s="324">
        <f>'Class-1'!BI82</f>
        <v>0</v>
      </c>
      <c r="BI80" s="324">
        <f>'Class-1'!BJ82</f>
        <v>0</v>
      </c>
      <c r="BJ80" s="325">
        <f>'Class-1'!BK82</f>
        <v>0</v>
      </c>
      <c r="BK80" s="434">
        <f>'Class-1'!BL82</f>
        <v>0</v>
      </c>
      <c r="BL80" s="141">
        <f>'Class-1'!BM82</f>
        <v>0</v>
      </c>
      <c r="BM80" s="326" t="str">
        <f>'Class-1'!BN82</f>
        <v/>
      </c>
      <c r="BN80" s="327">
        <f>'Class-1'!BO82</f>
        <v>0</v>
      </c>
      <c r="BO80" s="319">
        <f>'Class-1'!BP82</f>
        <v>0</v>
      </c>
      <c r="BP80" s="320">
        <f>'Class-1'!BQ82</f>
        <v>0</v>
      </c>
      <c r="BQ80" s="321">
        <f>'Class-1'!BR82</f>
        <v>0</v>
      </c>
      <c r="BR80" s="321">
        <f>'Class-1'!BS82</f>
        <v>0</v>
      </c>
      <c r="BS80" s="322">
        <f>'Class-1'!BT82</f>
        <v>0</v>
      </c>
      <c r="BT80" s="323">
        <f>'Class-1'!BU82</f>
        <v>0</v>
      </c>
      <c r="BU80" s="324">
        <f>'Class-1'!BV82</f>
        <v>0</v>
      </c>
      <c r="BV80" s="324">
        <f>'Class-1'!BW82</f>
        <v>0</v>
      </c>
      <c r="BW80" s="324">
        <f>'Class-1'!BX82</f>
        <v>0</v>
      </c>
      <c r="BX80" s="325">
        <f>'Class-1'!BY82</f>
        <v>0</v>
      </c>
      <c r="BY80" s="434">
        <f>'Class-1'!BZ82</f>
        <v>0</v>
      </c>
      <c r="BZ80" s="141">
        <f>'Class-1'!CA82</f>
        <v>0</v>
      </c>
      <c r="CA80" s="326" t="str">
        <f>'Class-1'!CB82</f>
        <v/>
      </c>
      <c r="CB80" s="336">
        <f>'Class-1'!CC82</f>
        <v>0</v>
      </c>
      <c r="CC80" s="329">
        <f>'Class-1'!CD82</f>
        <v>0</v>
      </c>
      <c r="CD80" s="329">
        <f>'Class-1'!CE82</f>
        <v>0</v>
      </c>
      <c r="CE80" s="329">
        <f>'Class-1'!CF82</f>
        <v>0</v>
      </c>
      <c r="CF80" s="329">
        <f>'Class-1'!CG82</f>
        <v>0</v>
      </c>
      <c r="CG80" s="337">
        <f>'Class-1'!CH82</f>
        <v>0</v>
      </c>
      <c r="CH80" s="141">
        <f>'Class-1'!CI82</f>
        <v>0</v>
      </c>
      <c r="CI80" s="326" t="str">
        <f>'Class-1'!CJ82</f>
        <v/>
      </c>
      <c r="CJ80" s="336">
        <f>'Class-1'!CK82</f>
        <v>0</v>
      </c>
      <c r="CK80" s="329">
        <f>'Class-1'!CL82</f>
        <v>0</v>
      </c>
      <c r="CL80" s="329">
        <f>'Class-1'!CM82</f>
        <v>0</v>
      </c>
      <c r="CM80" s="329">
        <f>'Class-1'!CN82</f>
        <v>0</v>
      </c>
      <c r="CN80" s="329">
        <f>'Class-1'!CO82</f>
        <v>0</v>
      </c>
      <c r="CO80" s="337">
        <f>'Class-1'!CP82</f>
        <v>0</v>
      </c>
      <c r="CP80" s="141">
        <f>'Class-1'!CQ82</f>
        <v>0</v>
      </c>
      <c r="CQ80" s="326" t="str">
        <f>'Class-1'!CR82</f>
        <v/>
      </c>
      <c r="CR80" s="336">
        <f>'Class-1'!CS82</f>
        <v>0</v>
      </c>
      <c r="CS80" s="329">
        <f>'Class-1'!CT82</f>
        <v>0</v>
      </c>
      <c r="CT80" s="329">
        <f>'Class-1'!CU82</f>
        <v>0</v>
      </c>
      <c r="CU80" s="329">
        <f>'Class-1'!CV82</f>
        <v>0</v>
      </c>
      <c r="CV80" s="329">
        <f>'Class-1'!CW82</f>
        <v>0</v>
      </c>
      <c r="CW80" s="337">
        <f>'Class-1'!CX82</f>
        <v>0</v>
      </c>
      <c r="CX80" s="141">
        <f>'Class-1'!CY82</f>
        <v>0</v>
      </c>
      <c r="CY80" s="326" t="str">
        <f>'Class-1'!CZ82</f>
        <v/>
      </c>
      <c r="CZ80" s="338">
        <f>'Class-1'!DA82</f>
        <v>0</v>
      </c>
      <c r="DA80" s="339">
        <f>'Class-1'!DB82</f>
        <v>0</v>
      </c>
      <c r="DB80" s="340" t="str">
        <f>'Class-1'!DC82</f>
        <v/>
      </c>
      <c r="DC80" s="332">
        <f>'Class-1'!DD82</f>
        <v>1000</v>
      </c>
      <c r="DD80" s="333">
        <f>'Class-1'!DE82</f>
        <v>0</v>
      </c>
      <c r="DE80" s="141">
        <f>'Class-1'!DF82</f>
        <v>0</v>
      </c>
      <c r="DF80" s="141" t="str">
        <f>'Class-1'!DG82</f>
        <v/>
      </c>
      <c r="DG80" s="141" t="str">
        <f>'Class-1'!DH82</f>
        <v/>
      </c>
      <c r="DH80" s="141" t="str">
        <f>'Class-1'!DI82</f>
        <v/>
      </c>
      <c r="DI80" s="334" t="str">
        <f>'Class-1'!DJ82</f>
        <v/>
      </c>
    </row>
    <row r="81" spans="1:113">
      <c r="A81" s="859"/>
      <c r="B81" s="287">
        <f t="shared" si="1"/>
        <v>0</v>
      </c>
      <c r="C81" s="139">
        <f>'Class-1'!D83</f>
        <v>0</v>
      </c>
      <c r="D81" s="139">
        <f>'Class-1'!E83</f>
        <v>0</v>
      </c>
      <c r="E81" s="139">
        <f>'Class-1'!F83</f>
        <v>0</v>
      </c>
      <c r="F81" s="141">
        <f>'Class-1'!G83</f>
        <v>0</v>
      </c>
      <c r="G81" s="141">
        <f>'Class-1'!H83</f>
        <v>0</v>
      </c>
      <c r="H81" s="141">
        <f>'Class-1'!I83</f>
        <v>0</v>
      </c>
      <c r="I81" s="286">
        <f>'Class-1'!J83</f>
        <v>0</v>
      </c>
      <c r="J81" s="335">
        <f>'Class-1'!K83</f>
        <v>0</v>
      </c>
      <c r="K81" s="319">
        <f>'Class-1'!L83</f>
        <v>0</v>
      </c>
      <c r="L81" s="320">
        <f>'Class-1'!M83</f>
        <v>0</v>
      </c>
      <c r="M81" s="321">
        <f>'Class-1'!N83</f>
        <v>0</v>
      </c>
      <c r="N81" s="321">
        <f>'Class-1'!O83</f>
        <v>0</v>
      </c>
      <c r="O81" s="322">
        <f>'Class-1'!P83</f>
        <v>0</v>
      </c>
      <c r="P81" s="323">
        <f>'Class-1'!Q83</f>
        <v>0</v>
      </c>
      <c r="Q81" s="324">
        <f>'Class-1'!R83</f>
        <v>0</v>
      </c>
      <c r="R81" s="324">
        <f>'Class-1'!S83</f>
        <v>0</v>
      </c>
      <c r="S81" s="324">
        <f>'Class-1'!T83</f>
        <v>0</v>
      </c>
      <c r="T81" s="325">
        <f>'Class-1'!U83</f>
        <v>0</v>
      </c>
      <c r="U81" s="434">
        <f>'Class-1'!V83</f>
        <v>0</v>
      </c>
      <c r="V81" s="141">
        <f>'Class-1'!W83</f>
        <v>0</v>
      </c>
      <c r="W81" s="326" t="str">
        <f>'Class-1'!X83</f>
        <v/>
      </c>
      <c r="X81" s="327">
        <f>'Class-1'!Y83</f>
        <v>0</v>
      </c>
      <c r="Y81" s="319">
        <f>'Class-1'!Z83</f>
        <v>0</v>
      </c>
      <c r="Z81" s="320">
        <f>'Class-1'!AA83</f>
        <v>0</v>
      </c>
      <c r="AA81" s="321">
        <f>'Class-1'!AB83</f>
        <v>0</v>
      </c>
      <c r="AB81" s="321">
        <f>'Class-1'!AC83</f>
        <v>0</v>
      </c>
      <c r="AC81" s="322">
        <f>'Class-1'!AD83</f>
        <v>0</v>
      </c>
      <c r="AD81" s="323">
        <f>'Class-1'!AE83</f>
        <v>0</v>
      </c>
      <c r="AE81" s="324">
        <f>'Class-1'!AF83</f>
        <v>0</v>
      </c>
      <c r="AF81" s="324">
        <f>'Class-1'!AG83</f>
        <v>0</v>
      </c>
      <c r="AG81" s="324">
        <f>'Class-1'!AH83</f>
        <v>0</v>
      </c>
      <c r="AH81" s="325">
        <f>'Class-1'!AI83</f>
        <v>0</v>
      </c>
      <c r="AI81" s="434">
        <f>'Class-1'!AJ83</f>
        <v>0</v>
      </c>
      <c r="AJ81" s="141">
        <f>'Class-1'!AK83</f>
        <v>0</v>
      </c>
      <c r="AK81" s="326" t="str">
        <f>'Class-1'!AL83</f>
        <v/>
      </c>
      <c r="AL81" s="327">
        <f>'Class-1'!AM83</f>
        <v>0</v>
      </c>
      <c r="AM81" s="319">
        <f>'Class-1'!AN83</f>
        <v>0</v>
      </c>
      <c r="AN81" s="320">
        <f>'Class-1'!AO83</f>
        <v>0</v>
      </c>
      <c r="AO81" s="321">
        <f>'Class-1'!AP83</f>
        <v>0</v>
      </c>
      <c r="AP81" s="321">
        <f>'Class-1'!AQ83</f>
        <v>0</v>
      </c>
      <c r="AQ81" s="322">
        <f>'Class-1'!AR83</f>
        <v>0</v>
      </c>
      <c r="AR81" s="323">
        <f>'Class-1'!AS83</f>
        <v>0</v>
      </c>
      <c r="AS81" s="324">
        <f>'Class-1'!AT83</f>
        <v>0</v>
      </c>
      <c r="AT81" s="324">
        <f>'Class-1'!AU83</f>
        <v>0</v>
      </c>
      <c r="AU81" s="324">
        <f>'Class-1'!AV83</f>
        <v>0</v>
      </c>
      <c r="AV81" s="325">
        <f>'Class-1'!AW83</f>
        <v>0</v>
      </c>
      <c r="AW81" s="434">
        <f>'Class-1'!AX83</f>
        <v>0</v>
      </c>
      <c r="AX81" s="141">
        <f>'Class-1'!AY83</f>
        <v>0</v>
      </c>
      <c r="AY81" s="326" t="str">
        <f>'Class-1'!AZ83</f>
        <v/>
      </c>
      <c r="AZ81" s="327">
        <f>'Class-1'!BA83</f>
        <v>0</v>
      </c>
      <c r="BA81" s="319">
        <f>'Class-1'!BB83</f>
        <v>0</v>
      </c>
      <c r="BB81" s="320">
        <f>'Class-1'!BC83</f>
        <v>0</v>
      </c>
      <c r="BC81" s="321">
        <f>'Class-1'!BD83</f>
        <v>0</v>
      </c>
      <c r="BD81" s="321">
        <f>'Class-1'!BE83</f>
        <v>0</v>
      </c>
      <c r="BE81" s="322">
        <f>'Class-1'!BF83</f>
        <v>0</v>
      </c>
      <c r="BF81" s="323">
        <f>'Class-1'!BG83</f>
        <v>0</v>
      </c>
      <c r="BG81" s="324">
        <f>'Class-1'!BH83</f>
        <v>0</v>
      </c>
      <c r="BH81" s="324">
        <f>'Class-1'!BI83</f>
        <v>0</v>
      </c>
      <c r="BI81" s="324">
        <f>'Class-1'!BJ83</f>
        <v>0</v>
      </c>
      <c r="BJ81" s="325">
        <f>'Class-1'!BK83</f>
        <v>0</v>
      </c>
      <c r="BK81" s="434">
        <f>'Class-1'!BL83</f>
        <v>0</v>
      </c>
      <c r="BL81" s="141">
        <f>'Class-1'!BM83</f>
        <v>0</v>
      </c>
      <c r="BM81" s="326" t="str">
        <f>'Class-1'!BN83</f>
        <v/>
      </c>
      <c r="BN81" s="327">
        <f>'Class-1'!BO83</f>
        <v>0</v>
      </c>
      <c r="BO81" s="319">
        <f>'Class-1'!BP83</f>
        <v>0</v>
      </c>
      <c r="BP81" s="320">
        <f>'Class-1'!BQ83</f>
        <v>0</v>
      </c>
      <c r="BQ81" s="321">
        <f>'Class-1'!BR83</f>
        <v>0</v>
      </c>
      <c r="BR81" s="321">
        <f>'Class-1'!BS83</f>
        <v>0</v>
      </c>
      <c r="BS81" s="322">
        <f>'Class-1'!BT83</f>
        <v>0</v>
      </c>
      <c r="BT81" s="323">
        <f>'Class-1'!BU83</f>
        <v>0</v>
      </c>
      <c r="BU81" s="324">
        <f>'Class-1'!BV83</f>
        <v>0</v>
      </c>
      <c r="BV81" s="324">
        <f>'Class-1'!BW83</f>
        <v>0</v>
      </c>
      <c r="BW81" s="324">
        <f>'Class-1'!BX83</f>
        <v>0</v>
      </c>
      <c r="BX81" s="325">
        <f>'Class-1'!BY83</f>
        <v>0</v>
      </c>
      <c r="BY81" s="434">
        <f>'Class-1'!BZ83</f>
        <v>0</v>
      </c>
      <c r="BZ81" s="141">
        <f>'Class-1'!CA83</f>
        <v>0</v>
      </c>
      <c r="CA81" s="326" t="str">
        <f>'Class-1'!CB83</f>
        <v/>
      </c>
      <c r="CB81" s="336">
        <f>'Class-1'!CC83</f>
        <v>0</v>
      </c>
      <c r="CC81" s="329">
        <f>'Class-1'!CD83</f>
        <v>0</v>
      </c>
      <c r="CD81" s="329">
        <f>'Class-1'!CE83</f>
        <v>0</v>
      </c>
      <c r="CE81" s="329">
        <f>'Class-1'!CF83</f>
        <v>0</v>
      </c>
      <c r="CF81" s="329">
        <f>'Class-1'!CG83</f>
        <v>0</v>
      </c>
      <c r="CG81" s="337">
        <f>'Class-1'!CH83</f>
        <v>0</v>
      </c>
      <c r="CH81" s="141">
        <f>'Class-1'!CI83</f>
        <v>0</v>
      </c>
      <c r="CI81" s="326" t="str">
        <f>'Class-1'!CJ83</f>
        <v/>
      </c>
      <c r="CJ81" s="336">
        <f>'Class-1'!CK83</f>
        <v>0</v>
      </c>
      <c r="CK81" s="329">
        <f>'Class-1'!CL83</f>
        <v>0</v>
      </c>
      <c r="CL81" s="329">
        <f>'Class-1'!CM83</f>
        <v>0</v>
      </c>
      <c r="CM81" s="329">
        <f>'Class-1'!CN83</f>
        <v>0</v>
      </c>
      <c r="CN81" s="329">
        <f>'Class-1'!CO83</f>
        <v>0</v>
      </c>
      <c r="CO81" s="337">
        <f>'Class-1'!CP83</f>
        <v>0</v>
      </c>
      <c r="CP81" s="141">
        <f>'Class-1'!CQ83</f>
        <v>0</v>
      </c>
      <c r="CQ81" s="326" t="str">
        <f>'Class-1'!CR83</f>
        <v/>
      </c>
      <c r="CR81" s="336">
        <f>'Class-1'!CS83</f>
        <v>0</v>
      </c>
      <c r="CS81" s="329">
        <f>'Class-1'!CT83</f>
        <v>0</v>
      </c>
      <c r="CT81" s="329">
        <f>'Class-1'!CU83</f>
        <v>0</v>
      </c>
      <c r="CU81" s="329">
        <f>'Class-1'!CV83</f>
        <v>0</v>
      </c>
      <c r="CV81" s="329">
        <f>'Class-1'!CW83</f>
        <v>0</v>
      </c>
      <c r="CW81" s="337">
        <f>'Class-1'!CX83</f>
        <v>0</v>
      </c>
      <c r="CX81" s="141">
        <f>'Class-1'!CY83</f>
        <v>0</v>
      </c>
      <c r="CY81" s="326" t="str">
        <f>'Class-1'!CZ83</f>
        <v/>
      </c>
      <c r="CZ81" s="338">
        <f>'Class-1'!DA83</f>
        <v>0</v>
      </c>
      <c r="DA81" s="339">
        <f>'Class-1'!DB83</f>
        <v>0</v>
      </c>
      <c r="DB81" s="340" t="str">
        <f>'Class-1'!DC83</f>
        <v/>
      </c>
      <c r="DC81" s="332">
        <f>'Class-1'!DD83</f>
        <v>1000</v>
      </c>
      <c r="DD81" s="333">
        <f>'Class-1'!DE83</f>
        <v>0</v>
      </c>
      <c r="DE81" s="141">
        <f>'Class-1'!DF83</f>
        <v>0</v>
      </c>
      <c r="DF81" s="141" t="str">
        <f>'Class-1'!DG83</f>
        <v/>
      </c>
      <c r="DG81" s="141" t="str">
        <f>'Class-1'!DH83</f>
        <v/>
      </c>
      <c r="DH81" s="141" t="str">
        <f>'Class-1'!DI83</f>
        <v/>
      </c>
      <c r="DI81" s="334" t="str">
        <f>'Class-1'!DJ83</f>
        <v/>
      </c>
    </row>
    <row r="82" spans="1:113">
      <c r="A82" s="859"/>
      <c r="B82" s="287">
        <f t="shared" si="1"/>
        <v>0</v>
      </c>
      <c r="C82" s="139">
        <f>'Class-1'!D84</f>
        <v>0</v>
      </c>
      <c r="D82" s="139">
        <f>'Class-1'!E84</f>
        <v>0</v>
      </c>
      <c r="E82" s="139">
        <f>'Class-1'!F84</f>
        <v>0</v>
      </c>
      <c r="F82" s="141">
        <f>'Class-1'!G84</f>
        <v>0</v>
      </c>
      <c r="G82" s="141">
        <f>'Class-1'!H84</f>
        <v>0</v>
      </c>
      <c r="H82" s="141">
        <f>'Class-1'!I84</f>
        <v>0</v>
      </c>
      <c r="I82" s="286">
        <f>'Class-1'!J84</f>
        <v>0</v>
      </c>
      <c r="J82" s="335">
        <f>'Class-1'!K84</f>
        <v>0</v>
      </c>
      <c r="K82" s="319">
        <f>'Class-1'!L84</f>
        <v>0</v>
      </c>
      <c r="L82" s="320">
        <f>'Class-1'!M84</f>
        <v>0</v>
      </c>
      <c r="M82" s="321">
        <f>'Class-1'!N84</f>
        <v>0</v>
      </c>
      <c r="N82" s="321">
        <f>'Class-1'!O84</f>
        <v>0</v>
      </c>
      <c r="O82" s="322">
        <f>'Class-1'!P84</f>
        <v>0</v>
      </c>
      <c r="P82" s="323">
        <f>'Class-1'!Q84</f>
        <v>0</v>
      </c>
      <c r="Q82" s="324">
        <f>'Class-1'!R84</f>
        <v>0</v>
      </c>
      <c r="R82" s="324">
        <f>'Class-1'!S84</f>
        <v>0</v>
      </c>
      <c r="S82" s="324">
        <f>'Class-1'!T84</f>
        <v>0</v>
      </c>
      <c r="T82" s="325">
        <f>'Class-1'!U84</f>
        <v>0</v>
      </c>
      <c r="U82" s="434">
        <f>'Class-1'!V84</f>
        <v>0</v>
      </c>
      <c r="V82" s="141">
        <f>'Class-1'!W84</f>
        <v>0</v>
      </c>
      <c r="W82" s="326" t="str">
        <f>'Class-1'!X84</f>
        <v/>
      </c>
      <c r="X82" s="327">
        <f>'Class-1'!Y84</f>
        <v>0</v>
      </c>
      <c r="Y82" s="319">
        <f>'Class-1'!Z84</f>
        <v>0</v>
      </c>
      <c r="Z82" s="320">
        <f>'Class-1'!AA84</f>
        <v>0</v>
      </c>
      <c r="AA82" s="321">
        <f>'Class-1'!AB84</f>
        <v>0</v>
      </c>
      <c r="AB82" s="321">
        <f>'Class-1'!AC84</f>
        <v>0</v>
      </c>
      <c r="AC82" s="322">
        <f>'Class-1'!AD84</f>
        <v>0</v>
      </c>
      <c r="AD82" s="323">
        <f>'Class-1'!AE84</f>
        <v>0</v>
      </c>
      <c r="AE82" s="324">
        <f>'Class-1'!AF84</f>
        <v>0</v>
      </c>
      <c r="AF82" s="324">
        <f>'Class-1'!AG84</f>
        <v>0</v>
      </c>
      <c r="AG82" s="324">
        <f>'Class-1'!AH84</f>
        <v>0</v>
      </c>
      <c r="AH82" s="325">
        <f>'Class-1'!AI84</f>
        <v>0</v>
      </c>
      <c r="AI82" s="434">
        <f>'Class-1'!AJ84</f>
        <v>0</v>
      </c>
      <c r="AJ82" s="141">
        <f>'Class-1'!AK84</f>
        <v>0</v>
      </c>
      <c r="AK82" s="326" t="str">
        <f>'Class-1'!AL84</f>
        <v/>
      </c>
      <c r="AL82" s="327">
        <f>'Class-1'!AM84</f>
        <v>0</v>
      </c>
      <c r="AM82" s="319">
        <f>'Class-1'!AN84</f>
        <v>0</v>
      </c>
      <c r="AN82" s="320">
        <f>'Class-1'!AO84</f>
        <v>0</v>
      </c>
      <c r="AO82" s="321">
        <f>'Class-1'!AP84</f>
        <v>0</v>
      </c>
      <c r="AP82" s="321">
        <f>'Class-1'!AQ84</f>
        <v>0</v>
      </c>
      <c r="AQ82" s="322">
        <f>'Class-1'!AR84</f>
        <v>0</v>
      </c>
      <c r="AR82" s="323">
        <f>'Class-1'!AS84</f>
        <v>0</v>
      </c>
      <c r="AS82" s="324">
        <f>'Class-1'!AT84</f>
        <v>0</v>
      </c>
      <c r="AT82" s="324">
        <f>'Class-1'!AU84</f>
        <v>0</v>
      </c>
      <c r="AU82" s="324">
        <f>'Class-1'!AV84</f>
        <v>0</v>
      </c>
      <c r="AV82" s="325">
        <f>'Class-1'!AW84</f>
        <v>0</v>
      </c>
      <c r="AW82" s="434">
        <f>'Class-1'!AX84</f>
        <v>0</v>
      </c>
      <c r="AX82" s="141">
        <f>'Class-1'!AY84</f>
        <v>0</v>
      </c>
      <c r="AY82" s="326" t="str">
        <f>'Class-1'!AZ84</f>
        <v/>
      </c>
      <c r="AZ82" s="327">
        <f>'Class-1'!BA84</f>
        <v>0</v>
      </c>
      <c r="BA82" s="319">
        <f>'Class-1'!BB84</f>
        <v>0</v>
      </c>
      <c r="BB82" s="320">
        <f>'Class-1'!BC84</f>
        <v>0</v>
      </c>
      <c r="BC82" s="321">
        <f>'Class-1'!BD84</f>
        <v>0</v>
      </c>
      <c r="BD82" s="321">
        <f>'Class-1'!BE84</f>
        <v>0</v>
      </c>
      <c r="BE82" s="322">
        <f>'Class-1'!BF84</f>
        <v>0</v>
      </c>
      <c r="BF82" s="323">
        <f>'Class-1'!BG84</f>
        <v>0</v>
      </c>
      <c r="BG82" s="324">
        <f>'Class-1'!BH84</f>
        <v>0</v>
      </c>
      <c r="BH82" s="324">
        <f>'Class-1'!BI84</f>
        <v>0</v>
      </c>
      <c r="BI82" s="324">
        <f>'Class-1'!BJ84</f>
        <v>0</v>
      </c>
      <c r="BJ82" s="325">
        <f>'Class-1'!BK84</f>
        <v>0</v>
      </c>
      <c r="BK82" s="434">
        <f>'Class-1'!BL84</f>
        <v>0</v>
      </c>
      <c r="BL82" s="141">
        <f>'Class-1'!BM84</f>
        <v>0</v>
      </c>
      <c r="BM82" s="326" t="str">
        <f>'Class-1'!BN84</f>
        <v/>
      </c>
      <c r="BN82" s="327">
        <f>'Class-1'!BO84</f>
        <v>0</v>
      </c>
      <c r="BO82" s="319">
        <f>'Class-1'!BP84</f>
        <v>0</v>
      </c>
      <c r="BP82" s="320">
        <f>'Class-1'!BQ84</f>
        <v>0</v>
      </c>
      <c r="BQ82" s="321">
        <f>'Class-1'!BR84</f>
        <v>0</v>
      </c>
      <c r="BR82" s="321">
        <f>'Class-1'!BS84</f>
        <v>0</v>
      </c>
      <c r="BS82" s="322">
        <f>'Class-1'!BT84</f>
        <v>0</v>
      </c>
      <c r="BT82" s="323">
        <f>'Class-1'!BU84</f>
        <v>0</v>
      </c>
      <c r="BU82" s="324">
        <f>'Class-1'!BV84</f>
        <v>0</v>
      </c>
      <c r="BV82" s="324">
        <f>'Class-1'!BW84</f>
        <v>0</v>
      </c>
      <c r="BW82" s="324">
        <f>'Class-1'!BX84</f>
        <v>0</v>
      </c>
      <c r="BX82" s="325">
        <f>'Class-1'!BY84</f>
        <v>0</v>
      </c>
      <c r="BY82" s="434">
        <f>'Class-1'!BZ84</f>
        <v>0</v>
      </c>
      <c r="BZ82" s="141">
        <f>'Class-1'!CA84</f>
        <v>0</v>
      </c>
      <c r="CA82" s="326" t="str">
        <f>'Class-1'!CB84</f>
        <v/>
      </c>
      <c r="CB82" s="336">
        <f>'Class-1'!CC84</f>
        <v>0</v>
      </c>
      <c r="CC82" s="329">
        <f>'Class-1'!CD84</f>
        <v>0</v>
      </c>
      <c r="CD82" s="329">
        <f>'Class-1'!CE84</f>
        <v>0</v>
      </c>
      <c r="CE82" s="329">
        <f>'Class-1'!CF84</f>
        <v>0</v>
      </c>
      <c r="CF82" s="329">
        <f>'Class-1'!CG84</f>
        <v>0</v>
      </c>
      <c r="CG82" s="337">
        <f>'Class-1'!CH84</f>
        <v>0</v>
      </c>
      <c r="CH82" s="141">
        <f>'Class-1'!CI84</f>
        <v>0</v>
      </c>
      <c r="CI82" s="326" t="str">
        <f>'Class-1'!CJ84</f>
        <v/>
      </c>
      <c r="CJ82" s="336">
        <f>'Class-1'!CK84</f>
        <v>0</v>
      </c>
      <c r="CK82" s="329">
        <f>'Class-1'!CL84</f>
        <v>0</v>
      </c>
      <c r="CL82" s="329">
        <f>'Class-1'!CM84</f>
        <v>0</v>
      </c>
      <c r="CM82" s="329">
        <f>'Class-1'!CN84</f>
        <v>0</v>
      </c>
      <c r="CN82" s="329">
        <f>'Class-1'!CO84</f>
        <v>0</v>
      </c>
      <c r="CO82" s="337">
        <f>'Class-1'!CP84</f>
        <v>0</v>
      </c>
      <c r="CP82" s="141">
        <f>'Class-1'!CQ84</f>
        <v>0</v>
      </c>
      <c r="CQ82" s="326" t="str">
        <f>'Class-1'!CR84</f>
        <v/>
      </c>
      <c r="CR82" s="336">
        <f>'Class-1'!CS84</f>
        <v>0</v>
      </c>
      <c r="CS82" s="329">
        <f>'Class-1'!CT84</f>
        <v>0</v>
      </c>
      <c r="CT82" s="329">
        <f>'Class-1'!CU84</f>
        <v>0</v>
      </c>
      <c r="CU82" s="329">
        <f>'Class-1'!CV84</f>
        <v>0</v>
      </c>
      <c r="CV82" s="329">
        <f>'Class-1'!CW84</f>
        <v>0</v>
      </c>
      <c r="CW82" s="337">
        <f>'Class-1'!CX84</f>
        <v>0</v>
      </c>
      <c r="CX82" s="141">
        <f>'Class-1'!CY84</f>
        <v>0</v>
      </c>
      <c r="CY82" s="326" t="str">
        <f>'Class-1'!CZ84</f>
        <v/>
      </c>
      <c r="CZ82" s="338">
        <f>'Class-1'!DA84</f>
        <v>0</v>
      </c>
      <c r="DA82" s="339">
        <f>'Class-1'!DB84</f>
        <v>0</v>
      </c>
      <c r="DB82" s="340" t="str">
        <f>'Class-1'!DC84</f>
        <v/>
      </c>
      <c r="DC82" s="332">
        <f>'Class-1'!DD84</f>
        <v>1000</v>
      </c>
      <c r="DD82" s="333">
        <f>'Class-1'!DE84</f>
        <v>0</v>
      </c>
      <c r="DE82" s="141">
        <f>'Class-1'!DF84</f>
        <v>0</v>
      </c>
      <c r="DF82" s="141" t="str">
        <f>'Class-1'!DG84</f>
        <v/>
      </c>
      <c r="DG82" s="141" t="str">
        <f>'Class-1'!DH84</f>
        <v/>
      </c>
      <c r="DH82" s="141" t="str">
        <f>'Class-1'!DI84</f>
        <v/>
      </c>
      <c r="DI82" s="334" t="str">
        <f>'Class-1'!DJ84</f>
        <v/>
      </c>
    </row>
    <row r="83" spans="1:113">
      <c r="A83" s="859"/>
      <c r="B83" s="287">
        <f t="shared" si="1"/>
        <v>0</v>
      </c>
      <c r="C83" s="139">
        <f>'Class-1'!D85</f>
        <v>0</v>
      </c>
      <c r="D83" s="139">
        <f>'Class-1'!E85</f>
        <v>0</v>
      </c>
      <c r="E83" s="139">
        <f>'Class-1'!F85</f>
        <v>0</v>
      </c>
      <c r="F83" s="141">
        <f>'Class-1'!G85</f>
        <v>0</v>
      </c>
      <c r="G83" s="141">
        <f>'Class-1'!H85</f>
        <v>0</v>
      </c>
      <c r="H83" s="141">
        <f>'Class-1'!I85</f>
        <v>0</v>
      </c>
      <c r="I83" s="286">
        <f>'Class-1'!J85</f>
        <v>0</v>
      </c>
      <c r="J83" s="335">
        <f>'Class-1'!K85</f>
        <v>0</v>
      </c>
      <c r="K83" s="319">
        <f>'Class-1'!L85</f>
        <v>0</v>
      </c>
      <c r="L83" s="320">
        <f>'Class-1'!M85</f>
        <v>0</v>
      </c>
      <c r="M83" s="321">
        <f>'Class-1'!N85</f>
        <v>0</v>
      </c>
      <c r="N83" s="321">
        <f>'Class-1'!O85</f>
        <v>0</v>
      </c>
      <c r="O83" s="322">
        <f>'Class-1'!P85</f>
        <v>0</v>
      </c>
      <c r="P83" s="323">
        <f>'Class-1'!Q85</f>
        <v>0</v>
      </c>
      <c r="Q83" s="324">
        <f>'Class-1'!R85</f>
        <v>0</v>
      </c>
      <c r="R83" s="324">
        <f>'Class-1'!S85</f>
        <v>0</v>
      </c>
      <c r="S83" s="324">
        <f>'Class-1'!T85</f>
        <v>0</v>
      </c>
      <c r="T83" s="325">
        <f>'Class-1'!U85</f>
        <v>0</v>
      </c>
      <c r="U83" s="434">
        <f>'Class-1'!V85</f>
        <v>0</v>
      </c>
      <c r="V83" s="141">
        <f>'Class-1'!W85</f>
        <v>0</v>
      </c>
      <c r="W83" s="326" t="str">
        <f>'Class-1'!X85</f>
        <v/>
      </c>
      <c r="X83" s="327">
        <f>'Class-1'!Y85</f>
        <v>0</v>
      </c>
      <c r="Y83" s="319">
        <f>'Class-1'!Z85</f>
        <v>0</v>
      </c>
      <c r="Z83" s="320">
        <f>'Class-1'!AA85</f>
        <v>0</v>
      </c>
      <c r="AA83" s="321">
        <f>'Class-1'!AB85</f>
        <v>0</v>
      </c>
      <c r="AB83" s="321">
        <f>'Class-1'!AC85</f>
        <v>0</v>
      </c>
      <c r="AC83" s="322">
        <f>'Class-1'!AD85</f>
        <v>0</v>
      </c>
      <c r="AD83" s="323">
        <f>'Class-1'!AE85</f>
        <v>0</v>
      </c>
      <c r="AE83" s="324">
        <f>'Class-1'!AF85</f>
        <v>0</v>
      </c>
      <c r="AF83" s="324">
        <f>'Class-1'!AG85</f>
        <v>0</v>
      </c>
      <c r="AG83" s="324">
        <f>'Class-1'!AH85</f>
        <v>0</v>
      </c>
      <c r="AH83" s="325">
        <f>'Class-1'!AI85</f>
        <v>0</v>
      </c>
      <c r="AI83" s="434">
        <f>'Class-1'!AJ85</f>
        <v>0</v>
      </c>
      <c r="AJ83" s="141">
        <f>'Class-1'!AK85</f>
        <v>0</v>
      </c>
      <c r="AK83" s="326" t="str">
        <f>'Class-1'!AL85</f>
        <v/>
      </c>
      <c r="AL83" s="327">
        <f>'Class-1'!AM85</f>
        <v>0</v>
      </c>
      <c r="AM83" s="319">
        <f>'Class-1'!AN85</f>
        <v>0</v>
      </c>
      <c r="AN83" s="320">
        <f>'Class-1'!AO85</f>
        <v>0</v>
      </c>
      <c r="AO83" s="321">
        <f>'Class-1'!AP85</f>
        <v>0</v>
      </c>
      <c r="AP83" s="321">
        <f>'Class-1'!AQ85</f>
        <v>0</v>
      </c>
      <c r="AQ83" s="322">
        <f>'Class-1'!AR85</f>
        <v>0</v>
      </c>
      <c r="AR83" s="323">
        <f>'Class-1'!AS85</f>
        <v>0</v>
      </c>
      <c r="AS83" s="324">
        <f>'Class-1'!AT85</f>
        <v>0</v>
      </c>
      <c r="AT83" s="324">
        <f>'Class-1'!AU85</f>
        <v>0</v>
      </c>
      <c r="AU83" s="324">
        <f>'Class-1'!AV85</f>
        <v>0</v>
      </c>
      <c r="AV83" s="325">
        <f>'Class-1'!AW85</f>
        <v>0</v>
      </c>
      <c r="AW83" s="434">
        <f>'Class-1'!AX85</f>
        <v>0</v>
      </c>
      <c r="AX83" s="141">
        <f>'Class-1'!AY85</f>
        <v>0</v>
      </c>
      <c r="AY83" s="326" t="str">
        <f>'Class-1'!AZ85</f>
        <v/>
      </c>
      <c r="AZ83" s="327">
        <f>'Class-1'!BA85</f>
        <v>0</v>
      </c>
      <c r="BA83" s="319">
        <f>'Class-1'!BB85</f>
        <v>0</v>
      </c>
      <c r="BB83" s="320">
        <f>'Class-1'!BC85</f>
        <v>0</v>
      </c>
      <c r="BC83" s="321">
        <f>'Class-1'!BD85</f>
        <v>0</v>
      </c>
      <c r="BD83" s="321">
        <f>'Class-1'!BE85</f>
        <v>0</v>
      </c>
      <c r="BE83" s="322">
        <f>'Class-1'!BF85</f>
        <v>0</v>
      </c>
      <c r="BF83" s="323">
        <f>'Class-1'!BG85</f>
        <v>0</v>
      </c>
      <c r="BG83" s="324">
        <f>'Class-1'!BH85</f>
        <v>0</v>
      </c>
      <c r="BH83" s="324">
        <f>'Class-1'!BI85</f>
        <v>0</v>
      </c>
      <c r="BI83" s="324">
        <f>'Class-1'!BJ85</f>
        <v>0</v>
      </c>
      <c r="BJ83" s="325">
        <f>'Class-1'!BK85</f>
        <v>0</v>
      </c>
      <c r="BK83" s="434">
        <f>'Class-1'!BL85</f>
        <v>0</v>
      </c>
      <c r="BL83" s="141">
        <f>'Class-1'!BM85</f>
        <v>0</v>
      </c>
      <c r="BM83" s="326" t="str">
        <f>'Class-1'!BN85</f>
        <v/>
      </c>
      <c r="BN83" s="327">
        <f>'Class-1'!BO85</f>
        <v>0</v>
      </c>
      <c r="BO83" s="319">
        <f>'Class-1'!BP85</f>
        <v>0</v>
      </c>
      <c r="BP83" s="320">
        <f>'Class-1'!BQ85</f>
        <v>0</v>
      </c>
      <c r="BQ83" s="321">
        <f>'Class-1'!BR85</f>
        <v>0</v>
      </c>
      <c r="BR83" s="321">
        <f>'Class-1'!BS85</f>
        <v>0</v>
      </c>
      <c r="BS83" s="322">
        <f>'Class-1'!BT85</f>
        <v>0</v>
      </c>
      <c r="BT83" s="323">
        <f>'Class-1'!BU85</f>
        <v>0</v>
      </c>
      <c r="BU83" s="324">
        <f>'Class-1'!BV85</f>
        <v>0</v>
      </c>
      <c r="BV83" s="324">
        <f>'Class-1'!BW85</f>
        <v>0</v>
      </c>
      <c r="BW83" s="324">
        <f>'Class-1'!BX85</f>
        <v>0</v>
      </c>
      <c r="BX83" s="325">
        <f>'Class-1'!BY85</f>
        <v>0</v>
      </c>
      <c r="BY83" s="434">
        <f>'Class-1'!BZ85</f>
        <v>0</v>
      </c>
      <c r="BZ83" s="141">
        <f>'Class-1'!CA85</f>
        <v>0</v>
      </c>
      <c r="CA83" s="326" t="str">
        <f>'Class-1'!CB85</f>
        <v/>
      </c>
      <c r="CB83" s="336">
        <f>'Class-1'!CC85</f>
        <v>0</v>
      </c>
      <c r="CC83" s="329">
        <f>'Class-1'!CD85</f>
        <v>0</v>
      </c>
      <c r="CD83" s="329">
        <f>'Class-1'!CE85</f>
        <v>0</v>
      </c>
      <c r="CE83" s="329">
        <f>'Class-1'!CF85</f>
        <v>0</v>
      </c>
      <c r="CF83" s="329">
        <f>'Class-1'!CG85</f>
        <v>0</v>
      </c>
      <c r="CG83" s="337">
        <f>'Class-1'!CH85</f>
        <v>0</v>
      </c>
      <c r="CH83" s="141">
        <f>'Class-1'!CI85</f>
        <v>0</v>
      </c>
      <c r="CI83" s="326" t="str">
        <f>'Class-1'!CJ85</f>
        <v/>
      </c>
      <c r="CJ83" s="336">
        <f>'Class-1'!CK85</f>
        <v>0</v>
      </c>
      <c r="CK83" s="329">
        <f>'Class-1'!CL85</f>
        <v>0</v>
      </c>
      <c r="CL83" s="329">
        <f>'Class-1'!CM85</f>
        <v>0</v>
      </c>
      <c r="CM83" s="329">
        <f>'Class-1'!CN85</f>
        <v>0</v>
      </c>
      <c r="CN83" s="329">
        <f>'Class-1'!CO85</f>
        <v>0</v>
      </c>
      <c r="CO83" s="337">
        <f>'Class-1'!CP85</f>
        <v>0</v>
      </c>
      <c r="CP83" s="141">
        <f>'Class-1'!CQ85</f>
        <v>0</v>
      </c>
      <c r="CQ83" s="326" t="str">
        <f>'Class-1'!CR85</f>
        <v/>
      </c>
      <c r="CR83" s="336">
        <f>'Class-1'!CS85</f>
        <v>0</v>
      </c>
      <c r="CS83" s="329">
        <f>'Class-1'!CT85</f>
        <v>0</v>
      </c>
      <c r="CT83" s="329">
        <f>'Class-1'!CU85</f>
        <v>0</v>
      </c>
      <c r="CU83" s="329">
        <f>'Class-1'!CV85</f>
        <v>0</v>
      </c>
      <c r="CV83" s="329">
        <f>'Class-1'!CW85</f>
        <v>0</v>
      </c>
      <c r="CW83" s="337">
        <f>'Class-1'!CX85</f>
        <v>0</v>
      </c>
      <c r="CX83" s="141">
        <f>'Class-1'!CY85</f>
        <v>0</v>
      </c>
      <c r="CY83" s="326" t="str">
        <f>'Class-1'!CZ85</f>
        <v/>
      </c>
      <c r="CZ83" s="338">
        <f>'Class-1'!DA85</f>
        <v>0</v>
      </c>
      <c r="DA83" s="339">
        <f>'Class-1'!DB85</f>
        <v>0</v>
      </c>
      <c r="DB83" s="340" t="str">
        <f>'Class-1'!DC85</f>
        <v/>
      </c>
      <c r="DC83" s="332">
        <f>'Class-1'!DD85</f>
        <v>1000</v>
      </c>
      <c r="DD83" s="333">
        <f>'Class-1'!DE85</f>
        <v>0</v>
      </c>
      <c r="DE83" s="141">
        <f>'Class-1'!DF85</f>
        <v>0</v>
      </c>
      <c r="DF83" s="141" t="str">
        <f>'Class-1'!DG85</f>
        <v/>
      </c>
      <c r="DG83" s="141" t="str">
        <f>'Class-1'!DH85</f>
        <v/>
      </c>
      <c r="DH83" s="141" t="str">
        <f>'Class-1'!DI85</f>
        <v/>
      </c>
      <c r="DI83" s="334" t="str">
        <f>'Class-1'!DJ85</f>
        <v/>
      </c>
    </row>
    <row r="84" spans="1:113">
      <c r="A84" s="859"/>
      <c r="B84" s="287">
        <f t="shared" si="1"/>
        <v>0</v>
      </c>
      <c r="C84" s="139">
        <f>'Class-1'!D86</f>
        <v>0</v>
      </c>
      <c r="D84" s="139">
        <f>'Class-1'!E86</f>
        <v>0</v>
      </c>
      <c r="E84" s="139">
        <f>'Class-1'!F86</f>
        <v>0</v>
      </c>
      <c r="F84" s="141">
        <f>'Class-1'!G86</f>
        <v>0</v>
      </c>
      <c r="G84" s="141">
        <f>'Class-1'!H86</f>
        <v>0</v>
      </c>
      <c r="H84" s="141">
        <f>'Class-1'!I86</f>
        <v>0</v>
      </c>
      <c r="I84" s="286">
        <f>'Class-1'!J86</f>
        <v>0</v>
      </c>
      <c r="J84" s="335">
        <f>'Class-1'!K86</f>
        <v>0</v>
      </c>
      <c r="K84" s="319">
        <f>'Class-1'!L86</f>
        <v>0</v>
      </c>
      <c r="L84" s="320">
        <f>'Class-1'!M86</f>
        <v>0</v>
      </c>
      <c r="M84" s="321">
        <f>'Class-1'!N86</f>
        <v>0</v>
      </c>
      <c r="N84" s="321">
        <f>'Class-1'!O86</f>
        <v>0</v>
      </c>
      <c r="O84" s="322">
        <f>'Class-1'!P86</f>
        <v>0</v>
      </c>
      <c r="P84" s="323">
        <f>'Class-1'!Q86</f>
        <v>0</v>
      </c>
      <c r="Q84" s="324">
        <f>'Class-1'!R86</f>
        <v>0</v>
      </c>
      <c r="R84" s="324">
        <f>'Class-1'!S86</f>
        <v>0</v>
      </c>
      <c r="S84" s="324">
        <f>'Class-1'!T86</f>
        <v>0</v>
      </c>
      <c r="T84" s="325">
        <f>'Class-1'!U86</f>
        <v>0</v>
      </c>
      <c r="U84" s="434">
        <f>'Class-1'!V86</f>
        <v>0</v>
      </c>
      <c r="V84" s="141">
        <f>'Class-1'!W86</f>
        <v>0</v>
      </c>
      <c r="W84" s="326" t="str">
        <f>'Class-1'!X86</f>
        <v/>
      </c>
      <c r="X84" s="327">
        <f>'Class-1'!Y86</f>
        <v>0</v>
      </c>
      <c r="Y84" s="319">
        <f>'Class-1'!Z86</f>
        <v>0</v>
      </c>
      <c r="Z84" s="320">
        <f>'Class-1'!AA86</f>
        <v>0</v>
      </c>
      <c r="AA84" s="321">
        <f>'Class-1'!AB86</f>
        <v>0</v>
      </c>
      <c r="AB84" s="321">
        <f>'Class-1'!AC86</f>
        <v>0</v>
      </c>
      <c r="AC84" s="322">
        <f>'Class-1'!AD86</f>
        <v>0</v>
      </c>
      <c r="AD84" s="323">
        <f>'Class-1'!AE86</f>
        <v>0</v>
      </c>
      <c r="AE84" s="324">
        <f>'Class-1'!AF86</f>
        <v>0</v>
      </c>
      <c r="AF84" s="324">
        <f>'Class-1'!AG86</f>
        <v>0</v>
      </c>
      <c r="AG84" s="324">
        <f>'Class-1'!AH86</f>
        <v>0</v>
      </c>
      <c r="AH84" s="325">
        <f>'Class-1'!AI86</f>
        <v>0</v>
      </c>
      <c r="AI84" s="434">
        <f>'Class-1'!AJ86</f>
        <v>0</v>
      </c>
      <c r="AJ84" s="141">
        <f>'Class-1'!AK86</f>
        <v>0</v>
      </c>
      <c r="AK84" s="326" t="str">
        <f>'Class-1'!AL86</f>
        <v/>
      </c>
      <c r="AL84" s="327">
        <f>'Class-1'!AM86</f>
        <v>0</v>
      </c>
      <c r="AM84" s="319">
        <f>'Class-1'!AN86</f>
        <v>0</v>
      </c>
      <c r="AN84" s="320">
        <f>'Class-1'!AO86</f>
        <v>0</v>
      </c>
      <c r="AO84" s="321">
        <f>'Class-1'!AP86</f>
        <v>0</v>
      </c>
      <c r="AP84" s="321">
        <f>'Class-1'!AQ86</f>
        <v>0</v>
      </c>
      <c r="AQ84" s="322">
        <f>'Class-1'!AR86</f>
        <v>0</v>
      </c>
      <c r="AR84" s="323">
        <f>'Class-1'!AS86</f>
        <v>0</v>
      </c>
      <c r="AS84" s="324">
        <f>'Class-1'!AT86</f>
        <v>0</v>
      </c>
      <c r="AT84" s="324">
        <f>'Class-1'!AU86</f>
        <v>0</v>
      </c>
      <c r="AU84" s="324">
        <f>'Class-1'!AV86</f>
        <v>0</v>
      </c>
      <c r="AV84" s="325">
        <f>'Class-1'!AW86</f>
        <v>0</v>
      </c>
      <c r="AW84" s="434">
        <f>'Class-1'!AX86</f>
        <v>0</v>
      </c>
      <c r="AX84" s="141">
        <f>'Class-1'!AY86</f>
        <v>0</v>
      </c>
      <c r="AY84" s="326" t="str">
        <f>'Class-1'!AZ86</f>
        <v/>
      </c>
      <c r="AZ84" s="327">
        <f>'Class-1'!BA86</f>
        <v>0</v>
      </c>
      <c r="BA84" s="319">
        <f>'Class-1'!BB86</f>
        <v>0</v>
      </c>
      <c r="BB84" s="320">
        <f>'Class-1'!BC86</f>
        <v>0</v>
      </c>
      <c r="BC84" s="321">
        <f>'Class-1'!BD86</f>
        <v>0</v>
      </c>
      <c r="BD84" s="321">
        <f>'Class-1'!BE86</f>
        <v>0</v>
      </c>
      <c r="BE84" s="322">
        <f>'Class-1'!BF86</f>
        <v>0</v>
      </c>
      <c r="BF84" s="323">
        <f>'Class-1'!BG86</f>
        <v>0</v>
      </c>
      <c r="BG84" s="324">
        <f>'Class-1'!BH86</f>
        <v>0</v>
      </c>
      <c r="BH84" s="324">
        <f>'Class-1'!BI86</f>
        <v>0</v>
      </c>
      <c r="BI84" s="324">
        <f>'Class-1'!BJ86</f>
        <v>0</v>
      </c>
      <c r="BJ84" s="325">
        <f>'Class-1'!BK86</f>
        <v>0</v>
      </c>
      <c r="BK84" s="434">
        <f>'Class-1'!BL86</f>
        <v>0</v>
      </c>
      <c r="BL84" s="141">
        <f>'Class-1'!BM86</f>
        <v>0</v>
      </c>
      <c r="BM84" s="326" t="str">
        <f>'Class-1'!BN86</f>
        <v/>
      </c>
      <c r="BN84" s="327">
        <f>'Class-1'!BO86</f>
        <v>0</v>
      </c>
      <c r="BO84" s="319">
        <f>'Class-1'!BP86</f>
        <v>0</v>
      </c>
      <c r="BP84" s="320">
        <f>'Class-1'!BQ86</f>
        <v>0</v>
      </c>
      <c r="BQ84" s="321">
        <f>'Class-1'!BR86</f>
        <v>0</v>
      </c>
      <c r="BR84" s="321">
        <f>'Class-1'!BS86</f>
        <v>0</v>
      </c>
      <c r="BS84" s="322">
        <f>'Class-1'!BT86</f>
        <v>0</v>
      </c>
      <c r="BT84" s="323">
        <f>'Class-1'!BU86</f>
        <v>0</v>
      </c>
      <c r="BU84" s="324">
        <f>'Class-1'!BV86</f>
        <v>0</v>
      </c>
      <c r="BV84" s="324">
        <f>'Class-1'!BW86</f>
        <v>0</v>
      </c>
      <c r="BW84" s="324">
        <f>'Class-1'!BX86</f>
        <v>0</v>
      </c>
      <c r="BX84" s="325">
        <f>'Class-1'!BY86</f>
        <v>0</v>
      </c>
      <c r="BY84" s="434">
        <f>'Class-1'!BZ86</f>
        <v>0</v>
      </c>
      <c r="BZ84" s="141">
        <f>'Class-1'!CA86</f>
        <v>0</v>
      </c>
      <c r="CA84" s="326" t="str">
        <f>'Class-1'!CB86</f>
        <v/>
      </c>
      <c r="CB84" s="336">
        <f>'Class-1'!CC86</f>
        <v>0</v>
      </c>
      <c r="CC84" s="329">
        <f>'Class-1'!CD86</f>
        <v>0</v>
      </c>
      <c r="CD84" s="329">
        <f>'Class-1'!CE86</f>
        <v>0</v>
      </c>
      <c r="CE84" s="329">
        <f>'Class-1'!CF86</f>
        <v>0</v>
      </c>
      <c r="CF84" s="329">
        <f>'Class-1'!CG86</f>
        <v>0</v>
      </c>
      <c r="CG84" s="337">
        <f>'Class-1'!CH86</f>
        <v>0</v>
      </c>
      <c r="CH84" s="141">
        <f>'Class-1'!CI86</f>
        <v>0</v>
      </c>
      <c r="CI84" s="326" t="str">
        <f>'Class-1'!CJ86</f>
        <v/>
      </c>
      <c r="CJ84" s="336">
        <f>'Class-1'!CK86</f>
        <v>0</v>
      </c>
      <c r="CK84" s="329">
        <f>'Class-1'!CL86</f>
        <v>0</v>
      </c>
      <c r="CL84" s="329">
        <f>'Class-1'!CM86</f>
        <v>0</v>
      </c>
      <c r="CM84" s="329">
        <f>'Class-1'!CN86</f>
        <v>0</v>
      </c>
      <c r="CN84" s="329">
        <f>'Class-1'!CO86</f>
        <v>0</v>
      </c>
      <c r="CO84" s="337">
        <f>'Class-1'!CP86</f>
        <v>0</v>
      </c>
      <c r="CP84" s="141">
        <f>'Class-1'!CQ86</f>
        <v>0</v>
      </c>
      <c r="CQ84" s="326" t="str">
        <f>'Class-1'!CR86</f>
        <v/>
      </c>
      <c r="CR84" s="336">
        <f>'Class-1'!CS86</f>
        <v>0</v>
      </c>
      <c r="CS84" s="329">
        <f>'Class-1'!CT86</f>
        <v>0</v>
      </c>
      <c r="CT84" s="329">
        <f>'Class-1'!CU86</f>
        <v>0</v>
      </c>
      <c r="CU84" s="329">
        <f>'Class-1'!CV86</f>
        <v>0</v>
      </c>
      <c r="CV84" s="329">
        <f>'Class-1'!CW86</f>
        <v>0</v>
      </c>
      <c r="CW84" s="337">
        <f>'Class-1'!CX86</f>
        <v>0</v>
      </c>
      <c r="CX84" s="141">
        <f>'Class-1'!CY86</f>
        <v>0</v>
      </c>
      <c r="CY84" s="326" t="str">
        <f>'Class-1'!CZ86</f>
        <v/>
      </c>
      <c r="CZ84" s="338">
        <f>'Class-1'!DA86</f>
        <v>0</v>
      </c>
      <c r="DA84" s="339">
        <f>'Class-1'!DB86</f>
        <v>0</v>
      </c>
      <c r="DB84" s="340" t="str">
        <f>'Class-1'!DC86</f>
        <v/>
      </c>
      <c r="DC84" s="332">
        <f>'Class-1'!DD86</f>
        <v>1000</v>
      </c>
      <c r="DD84" s="333">
        <f>'Class-1'!DE86</f>
        <v>0</v>
      </c>
      <c r="DE84" s="141">
        <f>'Class-1'!DF86</f>
        <v>0</v>
      </c>
      <c r="DF84" s="141" t="str">
        <f>'Class-1'!DG86</f>
        <v/>
      </c>
      <c r="DG84" s="141" t="str">
        <f>'Class-1'!DH86</f>
        <v/>
      </c>
      <c r="DH84" s="141" t="str">
        <f>'Class-1'!DI86</f>
        <v/>
      </c>
      <c r="DI84" s="334" t="str">
        <f>'Class-1'!DJ86</f>
        <v/>
      </c>
    </row>
    <row r="85" spans="1:113">
      <c r="A85" s="859"/>
      <c r="B85" s="287">
        <f t="shared" si="1"/>
        <v>0</v>
      </c>
      <c r="C85" s="139">
        <f>'Class-1'!D87</f>
        <v>0</v>
      </c>
      <c r="D85" s="139">
        <f>'Class-1'!E87</f>
        <v>0</v>
      </c>
      <c r="E85" s="139">
        <f>'Class-1'!F87</f>
        <v>0</v>
      </c>
      <c r="F85" s="141">
        <f>'Class-1'!G87</f>
        <v>0</v>
      </c>
      <c r="G85" s="141">
        <f>'Class-1'!H87</f>
        <v>0</v>
      </c>
      <c r="H85" s="141">
        <f>'Class-1'!I87</f>
        <v>0</v>
      </c>
      <c r="I85" s="286">
        <f>'Class-1'!J87</f>
        <v>0</v>
      </c>
      <c r="J85" s="335">
        <f>'Class-1'!K87</f>
        <v>0</v>
      </c>
      <c r="K85" s="319">
        <f>'Class-1'!L87</f>
        <v>0</v>
      </c>
      <c r="L85" s="320">
        <f>'Class-1'!M87</f>
        <v>0</v>
      </c>
      <c r="M85" s="321">
        <f>'Class-1'!N87</f>
        <v>0</v>
      </c>
      <c r="N85" s="321">
        <f>'Class-1'!O87</f>
        <v>0</v>
      </c>
      <c r="O85" s="322">
        <f>'Class-1'!P87</f>
        <v>0</v>
      </c>
      <c r="P85" s="323">
        <f>'Class-1'!Q87</f>
        <v>0</v>
      </c>
      <c r="Q85" s="324">
        <f>'Class-1'!R87</f>
        <v>0</v>
      </c>
      <c r="R85" s="324">
        <f>'Class-1'!S87</f>
        <v>0</v>
      </c>
      <c r="S85" s="324">
        <f>'Class-1'!T87</f>
        <v>0</v>
      </c>
      <c r="T85" s="325">
        <f>'Class-1'!U87</f>
        <v>0</v>
      </c>
      <c r="U85" s="434">
        <f>'Class-1'!V87</f>
        <v>0</v>
      </c>
      <c r="V85" s="141">
        <f>'Class-1'!W87</f>
        <v>0</v>
      </c>
      <c r="W85" s="326" t="str">
        <f>'Class-1'!X87</f>
        <v/>
      </c>
      <c r="X85" s="327">
        <f>'Class-1'!Y87</f>
        <v>0</v>
      </c>
      <c r="Y85" s="319">
        <f>'Class-1'!Z87</f>
        <v>0</v>
      </c>
      <c r="Z85" s="320">
        <f>'Class-1'!AA87</f>
        <v>0</v>
      </c>
      <c r="AA85" s="321">
        <f>'Class-1'!AB87</f>
        <v>0</v>
      </c>
      <c r="AB85" s="321">
        <f>'Class-1'!AC87</f>
        <v>0</v>
      </c>
      <c r="AC85" s="322">
        <f>'Class-1'!AD87</f>
        <v>0</v>
      </c>
      <c r="AD85" s="323">
        <f>'Class-1'!AE87</f>
        <v>0</v>
      </c>
      <c r="AE85" s="324">
        <f>'Class-1'!AF87</f>
        <v>0</v>
      </c>
      <c r="AF85" s="324">
        <f>'Class-1'!AG87</f>
        <v>0</v>
      </c>
      <c r="AG85" s="324">
        <f>'Class-1'!AH87</f>
        <v>0</v>
      </c>
      <c r="AH85" s="325">
        <f>'Class-1'!AI87</f>
        <v>0</v>
      </c>
      <c r="AI85" s="434">
        <f>'Class-1'!AJ87</f>
        <v>0</v>
      </c>
      <c r="AJ85" s="141">
        <f>'Class-1'!AK87</f>
        <v>0</v>
      </c>
      <c r="AK85" s="326" t="str">
        <f>'Class-1'!AL87</f>
        <v/>
      </c>
      <c r="AL85" s="327">
        <f>'Class-1'!AM87</f>
        <v>0</v>
      </c>
      <c r="AM85" s="319">
        <f>'Class-1'!AN87</f>
        <v>0</v>
      </c>
      <c r="AN85" s="320">
        <f>'Class-1'!AO87</f>
        <v>0</v>
      </c>
      <c r="AO85" s="321">
        <f>'Class-1'!AP87</f>
        <v>0</v>
      </c>
      <c r="AP85" s="321">
        <f>'Class-1'!AQ87</f>
        <v>0</v>
      </c>
      <c r="AQ85" s="322">
        <f>'Class-1'!AR87</f>
        <v>0</v>
      </c>
      <c r="AR85" s="323">
        <f>'Class-1'!AS87</f>
        <v>0</v>
      </c>
      <c r="AS85" s="324">
        <f>'Class-1'!AT87</f>
        <v>0</v>
      </c>
      <c r="AT85" s="324">
        <f>'Class-1'!AU87</f>
        <v>0</v>
      </c>
      <c r="AU85" s="324">
        <f>'Class-1'!AV87</f>
        <v>0</v>
      </c>
      <c r="AV85" s="325">
        <f>'Class-1'!AW87</f>
        <v>0</v>
      </c>
      <c r="AW85" s="434">
        <f>'Class-1'!AX87</f>
        <v>0</v>
      </c>
      <c r="AX85" s="141">
        <f>'Class-1'!AY87</f>
        <v>0</v>
      </c>
      <c r="AY85" s="326" t="str">
        <f>'Class-1'!AZ87</f>
        <v/>
      </c>
      <c r="AZ85" s="327">
        <f>'Class-1'!BA87</f>
        <v>0</v>
      </c>
      <c r="BA85" s="319">
        <f>'Class-1'!BB87</f>
        <v>0</v>
      </c>
      <c r="BB85" s="320">
        <f>'Class-1'!BC87</f>
        <v>0</v>
      </c>
      <c r="BC85" s="321">
        <f>'Class-1'!BD87</f>
        <v>0</v>
      </c>
      <c r="BD85" s="321">
        <f>'Class-1'!BE87</f>
        <v>0</v>
      </c>
      <c r="BE85" s="322">
        <f>'Class-1'!BF87</f>
        <v>0</v>
      </c>
      <c r="BF85" s="323">
        <f>'Class-1'!BG87</f>
        <v>0</v>
      </c>
      <c r="BG85" s="324">
        <f>'Class-1'!BH87</f>
        <v>0</v>
      </c>
      <c r="BH85" s="324">
        <f>'Class-1'!BI87</f>
        <v>0</v>
      </c>
      <c r="BI85" s="324">
        <f>'Class-1'!BJ87</f>
        <v>0</v>
      </c>
      <c r="BJ85" s="325">
        <f>'Class-1'!BK87</f>
        <v>0</v>
      </c>
      <c r="BK85" s="434">
        <f>'Class-1'!BL87</f>
        <v>0</v>
      </c>
      <c r="BL85" s="141">
        <f>'Class-1'!BM87</f>
        <v>0</v>
      </c>
      <c r="BM85" s="326" t="str">
        <f>'Class-1'!BN87</f>
        <v/>
      </c>
      <c r="BN85" s="327">
        <f>'Class-1'!BO87</f>
        <v>0</v>
      </c>
      <c r="BO85" s="319">
        <f>'Class-1'!BP87</f>
        <v>0</v>
      </c>
      <c r="BP85" s="320">
        <f>'Class-1'!BQ87</f>
        <v>0</v>
      </c>
      <c r="BQ85" s="321">
        <f>'Class-1'!BR87</f>
        <v>0</v>
      </c>
      <c r="BR85" s="321">
        <f>'Class-1'!BS87</f>
        <v>0</v>
      </c>
      <c r="BS85" s="322">
        <f>'Class-1'!BT87</f>
        <v>0</v>
      </c>
      <c r="BT85" s="323">
        <f>'Class-1'!BU87</f>
        <v>0</v>
      </c>
      <c r="BU85" s="324">
        <f>'Class-1'!BV87</f>
        <v>0</v>
      </c>
      <c r="BV85" s="324">
        <f>'Class-1'!BW87</f>
        <v>0</v>
      </c>
      <c r="BW85" s="324">
        <f>'Class-1'!BX87</f>
        <v>0</v>
      </c>
      <c r="BX85" s="325">
        <f>'Class-1'!BY87</f>
        <v>0</v>
      </c>
      <c r="BY85" s="434">
        <f>'Class-1'!BZ87</f>
        <v>0</v>
      </c>
      <c r="BZ85" s="141">
        <f>'Class-1'!CA87</f>
        <v>0</v>
      </c>
      <c r="CA85" s="326" t="str">
        <f>'Class-1'!CB87</f>
        <v/>
      </c>
      <c r="CB85" s="336">
        <f>'Class-1'!CC87</f>
        <v>0</v>
      </c>
      <c r="CC85" s="329">
        <f>'Class-1'!CD87</f>
        <v>0</v>
      </c>
      <c r="CD85" s="329">
        <f>'Class-1'!CE87</f>
        <v>0</v>
      </c>
      <c r="CE85" s="329">
        <f>'Class-1'!CF87</f>
        <v>0</v>
      </c>
      <c r="CF85" s="329">
        <f>'Class-1'!CG87</f>
        <v>0</v>
      </c>
      <c r="CG85" s="337">
        <f>'Class-1'!CH87</f>
        <v>0</v>
      </c>
      <c r="CH85" s="141">
        <f>'Class-1'!CI87</f>
        <v>0</v>
      </c>
      <c r="CI85" s="326" t="str">
        <f>'Class-1'!CJ87</f>
        <v/>
      </c>
      <c r="CJ85" s="336">
        <f>'Class-1'!CK87</f>
        <v>0</v>
      </c>
      <c r="CK85" s="329">
        <f>'Class-1'!CL87</f>
        <v>0</v>
      </c>
      <c r="CL85" s="329">
        <f>'Class-1'!CM87</f>
        <v>0</v>
      </c>
      <c r="CM85" s="329">
        <f>'Class-1'!CN87</f>
        <v>0</v>
      </c>
      <c r="CN85" s="329">
        <f>'Class-1'!CO87</f>
        <v>0</v>
      </c>
      <c r="CO85" s="337">
        <f>'Class-1'!CP87</f>
        <v>0</v>
      </c>
      <c r="CP85" s="141">
        <f>'Class-1'!CQ87</f>
        <v>0</v>
      </c>
      <c r="CQ85" s="326" t="str">
        <f>'Class-1'!CR87</f>
        <v/>
      </c>
      <c r="CR85" s="336">
        <f>'Class-1'!CS87</f>
        <v>0</v>
      </c>
      <c r="CS85" s="329">
        <f>'Class-1'!CT87</f>
        <v>0</v>
      </c>
      <c r="CT85" s="329">
        <f>'Class-1'!CU87</f>
        <v>0</v>
      </c>
      <c r="CU85" s="329">
        <f>'Class-1'!CV87</f>
        <v>0</v>
      </c>
      <c r="CV85" s="329">
        <f>'Class-1'!CW87</f>
        <v>0</v>
      </c>
      <c r="CW85" s="337">
        <f>'Class-1'!CX87</f>
        <v>0</v>
      </c>
      <c r="CX85" s="141">
        <f>'Class-1'!CY87</f>
        <v>0</v>
      </c>
      <c r="CY85" s="326" t="str">
        <f>'Class-1'!CZ87</f>
        <v/>
      </c>
      <c r="CZ85" s="338">
        <f>'Class-1'!DA87</f>
        <v>0</v>
      </c>
      <c r="DA85" s="339">
        <f>'Class-1'!DB87</f>
        <v>0</v>
      </c>
      <c r="DB85" s="340" t="str">
        <f>'Class-1'!DC87</f>
        <v/>
      </c>
      <c r="DC85" s="332">
        <f>'Class-1'!DD87</f>
        <v>1000</v>
      </c>
      <c r="DD85" s="333">
        <f>'Class-1'!DE87</f>
        <v>0</v>
      </c>
      <c r="DE85" s="141">
        <f>'Class-1'!DF87</f>
        <v>0</v>
      </c>
      <c r="DF85" s="141" t="str">
        <f>'Class-1'!DG87</f>
        <v/>
      </c>
      <c r="DG85" s="141" t="str">
        <f>'Class-1'!DH87</f>
        <v/>
      </c>
      <c r="DH85" s="141" t="str">
        <f>'Class-1'!DI87</f>
        <v/>
      </c>
      <c r="DI85" s="334" t="str">
        <f>'Class-1'!DJ87</f>
        <v/>
      </c>
    </row>
    <row r="86" spans="1:113">
      <c r="A86" s="859"/>
      <c r="B86" s="287">
        <f t="shared" si="1"/>
        <v>0</v>
      </c>
      <c r="C86" s="139">
        <f>'Class-1'!D88</f>
        <v>0</v>
      </c>
      <c r="D86" s="139">
        <f>'Class-1'!E88</f>
        <v>0</v>
      </c>
      <c r="E86" s="139">
        <f>'Class-1'!F88</f>
        <v>0</v>
      </c>
      <c r="F86" s="141">
        <f>'Class-1'!G88</f>
        <v>0</v>
      </c>
      <c r="G86" s="141">
        <f>'Class-1'!H88</f>
        <v>0</v>
      </c>
      <c r="H86" s="141">
        <f>'Class-1'!I88</f>
        <v>0</v>
      </c>
      <c r="I86" s="286">
        <f>'Class-1'!J88</f>
        <v>0</v>
      </c>
      <c r="J86" s="335">
        <f>'Class-1'!K88</f>
        <v>0</v>
      </c>
      <c r="K86" s="319">
        <f>'Class-1'!L88</f>
        <v>0</v>
      </c>
      <c r="L86" s="320">
        <f>'Class-1'!M88</f>
        <v>0</v>
      </c>
      <c r="M86" s="321">
        <f>'Class-1'!N88</f>
        <v>0</v>
      </c>
      <c r="N86" s="321">
        <f>'Class-1'!O88</f>
        <v>0</v>
      </c>
      <c r="O86" s="322">
        <f>'Class-1'!P88</f>
        <v>0</v>
      </c>
      <c r="P86" s="323">
        <f>'Class-1'!Q88</f>
        <v>0</v>
      </c>
      <c r="Q86" s="324">
        <f>'Class-1'!R88</f>
        <v>0</v>
      </c>
      <c r="R86" s="324">
        <f>'Class-1'!S88</f>
        <v>0</v>
      </c>
      <c r="S86" s="324">
        <f>'Class-1'!T88</f>
        <v>0</v>
      </c>
      <c r="T86" s="325">
        <f>'Class-1'!U88</f>
        <v>0</v>
      </c>
      <c r="U86" s="434">
        <f>'Class-1'!V88</f>
        <v>0</v>
      </c>
      <c r="V86" s="141">
        <f>'Class-1'!W88</f>
        <v>0</v>
      </c>
      <c r="W86" s="326" t="str">
        <f>'Class-1'!X88</f>
        <v/>
      </c>
      <c r="X86" s="327">
        <f>'Class-1'!Y88</f>
        <v>0</v>
      </c>
      <c r="Y86" s="319">
        <f>'Class-1'!Z88</f>
        <v>0</v>
      </c>
      <c r="Z86" s="320">
        <f>'Class-1'!AA88</f>
        <v>0</v>
      </c>
      <c r="AA86" s="321">
        <f>'Class-1'!AB88</f>
        <v>0</v>
      </c>
      <c r="AB86" s="321">
        <f>'Class-1'!AC88</f>
        <v>0</v>
      </c>
      <c r="AC86" s="322">
        <f>'Class-1'!AD88</f>
        <v>0</v>
      </c>
      <c r="AD86" s="323">
        <f>'Class-1'!AE88</f>
        <v>0</v>
      </c>
      <c r="AE86" s="324">
        <f>'Class-1'!AF88</f>
        <v>0</v>
      </c>
      <c r="AF86" s="324">
        <f>'Class-1'!AG88</f>
        <v>0</v>
      </c>
      <c r="AG86" s="324">
        <f>'Class-1'!AH88</f>
        <v>0</v>
      </c>
      <c r="AH86" s="325">
        <f>'Class-1'!AI88</f>
        <v>0</v>
      </c>
      <c r="AI86" s="434">
        <f>'Class-1'!AJ88</f>
        <v>0</v>
      </c>
      <c r="AJ86" s="141">
        <f>'Class-1'!AK88</f>
        <v>0</v>
      </c>
      <c r="AK86" s="326" t="str">
        <f>'Class-1'!AL88</f>
        <v/>
      </c>
      <c r="AL86" s="327">
        <f>'Class-1'!AM88</f>
        <v>0</v>
      </c>
      <c r="AM86" s="319">
        <f>'Class-1'!AN88</f>
        <v>0</v>
      </c>
      <c r="AN86" s="320">
        <f>'Class-1'!AO88</f>
        <v>0</v>
      </c>
      <c r="AO86" s="321">
        <f>'Class-1'!AP88</f>
        <v>0</v>
      </c>
      <c r="AP86" s="321">
        <f>'Class-1'!AQ88</f>
        <v>0</v>
      </c>
      <c r="AQ86" s="322">
        <f>'Class-1'!AR88</f>
        <v>0</v>
      </c>
      <c r="AR86" s="323">
        <f>'Class-1'!AS88</f>
        <v>0</v>
      </c>
      <c r="AS86" s="324">
        <f>'Class-1'!AT88</f>
        <v>0</v>
      </c>
      <c r="AT86" s="324">
        <f>'Class-1'!AU88</f>
        <v>0</v>
      </c>
      <c r="AU86" s="324">
        <f>'Class-1'!AV88</f>
        <v>0</v>
      </c>
      <c r="AV86" s="325">
        <f>'Class-1'!AW88</f>
        <v>0</v>
      </c>
      <c r="AW86" s="434">
        <f>'Class-1'!AX88</f>
        <v>0</v>
      </c>
      <c r="AX86" s="141">
        <f>'Class-1'!AY88</f>
        <v>0</v>
      </c>
      <c r="AY86" s="326" t="str">
        <f>'Class-1'!AZ88</f>
        <v/>
      </c>
      <c r="AZ86" s="327">
        <f>'Class-1'!BA88</f>
        <v>0</v>
      </c>
      <c r="BA86" s="319">
        <f>'Class-1'!BB88</f>
        <v>0</v>
      </c>
      <c r="BB86" s="320">
        <f>'Class-1'!BC88</f>
        <v>0</v>
      </c>
      <c r="BC86" s="321">
        <f>'Class-1'!BD88</f>
        <v>0</v>
      </c>
      <c r="BD86" s="321">
        <f>'Class-1'!BE88</f>
        <v>0</v>
      </c>
      <c r="BE86" s="322">
        <f>'Class-1'!BF88</f>
        <v>0</v>
      </c>
      <c r="BF86" s="323">
        <f>'Class-1'!BG88</f>
        <v>0</v>
      </c>
      <c r="BG86" s="324">
        <f>'Class-1'!BH88</f>
        <v>0</v>
      </c>
      <c r="BH86" s="324">
        <f>'Class-1'!BI88</f>
        <v>0</v>
      </c>
      <c r="BI86" s="324">
        <f>'Class-1'!BJ88</f>
        <v>0</v>
      </c>
      <c r="BJ86" s="325">
        <f>'Class-1'!BK88</f>
        <v>0</v>
      </c>
      <c r="BK86" s="434">
        <f>'Class-1'!BL88</f>
        <v>0</v>
      </c>
      <c r="BL86" s="141">
        <f>'Class-1'!BM88</f>
        <v>0</v>
      </c>
      <c r="BM86" s="326" t="str">
        <f>'Class-1'!BN88</f>
        <v/>
      </c>
      <c r="BN86" s="327">
        <f>'Class-1'!BO88</f>
        <v>0</v>
      </c>
      <c r="BO86" s="319">
        <f>'Class-1'!BP88</f>
        <v>0</v>
      </c>
      <c r="BP86" s="320">
        <f>'Class-1'!BQ88</f>
        <v>0</v>
      </c>
      <c r="BQ86" s="321">
        <f>'Class-1'!BR88</f>
        <v>0</v>
      </c>
      <c r="BR86" s="321">
        <f>'Class-1'!BS88</f>
        <v>0</v>
      </c>
      <c r="BS86" s="322">
        <f>'Class-1'!BT88</f>
        <v>0</v>
      </c>
      <c r="BT86" s="323">
        <f>'Class-1'!BU88</f>
        <v>0</v>
      </c>
      <c r="BU86" s="324">
        <f>'Class-1'!BV88</f>
        <v>0</v>
      </c>
      <c r="BV86" s="324">
        <f>'Class-1'!BW88</f>
        <v>0</v>
      </c>
      <c r="BW86" s="324">
        <f>'Class-1'!BX88</f>
        <v>0</v>
      </c>
      <c r="BX86" s="325">
        <f>'Class-1'!BY88</f>
        <v>0</v>
      </c>
      <c r="BY86" s="434">
        <f>'Class-1'!BZ88</f>
        <v>0</v>
      </c>
      <c r="BZ86" s="141">
        <f>'Class-1'!CA88</f>
        <v>0</v>
      </c>
      <c r="CA86" s="326" t="str">
        <f>'Class-1'!CB88</f>
        <v/>
      </c>
      <c r="CB86" s="336">
        <f>'Class-1'!CC88</f>
        <v>0</v>
      </c>
      <c r="CC86" s="329">
        <f>'Class-1'!CD88</f>
        <v>0</v>
      </c>
      <c r="CD86" s="329">
        <f>'Class-1'!CE88</f>
        <v>0</v>
      </c>
      <c r="CE86" s="329">
        <f>'Class-1'!CF88</f>
        <v>0</v>
      </c>
      <c r="CF86" s="329">
        <f>'Class-1'!CG88</f>
        <v>0</v>
      </c>
      <c r="CG86" s="337">
        <f>'Class-1'!CH88</f>
        <v>0</v>
      </c>
      <c r="CH86" s="141">
        <f>'Class-1'!CI88</f>
        <v>0</v>
      </c>
      <c r="CI86" s="326" t="str">
        <f>'Class-1'!CJ88</f>
        <v/>
      </c>
      <c r="CJ86" s="336">
        <f>'Class-1'!CK88</f>
        <v>0</v>
      </c>
      <c r="CK86" s="329">
        <f>'Class-1'!CL88</f>
        <v>0</v>
      </c>
      <c r="CL86" s="329">
        <f>'Class-1'!CM88</f>
        <v>0</v>
      </c>
      <c r="CM86" s="329">
        <f>'Class-1'!CN88</f>
        <v>0</v>
      </c>
      <c r="CN86" s="329">
        <f>'Class-1'!CO88</f>
        <v>0</v>
      </c>
      <c r="CO86" s="337">
        <f>'Class-1'!CP88</f>
        <v>0</v>
      </c>
      <c r="CP86" s="141">
        <f>'Class-1'!CQ88</f>
        <v>0</v>
      </c>
      <c r="CQ86" s="326" t="str">
        <f>'Class-1'!CR88</f>
        <v/>
      </c>
      <c r="CR86" s="336">
        <f>'Class-1'!CS88</f>
        <v>0</v>
      </c>
      <c r="CS86" s="329">
        <f>'Class-1'!CT88</f>
        <v>0</v>
      </c>
      <c r="CT86" s="329">
        <f>'Class-1'!CU88</f>
        <v>0</v>
      </c>
      <c r="CU86" s="329">
        <f>'Class-1'!CV88</f>
        <v>0</v>
      </c>
      <c r="CV86" s="329">
        <f>'Class-1'!CW88</f>
        <v>0</v>
      </c>
      <c r="CW86" s="337">
        <f>'Class-1'!CX88</f>
        <v>0</v>
      </c>
      <c r="CX86" s="141">
        <f>'Class-1'!CY88</f>
        <v>0</v>
      </c>
      <c r="CY86" s="326" t="str">
        <f>'Class-1'!CZ88</f>
        <v/>
      </c>
      <c r="CZ86" s="338">
        <f>'Class-1'!DA88</f>
        <v>0</v>
      </c>
      <c r="DA86" s="339">
        <f>'Class-1'!DB88</f>
        <v>0</v>
      </c>
      <c r="DB86" s="340" t="str">
        <f>'Class-1'!DC88</f>
        <v/>
      </c>
      <c r="DC86" s="332">
        <f>'Class-1'!DD88</f>
        <v>1000</v>
      </c>
      <c r="DD86" s="333">
        <f>'Class-1'!DE88</f>
        <v>0</v>
      </c>
      <c r="DE86" s="141">
        <f>'Class-1'!DF88</f>
        <v>0</v>
      </c>
      <c r="DF86" s="141" t="str">
        <f>'Class-1'!DG88</f>
        <v/>
      </c>
      <c r="DG86" s="141" t="str">
        <f>'Class-1'!DH88</f>
        <v/>
      </c>
      <c r="DH86" s="141" t="str">
        <f>'Class-1'!DI88</f>
        <v/>
      </c>
      <c r="DI86" s="334" t="str">
        <f>'Class-1'!DJ88</f>
        <v/>
      </c>
    </row>
    <row r="87" spans="1:113">
      <c r="A87" s="859"/>
      <c r="B87" s="287">
        <f t="shared" si="1"/>
        <v>0</v>
      </c>
      <c r="C87" s="139">
        <f>'Class-1'!D89</f>
        <v>0</v>
      </c>
      <c r="D87" s="139">
        <f>'Class-1'!E89</f>
        <v>0</v>
      </c>
      <c r="E87" s="139">
        <f>'Class-1'!F89</f>
        <v>0</v>
      </c>
      <c r="F87" s="141">
        <f>'Class-1'!G89</f>
        <v>0</v>
      </c>
      <c r="G87" s="141">
        <f>'Class-1'!H89</f>
        <v>0</v>
      </c>
      <c r="H87" s="141">
        <f>'Class-1'!I89</f>
        <v>0</v>
      </c>
      <c r="I87" s="286">
        <f>'Class-1'!J89</f>
        <v>0</v>
      </c>
      <c r="J87" s="335">
        <f>'Class-1'!K89</f>
        <v>0</v>
      </c>
      <c r="K87" s="319">
        <f>'Class-1'!L89</f>
        <v>0</v>
      </c>
      <c r="L87" s="320">
        <f>'Class-1'!M89</f>
        <v>0</v>
      </c>
      <c r="M87" s="321">
        <f>'Class-1'!N89</f>
        <v>0</v>
      </c>
      <c r="N87" s="321">
        <f>'Class-1'!O89</f>
        <v>0</v>
      </c>
      <c r="O87" s="322">
        <f>'Class-1'!P89</f>
        <v>0</v>
      </c>
      <c r="P87" s="323">
        <f>'Class-1'!Q89</f>
        <v>0</v>
      </c>
      <c r="Q87" s="324">
        <f>'Class-1'!R89</f>
        <v>0</v>
      </c>
      <c r="R87" s="324">
        <f>'Class-1'!S89</f>
        <v>0</v>
      </c>
      <c r="S87" s="324">
        <f>'Class-1'!T89</f>
        <v>0</v>
      </c>
      <c r="T87" s="325">
        <f>'Class-1'!U89</f>
        <v>0</v>
      </c>
      <c r="U87" s="434">
        <f>'Class-1'!V89</f>
        <v>0</v>
      </c>
      <c r="V87" s="141">
        <f>'Class-1'!W89</f>
        <v>0</v>
      </c>
      <c r="W87" s="326" t="str">
        <f>'Class-1'!X89</f>
        <v/>
      </c>
      <c r="X87" s="327">
        <f>'Class-1'!Y89</f>
        <v>0</v>
      </c>
      <c r="Y87" s="319">
        <f>'Class-1'!Z89</f>
        <v>0</v>
      </c>
      <c r="Z87" s="320">
        <f>'Class-1'!AA89</f>
        <v>0</v>
      </c>
      <c r="AA87" s="321">
        <f>'Class-1'!AB89</f>
        <v>0</v>
      </c>
      <c r="AB87" s="321">
        <f>'Class-1'!AC89</f>
        <v>0</v>
      </c>
      <c r="AC87" s="322">
        <f>'Class-1'!AD89</f>
        <v>0</v>
      </c>
      <c r="AD87" s="323">
        <f>'Class-1'!AE89</f>
        <v>0</v>
      </c>
      <c r="AE87" s="324">
        <f>'Class-1'!AF89</f>
        <v>0</v>
      </c>
      <c r="AF87" s="324">
        <f>'Class-1'!AG89</f>
        <v>0</v>
      </c>
      <c r="AG87" s="324">
        <f>'Class-1'!AH89</f>
        <v>0</v>
      </c>
      <c r="AH87" s="325">
        <f>'Class-1'!AI89</f>
        <v>0</v>
      </c>
      <c r="AI87" s="434">
        <f>'Class-1'!AJ89</f>
        <v>0</v>
      </c>
      <c r="AJ87" s="141">
        <f>'Class-1'!AK89</f>
        <v>0</v>
      </c>
      <c r="AK87" s="326" t="str">
        <f>'Class-1'!AL89</f>
        <v/>
      </c>
      <c r="AL87" s="327">
        <f>'Class-1'!AM89</f>
        <v>0</v>
      </c>
      <c r="AM87" s="319">
        <f>'Class-1'!AN89</f>
        <v>0</v>
      </c>
      <c r="AN87" s="320">
        <f>'Class-1'!AO89</f>
        <v>0</v>
      </c>
      <c r="AO87" s="321">
        <f>'Class-1'!AP89</f>
        <v>0</v>
      </c>
      <c r="AP87" s="321">
        <f>'Class-1'!AQ89</f>
        <v>0</v>
      </c>
      <c r="AQ87" s="322">
        <f>'Class-1'!AR89</f>
        <v>0</v>
      </c>
      <c r="AR87" s="323">
        <f>'Class-1'!AS89</f>
        <v>0</v>
      </c>
      <c r="AS87" s="324">
        <f>'Class-1'!AT89</f>
        <v>0</v>
      </c>
      <c r="AT87" s="324">
        <f>'Class-1'!AU89</f>
        <v>0</v>
      </c>
      <c r="AU87" s="324">
        <f>'Class-1'!AV89</f>
        <v>0</v>
      </c>
      <c r="AV87" s="325">
        <f>'Class-1'!AW89</f>
        <v>0</v>
      </c>
      <c r="AW87" s="434">
        <f>'Class-1'!AX89</f>
        <v>0</v>
      </c>
      <c r="AX87" s="141">
        <f>'Class-1'!AY89</f>
        <v>0</v>
      </c>
      <c r="AY87" s="326" t="str">
        <f>'Class-1'!AZ89</f>
        <v/>
      </c>
      <c r="AZ87" s="327">
        <f>'Class-1'!BA89</f>
        <v>0</v>
      </c>
      <c r="BA87" s="319">
        <f>'Class-1'!BB89</f>
        <v>0</v>
      </c>
      <c r="BB87" s="320">
        <f>'Class-1'!BC89</f>
        <v>0</v>
      </c>
      <c r="BC87" s="321">
        <f>'Class-1'!BD89</f>
        <v>0</v>
      </c>
      <c r="BD87" s="321">
        <f>'Class-1'!BE89</f>
        <v>0</v>
      </c>
      <c r="BE87" s="322">
        <f>'Class-1'!BF89</f>
        <v>0</v>
      </c>
      <c r="BF87" s="323">
        <f>'Class-1'!BG89</f>
        <v>0</v>
      </c>
      <c r="BG87" s="324">
        <f>'Class-1'!BH89</f>
        <v>0</v>
      </c>
      <c r="BH87" s="324">
        <f>'Class-1'!BI89</f>
        <v>0</v>
      </c>
      <c r="BI87" s="324">
        <f>'Class-1'!BJ89</f>
        <v>0</v>
      </c>
      <c r="BJ87" s="325">
        <f>'Class-1'!BK89</f>
        <v>0</v>
      </c>
      <c r="BK87" s="434">
        <f>'Class-1'!BL89</f>
        <v>0</v>
      </c>
      <c r="BL87" s="141">
        <f>'Class-1'!BM89</f>
        <v>0</v>
      </c>
      <c r="BM87" s="326" t="str">
        <f>'Class-1'!BN89</f>
        <v/>
      </c>
      <c r="BN87" s="327">
        <f>'Class-1'!BO89</f>
        <v>0</v>
      </c>
      <c r="BO87" s="319">
        <f>'Class-1'!BP89</f>
        <v>0</v>
      </c>
      <c r="BP87" s="320">
        <f>'Class-1'!BQ89</f>
        <v>0</v>
      </c>
      <c r="BQ87" s="321">
        <f>'Class-1'!BR89</f>
        <v>0</v>
      </c>
      <c r="BR87" s="321">
        <f>'Class-1'!BS89</f>
        <v>0</v>
      </c>
      <c r="BS87" s="322">
        <f>'Class-1'!BT89</f>
        <v>0</v>
      </c>
      <c r="BT87" s="323">
        <f>'Class-1'!BU89</f>
        <v>0</v>
      </c>
      <c r="BU87" s="324">
        <f>'Class-1'!BV89</f>
        <v>0</v>
      </c>
      <c r="BV87" s="324">
        <f>'Class-1'!BW89</f>
        <v>0</v>
      </c>
      <c r="BW87" s="324">
        <f>'Class-1'!BX89</f>
        <v>0</v>
      </c>
      <c r="BX87" s="325">
        <f>'Class-1'!BY89</f>
        <v>0</v>
      </c>
      <c r="BY87" s="434">
        <f>'Class-1'!BZ89</f>
        <v>0</v>
      </c>
      <c r="BZ87" s="141">
        <f>'Class-1'!CA89</f>
        <v>0</v>
      </c>
      <c r="CA87" s="326" t="str">
        <f>'Class-1'!CB89</f>
        <v/>
      </c>
      <c r="CB87" s="336">
        <f>'Class-1'!CC89</f>
        <v>0</v>
      </c>
      <c r="CC87" s="329">
        <f>'Class-1'!CD89</f>
        <v>0</v>
      </c>
      <c r="CD87" s="329">
        <f>'Class-1'!CE89</f>
        <v>0</v>
      </c>
      <c r="CE87" s="329">
        <f>'Class-1'!CF89</f>
        <v>0</v>
      </c>
      <c r="CF87" s="329">
        <f>'Class-1'!CG89</f>
        <v>0</v>
      </c>
      <c r="CG87" s="337">
        <f>'Class-1'!CH89</f>
        <v>0</v>
      </c>
      <c r="CH87" s="141">
        <f>'Class-1'!CI89</f>
        <v>0</v>
      </c>
      <c r="CI87" s="326" t="str">
        <f>'Class-1'!CJ89</f>
        <v/>
      </c>
      <c r="CJ87" s="336">
        <f>'Class-1'!CK89</f>
        <v>0</v>
      </c>
      <c r="CK87" s="329">
        <f>'Class-1'!CL89</f>
        <v>0</v>
      </c>
      <c r="CL87" s="329">
        <f>'Class-1'!CM89</f>
        <v>0</v>
      </c>
      <c r="CM87" s="329">
        <f>'Class-1'!CN89</f>
        <v>0</v>
      </c>
      <c r="CN87" s="329">
        <f>'Class-1'!CO89</f>
        <v>0</v>
      </c>
      <c r="CO87" s="337">
        <f>'Class-1'!CP89</f>
        <v>0</v>
      </c>
      <c r="CP87" s="141">
        <f>'Class-1'!CQ89</f>
        <v>0</v>
      </c>
      <c r="CQ87" s="326" t="str">
        <f>'Class-1'!CR89</f>
        <v/>
      </c>
      <c r="CR87" s="336">
        <f>'Class-1'!CS89</f>
        <v>0</v>
      </c>
      <c r="CS87" s="329">
        <f>'Class-1'!CT89</f>
        <v>0</v>
      </c>
      <c r="CT87" s="329">
        <f>'Class-1'!CU89</f>
        <v>0</v>
      </c>
      <c r="CU87" s="329">
        <f>'Class-1'!CV89</f>
        <v>0</v>
      </c>
      <c r="CV87" s="329">
        <f>'Class-1'!CW89</f>
        <v>0</v>
      </c>
      <c r="CW87" s="337">
        <f>'Class-1'!CX89</f>
        <v>0</v>
      </c>
      <c r="CX87" s="141">
        <f>'Class-1'!CY89</f>
        <v>0</v>
      </c>
      <c r="CY87" s="326" t="str">
        <f>'Class-1'!CZ89</f>
        <v/>
      </c>
      <c r="CZ87" s="338">
        <f>'Class-1'!DA89</f>
        <v>0</v>
      </c>
      <c r="DA87" s="339">
        <f>'Class-1'!DB89</f>
        <v>0</v>
      </c>
      <c r="DB87" s="340" t="str">
        <f>'Class-1'!DC89</f>
        <v/>
      </c>
      <c r="DC87" s="332">
        <f>'Class-1'!DD89</f>
        <v>1000</v>
      </c>
      <c r="DD87" s="333">
        <f>'Class-1'!DE89</f>
        <v>0</v>
      </c>
      <c r="DE87" s="141">
        <f>'Class-1'!DF89</f>
        <v>0</v>
      </c>
      <c r="DF87" s="141" t="str">
        <f>'Class-1'!DG89</f>
        <v/>
      </c>
      <c r="DG87" s="141" t="str">
        <f>'Class-1'!DH89</f>
        <v/>
      </c>
      <c r="DH87" s="141" t="str">
        <f>'Class-1'!DI89</f>
        <v/>
      </c>
      <c r="DI87" s="334" t="str">
        <f>'Class-1'!DJ89</f>
        <v/>
      </c>
    </row>
    <row r="88" spans="1:113">
      <c r="A88" s="859"/>
      <c r="B88" s="287">
        <f t="shared" si="1"/>
        <v>0</v>
      </c>
      <c r="C88" s="139">
        <f>'Class-1'!D90</f>
        <v>0</v>
      </c>
      <c r="D88" s="139">
        <f>'Class-1'!E90</f>
        <v>0</v>
      </c>
      <c r="E88" s="139">
        <f>'Class-1'!F90</f>
        <v>0</v>
      </c>
      <c r="F88" s="141">
        <f>'Class-1'!G90</f>
        <v>0</v>
      </c>
      <c r="G88" s="141">
        <f>'Class-1'!H90</f>
        <v>0</v>
      </c>
      <c r="H88" s="141">
        <f>'Class-1'!I90</f>
        <v>0</v>
      </c>
      <c r="I88" s="286">
        <f>'Class-1'!J90</f>
        <v>0</v>
      </c>
      <c r="J88" s="335">
        <f>'Class-1'!K90</f>
        <v>0</v>
      </c>
      <c r="K88" s="319">
        <f>'Class-1'!L90</f>
        <v>0</v>
      </c>
      <c r="L88" s="320">
        <f>'Class-1'!M90</f>
        <v>0</v>
      </c>
      <c r="M88" s="321">
        <f>'Class-1'!N90</f>
        <v>0</v>
      </c>
      <c r="N88" s="321">
        <f>'Class-1'!O90</f>
        <v>0</v>
      </c>
      <c r="O88" s="322">
        <f>'Class-1'!P90</f>
        <v>0</v>
      </c>
      <c r="P88" s="323">
        <f>'Class-1'!Q90</f>
        <v>0</v>
      </c>
      <c r="Q88" s="324">
        <f>'Class-1'!R90</f>
        <v>0</v>
      </c>
      <c r="R88" s="324">
        <f>'Class-1'!S90</f>
        <v>0</v>
      </c>
      <c r="S88" s="324">
        <f>'Class-1'!T90</f>
        <v>0</v>
      </c>
      <c r="T88" s="325">
        <f>'Class-1'!U90</f>
        <v>0</v>
      </c>
      <c r="U88" s="434">
        <f>'Class-1'!V90</f>
        <v>0</v>
      </c>
      <c r="V88" s="141">
        <f>'Class-1'!W90</f>
        <v>0</v>
      </c>
      <c r="W88" s="326" t="str">
        <f>'Class-1'!X90</f>
        <v/>
      </c>
      <c r="X88" s="327">
        <f>'Class-1'!Y90</f>
        <v>0</v>
      </c>
      <c r="Y88" s="319">
        <f>'Class-1'!Z90</f>
        <v>0</v>
      </c>
      <c r="Z88" s="320">
        <f>'Class-1'!AA90</f>
        <v>0</v>
      </c>
      <c r="AA88" s="321">
        <f>'Class-1'!AB90</f>
        <v>0</v>
      </c>
      <c r="AB88" s="321">
        <f>'Class-1'!AC90</f>
        <v>0</v>
      </c>
      <c r="AC88" s="322">
        <f>'Class-1'!AD90</f>
        <v>0</v>
      </c>
      <c r="AD88" s="323">
        <f>'Class-1'!AE90</f>
        <v>0</v>
      </c>
      <c r="AE88" s="324">
        <f>'Class-1'!AF90</f>
        <v>0</v>
      </c>
      <c r="AF88" s="324">
        <f>'Class-1'!AG90</f>
        <v>0</v>
      </c>
      <c r="AG88" s="324">
        <f>'Class-1'!AH90</f>
        <v>0</v>
      </c>
      <c r="AH88" s="325">
        <f>'Class-1'!AI90</f>
        <v>0</v>
      </c>
      <c r="AI88" s="434">
        <f>'Class-1'!AJ90</f>
        <v>0</v>
      </c>
      <c r="AJ88" s="141">
        <f>'Class-1'!AK90</f>
        <v>0</v>
      </c>
      <c r="AK88" s="326" t="str">
        <f>'Class-1'!AL90</f>
        <v/>
      </c>
      <c r="AL88" s="327">
        <f>'Class-1'!AM90</f>
        <v>0</v>
      </c>
      <c r="AM88" s="319">
        <f>'Class-1'!AN90</f>
        <v>0</v>
      </c>
      <c r="AN88" s="320">
        <f>'Class-1'!AO90</f>
        <v>0</v>
      </c>
      <c r="AO88" s="321">
        <f>'Class-1'!AP90</f>
        <v>0</v>
      </c>
      <c r="AP88" s="321">
        <f>'Class-1'!AQ90</f>
        <v>0</v>
      </c>
      <c r="AQ88" s="322">
        <f>'Class-1'!AR90</f>
        <v>0</v>
      </c>
      <c r="AR88" s="323">
        <f>'Class-1'!AS90</f>
        <v>0</v>
      </c>
      <c r="AS88" s="324">
        <f>'Class-1'!AT90</f>
        <v>0</v>
      </c>
      <c r="AT88" s="324">
        <f>'Class-1'!AU90</f>
        <v>0</v>
      </c>
      <c r="AU88" s="324">
        <f>'Class-1'!AV90</f>
        <v>0</v>
      </c>
      <c r="AV88" s="325">
        <f>'Class-1'!AW90</f>
        <v>0</v>
      </c>
      <c r="AW88" s="434">
        <f>'Class-1'!AX90</f>
        <v>0</v>
      </c>
      <c r="AX88" s="141">
        <f>'Class-1'!AY90</f>
        <v>0</v>
      </c>
      <c r="AY88" s="326" t="str">
        <f>'Class-1'!AZ90</f>
        <v/>
      </c>
      <c r="AZ88" s="327">
        <f>'Class-1'!BA90</f>
        <v>0</v>
      </c>
      <c r="BA88" s="319">
        <f>'Class-1'!BB90</f>
        <v>0</v>
      </c>
      <c r="BB88" s="320">
        <f>'Class-1'!BC90</f>
        <v>0</v>
      </c>
      <c r="BC88" s="321">
        <f>'Class-1'!BD90</f>
        <v>0</v>
      </c>
      <c r="BD88" s="321">
        <f>'Class-1'!BE90</f>
        <v>0</v>
      </c>
      <c r="BE88" s="322">
        <f>'Class-1'!BF90</f>
        <v>0</v>
      </c>
      <c r="BF88" s="323">
        <f>'Class-1'!BG90</f>
        <v>0</v>
      </c>
      <c r="BG88" s="324">
        <f>'Class-1'!BH90</f>
        <v>0</v>
      </c>
      <c r="BH88" s="324">
        <f>'Class-1'!BI90</f>
        <v>0</v>
      </c>
      <c r="BI88" s="324">
        <f>'Class-1'!BJ90</f>
        <v>0</v>
      </c>
      <c r="BJ88" s="325">
        <f>'Class-1'!BK90</f>
        <v>0</v>
      </c>
      <c r="BK88" s="434">
        <f>'Class-1'!BL90</f>
        <v>0</v>
      </c>
      <c r="BL88" s="141">
        <f>'Class-1'!BM90</f>
        <v>0</v>
      </c>
      <c r="BM88" s="326" t="str">
        <f>'Class-1'!BN90</f>
        <v/>
      </c>
      <c r="BN88" s="327">
        <f>'Class-1'!BO90</f>
        <v>0</v>
      </c>
      <c r="BO88" s="319">
        <f>'Class-1'!BP90</f>
        <v>0</v>
      </c>
      <c r="BP88" s="320">
        <f>'Class-1'!BQ90</f>
        <v>0</v>
      </c>
      <c r="BQ88" s="321">
        <f>'Class-1'!BR90</f>
        <v>0</v>
      </c>
      <c r="BR88" s="321">
        <f>'Class-1'!BS90</f>
        <v>0</v>
      </c>
      <c r="BS88" s="322">
        <f>'Class-1'!BT90</f>
        <v>0</v>
      </c>
      <c r="BT88" s="323">
        <f>'Class-1'!BU90</f>
        <v>0</v>
      </c>
      <c r="BU88" s="324">
        <f>'Class-1'!BV90</f>
        <v>0</v>
      </c>
      <c r="BV88" s="324">
        <f>'Class-1'!BW90</f>
        <v>0</v>
      </c>
      <c r="BW88" s="324">
        <f>'Class-1'!BX90</f>
        <v>0</v>
      </c>
      <c r="BX88" s="325">
        <f>'Class-1'!BY90</f>
        <v>0</v>
      </c>
      <c r="BY88" s="434">
        <f>'Class-1'!BZ90</f>
        <v>0</v>
      </c>
      <c r="BZ88" s="141">
        <f>'Class-1'!CA90</f>
        <v>0</v>
      </c>
      <c r="CA88" s="326" t="str">
        <f>'Class-1'!CB90</f>
        <v/>
      </c>
      <c r="CB88" s="336">
        <f>'Class-1'!CC90</f>
        <v>0</v>
      </c>
      <c r="CC88" s="329">
        <f>'Class-1'!CD90</f>
        <v>0</v>
      </c>
      <c r="CD88" s="329">
        <f>'Class-1'!CE90</f>
        <v>0</v>
      </c>
      <c r="CE88" s="329">
        <f>'Class-1'!CF90</f>
        <v>0</v>
      </c>
      <c r="CF88" s="329">
        <f>'Class-1'!CG90</f>
        <v>0</v>
      </c>
      <c r="CG88" s="337">
        <f>'Class-1'!CH90</f>
        <v>0</v>
      </c>
      <c r="CH88" s="141">
        <f>'Class-1'!CI90</f>
        <v>0</v>
      </c>
      <c r="CI88" s="326" t="str">
        <f>'Class-1'!CJ90</f>
        <v/>
      </c>
      <c r="CJ88" s="336">
        <f>'Class-1'!CK90</f>
        <v>0</v>
      </c>
      <c r="CK88" s="329">
        <f>'Class-1'!CL90</f>
        <v>0</v>
      </c>
      <c r="CL88" s="329">
        <f>'Class-1'!CM90</f>
        <v>0</v>
      </c>
      <c r="CM88" s="329">
        <f>'Class-1'!CN90</f>
        <v>0</v>
      </c>
      <c r="CN88" s="329">
        <f>'Class-1'!CO90</f>
        <v>0</v>
      </c>
      <c r="CO88" s="337">
        <f>'Class-1'!CP90</f>
        <v>0</v>
      </c>
      <c r="CP88" s="141">
        <f>'Class-1'!CQ90</f>
        <v>0</v>
      </c>
      <c r="CQ88" s="326" t="str">
        <f>'Class-1'!CR90</f>
        <v/>
      </c>
      <c r="CR88" s="336">
        <f>'Class-1'!CS90</f>
        <v>0</v>
      </c>
      <c r="CS88" s="329">
        <f>'Class-1'!CT90</f>
        <v>0</v>
      </c>
      <c r="CT88" s="329">
        <f>'Class-1'!CU90</f>
        <v>0</v>
      </c>
      <c r="CU88" s="329">
        <f>'Class-1'!CV90</f>
        <v>0</v>
      </c>
      <c r="CV88" s="329">
        <f>'Class-1'!CW90</f>
        <v>0</v>
      </c>
      <c r="CW88" s="337">
        <f>'Class-1'!CX90</f>
        <v>0</v>
      </c>
      <c r="CX88" s="141">
        <f>'Class-1'!CY90</f>
        <v>0</v>
      </c>
      <c r="CY88" s="326" t="str">
        <f>'Class-1'!CZ90</f>
        <v/>
      </c>
      <c r="CZ88" s="338">
        <f>'Class-1'!DA90</f>
        <v>0</v>
      </c>
      <c r="DA88" s="339">
        <f>'Class-1'!DB90</f>
        <v>0</v>
      </c>
      <c r="DB88" s="340" t="str">
        <f>'Class-1'!DC90</f>
        <v/>
      </c>
      <c r="DC88" s="332">
        <f>'Class-1'!DD90</f>
        <v>1000</v>
      </c>
      <c r="DD88" s="333">
        <f>'Class-1'!DE90</f>
        <v>0</v>
      </c>
      <c r="DE88" s="141">
        <f>'Class-1'!DF90</f>
        <v>0</v>
      </c>
      <c r="DF88" s="141" t="str">
        <f>'Class-1'!DG90</f>
        <v/>
      </c>
      <c r="DG88" s="141" t="str">
        <f>'Class-1'!DH90</f>
        <v/>
      </c>
      <c r="DH88" s="141" t="str">
        <f>'Class-1'!DI90</f>
        <v/>
      </c>
      <c r="DI88" s="334" t="str">
        <f>'Class-1'!DJ90</f>
        <v/>
      </c>
    </row>
    <row r="89" spans="1:113">
      <c r="A89" s="859"/>
      <c r="B89" s="287">
        <f t="shared" si="1"/>
        <v>0</v>
      </c>
      <c r="C89" s="139">
        <f>'Class-1'!D91</f>
        <v>0</v>
      </c>
      <c r="D89" s="139">
        <f>'Class-1'!E91</f>
        <v>0</v>
      </c>
      <c r="E89" s="139">
        <f>'Class-1'!F91</f>
        <v>0</v>
      </c>
      <c r="F89" s="141">
        <f>'Class-1'!G91</f>
        <v>0</v>
      </c>
      <c r="G89" s="141">
        <f>'Class-1'!H91</f>
        <v>0</v>
      </c>
      <c r="H89" s="141">
        <f>'Class-1'!I91</f>
        <v>0</v>
      </c>
      <c r="I89" s="286">
        <f>'Class-1'!J91</f>
        <v>0</v>
      </c>
      <c r="J89" s="335">
        <f>'Class-1'!K91</f>
        <v>0</v>
      </c>
      <c r="K89" s="319">
        <f>'Class-1'!L91</f>
        <v>0</v>
      </c>
      <c r="L89" s="320">
        <f>'Class-1'!M91</f>
        <v>0</v>
      </c>
      <c r="M89" s="321">
        <f>'Class-1'!N91</f>
        <v>0</v>
      </c>
      <c r="N89" s="321">
        <f>'Class-1'!O91</f>
        <v>0</v>
      </c>
      <c r="O89" s="322">
        <f>'Class-1'!P91</f>
        <v>0</v>
      </c>
      <c r="P89" s="323">
        <f>'Class-1'!Q91</f>
        <v>0</v>
      </c>
      <c r="Q89" s="324">
        <f>'Class-1'!R91</f>
        <v>0</v>
      </c>
      <c r="R89" s="324">
        <f>'Class-1'!S91</f>
        <v>0</v>
      </c>
      <c r="S89" s="324">
        <f>'Class-1'!T91</f>
        <v>0</v>
      </c>
      <c r="T89" s="325">
        <f>'Class-1'!U91</f>
        <v>0</v>
      </c>
      <c r="U89" s="434">
        <f>'Class-1'!V91</f>
        <v>0</v>
      </c>
      <c r="V89" s="141">
        <f>'Class-1'!W91</f>
        <v>0</v>
      </c>
      <c r="W89" s="326" t="str">
        <f>'Class-1'!X91</f>
        <v/>
      </c>
      <c r="X89" s="327">
        <f>'Class-1'!Y91</f>
        <v>0</v>
      </c>
      <c r="Y89" s="319">
        <f>'Class-1'!Z91</f>
        <v>0</v>
      </c>
      <c r="Z89" s="320">
        <f>'Class-1'!AA91</f>
        <v>0</v>
      </c>
      <c r="AA89" s="321">
        <f>'Class-1'!AB91</f>
        <v>0</v>
      </c>
      <c r="AB89" s="321">
        <f>'Class-1'!AC91</f>
        <v>0</v>
      </c>
      <c r="AC89" s="322">
        <f>'Class-1'!AD91</f>
        <v>0</v>
      </c>
      <c r="AD89" s="323">
        <f>'Class-1'!AE91</f>
        <v>0</v>
      </c>
      <c r="AE89" s="324">
        <f>'Class-1'!AF91</f>
        <v>0</v>
      </c>
      <c r="AF89" s="324">
        <f>'Class-1'!AG91</f>
        <v>0</v>
      </c>
      <c r="AG89" s="324">
        <f>'Class-1'!AH91</f>
        <v>0</v>
      </c>
      <c r="AH89" s="325">
        <f>'Class-1'!AI91</f>
        <v>0</v>
      </c>
      <c r="AI89" s="434">
        <f>'Class-1'!AJ91</f>
        <v>0</v>
      </c>
      <c r="AJ89" s="141">
        <f>'Class-1'!AK91</f>
        <v>0</v>
      </c>
      <c r="AK89" s="326" t="str">
        <f>'Class-1'!AL91</f>
        <v/>
      </c>
      <c r="AL89" s="327">
        <f>'Class-1'!AM91</f>
        <v>0</v>
      </c>
      <c r="AM89" s="319">
        <f>'Class-1'!AN91</f>
        <v>0</v>
      </c>
      <c r="AN89" s="320">
        <f>'Class-1'!AO91</f>
        <v>0</v>
      </c>
      <c r="AO89" s="321">
        <f>'Class-1'!AP91</f>
        <v>0</v>
      </c>
      <c r="AP89" s="321">
        <f>'Class-1'!AQ91</f>
        <v>0</v>
      </c>
      <c r="AQ89" s="322">
        <f>'Class-1'!AR91</f>
        <v>0</v>
      </c>
      <c r="AR89" s="323">
        <f>'Class-1'!AS91</f>
        <v>0</v>
      </c>
      <c r="AS89" s="324">
        <f>'Class-1'!AT91</f>
        <v>0</v>
      </c>
      <c r="AT89" s="324">
        <f>'Class-1'!AU91</f>
        <v>0</v>
      </c>
      <c r="AU89" s="324">
        <f>'Class-1'!AV91</f>
        <v>0</v>
      </c>
      <c r="AV89" s="325">
        <f>'Class-1'!AW91</f>
        <v>0</v>
      </c>
      <c r="AW89" s="434">
        <f>'Class-1'!AX91</f>
        <v>0</v>
      </c>
      <c r="AX89" s="141">
        <f>'Class-1'!AY91</f>
        <v>0</v>
      </c>
      <c r="AY89" s="326" t="str">
        <f>'Class-1'!AZ91</f>
        <v/>
      </c>
      <c r="AZ89" s="327">
        <f>'Class-1'!BA91</f>
        <v>0</v>
      </c>
      <c r="BA89" s="319">
        <f>'Class-1'!BB91</f>
        <v>0</v>
      </c>
      <c r="BB89" s="320">
        <f>'Class-1'!BC91</f>
        <v>0</v>
      </c>
      <c r="BC89" s="321">
        <f>'Class-1'!BD91</f>
        <v>0</v>
      </c>
      <c r="BD89" s="321">
        <f>'Class-1'!BE91</f>
        <v>0</v>
      </c>
      <c r="BE89" s="322">
        <f>'Class-1'!BF91</f>
        <v>0</v>
      </c>
      <c r="BF89" s="323">
        <f>'Class-1'!BG91</f>
        <v>0</v>
      </c>
      <c r="BG89" s="324">
        <f>'Class-1'!BH91</f>
        <v>0</v>
      </c>
      <c r="BH89" s="324">
        <f>'Class-1'!BI91</f>
        <v>0</v>
      </c>
      <c r="BI89" s="324">
        <f>'Class-1'!BJ91</f>
        <v>0</v>
      </c>
      <c r="BJ89" s="325">
        <f>'Class-1'!BK91</f>
        <v>0</v>
      </c>
      <c r="BK89" s="434">
        <f>'Class-1'!BL91</f>
        <v>0</v>
      </c>
      <c r="BL89" s="141">
        <f>'Class-1'!BM91</f>
        <v>0</v>
      </c>
      <c r="BM89" s="326" t="str">
        <f>'Class-1'!BN91</f>
        <v/>
      </c>
      <c r="BN89" s="327">
        <f>'Class-1'!BO91</f>
        <v>0</v>
      </c>
      <c r="BO89" s="319">
        <f>'Class-1'!BP91</f>
        <v>0</v>
      </c>
      <c r="BP89" s="320">
        <f>'Class-1'!BQ91</f>
        <v>0</v>
      </c>
      <c r="BQ89" s="321">
        <f>'Class-1'!BR91</f>
        <v>0</v>
      </c>
      <c r="BR89" s="321">
        <f>'Class-1'!BS91</f>
        <v>0</v>
      </c>
      <c r="BS89" s="322">
        <f>'Class-1'!BT91</f>
        <v>0</v>
      </c>
      <c r="BT89" s="323">
        <f>'Class-1'!BU91</f>
        <v>0</v>
      </c>
      <c r="BU89" s="324">
        <f>'Class-1'!BV91</f>
        <v>0</v>
      </c>
      <c r="BV89" s="324">
        <f>'Class-1'!BW91</f>
        <v>0</v>
      </c>
      <c r="BW89" s="324">
        <f>'Class-1'!BX91</f>
        <v>0</v>
      </c>
      <c r="BX89" s="325">
        <f>'Class-1'!BY91</f>
        <v>0</v>
      </c>
      <c r="BY89" s="434">
        <f>'Class-1'!BZ91</f>
        <v>0</v>
      </c>
      <c r="BZ89" s="141">
        <f>'Class-1'!CA91</f>
        <v>0</v>
      </c>
      <c r="CA89" s="326" t="str">
        <f>'Class-1'!CB91</f>
        <v/>
      </c>
      <c r="CB89" s="336">
        <f>'Class-1'!CC91</f>
        <v>0</v>
      </c>
      <c r="CC89" s="329">
        <f>'Class-1'!CD91</f>
        <v>0</v>
      </c>
      <c r="CD89" s="329">
        <f>'Class-1'!CE91</f>
        <v>0</v>
      </c>
      <c r="CE89" s="329">
        <f>'Class-1'!CF91</f>
        <v>0</v>
      </c>
      <c r="CF89" s="329">
        <f>'Class-1'!CG91</f>
        <v>0</v>
      </c>
      <c r="CG89" s="337">
        <f>'Class-1'!CH91</f>
        <v>0</v>
      </c>
      <c r="CH89" s="141">
        <f>'Class-1'!CI91</f>
        <v>0</v>
      </c>
      <c r="CI89" s="326" t="str">
        <f>'Class-1'!CJ91</f>
        <v/>
      </c>
      <c r="CJ89" s="336">
        <f>'Class-1'!CK91</f>
        <v>0</v>
      </c>
      <c r="CK89" s="329">
        <f>'Class-1'!CL91</f>
        <v>0</v>
      </c>
      <c r="CL89" s="329">
        <f>'Class-1'!CM91</f>
        <v>0</v>
      </c>
      <c r="CM89" s="329">
        <f>'Class-1'!CN91</f>
        <v>0</v>
      </c>
      <c r="CN89" s="329">
        <f>'Class-1'!CO91</f>
        <v>0</v>
      </c>
      <c r="CO89" s="337">
        <f>'Class-1'!CP91</f>
        <v>0</v>
      </c>
      <c r="CP89" s="141">
        <f>'Class-1'!CQ91</f>
        <v>0</v>
      </c>
      <c r="CQ89" s="326" t="str">
        <f>'Class-1'!CR91</f>
        <v/>
      </c>
      <c r="CR89" s="336">
        <f>'Class-1'!CS91</f>
        <v>0</v>
      </c>
      <c r="CS89" s="329">
        <f>'Class-1'!CT91</f>
        <v>0</v>
      </c>
      <c r="CT89" s="329">
        <f>'Class-1'!CU91</f>
        <v>0</v>
      </c>
      <c r="CU89" s="329">
        <f>'Class-1'!CV91</f>
        <v>0</v>
      </c>
      <c r="CV89" s="329">
        <f>'Class-1'!CW91</f>
        <v>0</v>
      </c>
      <c r="CW89" s="337">
        <f>'Class-1'!CX91</f>
        <v>0</v>
      </c>
      <c r="CX89" s="141">
        <f>'Class-1'!CY91</f>
        <v>0</v>
      </c>
      <c r="CY89" s="326" t="str">
        <f>'Class-1'!CZ91</f>
        <v/>
      </c>
      <c r="CZ89" s="338">
        <f>'Class-1'!DA91</f>
        <v>0</v>
      </c>
      <c r="DA89" s="339">
        <f>'Class-1'!DB91</f>
        <v>0</v>
      </c>
      <c r="DB89" s="340" t="str">
        <f>'Class-1'!DC91</f>
        <v/>
      </c>
      <c r="DC89" s="332">
        <f>'Class-1'!DD91</f>
        <v>1000</v>
      </c>
      <c r="DD89" s="333">
        <f>'Class-1'!DE91</f>
        <v>0</v>
      </c>
      <c r="DE89" s="141">
        <f>'Class-1'!DF91</f>
        <v>0</v>
      </c>
      <c r="DF89" s="141" t="str">
        <f>'Class-1'!DG91</f>
        <v/>
      </c>
      <c r="DG89" s="141" t="str">
        <f>'Class-1'!DH91</f>
        <v/>
      </c>
      <c r="DH89" s="141" t="str">
        <f>'Class-1'!DI91</f>
        <v/>
      </c>
      <c r="DI89" s="334" t="str">
        <f>'Class-1'!DJ91</f>
        <v/>
      </c>
    </row>
    <row r="90" spans="1:113">
      <c r="A90" s="859"/>
      <c r="B90" s="287">
        <f t="shared" si="1"/>
        <v>0</v>
      </c>
      <c r="C90" s="139">
        <f>'Class-1'!D92</f>
        <v>0</v>
      </c>
      <c r="D90" s="139">
        <f>'Class-1'!E92</f>
        <v>0</v>
      </c>
      <c r="E90" s="139">
        <f>'Class-1'!F92</f>
        <v>0</v>
      </c>
      <c r="F90" s="141">
        <f>'Class-1'!G92</f>
        <v>0</v>
      </c>
      <c r="G90" s="141">
        <f>'Class-1'!H92</f>
        <v>0</v>
      </c>
      <c r="H90" s="141">
        <f>'Class-1'!I92</f>
        <v>0</v>
      </c>
      <c r="I90" s="286">
        <f>'Class-1'!J92</f>
        <v>0</v>
      </c>
      <c r="J90" s="335">
        <f>'Class-1'!K92</f>
        <v>0</v>
      </c>
      <c r="K90" s="319">
        <f>'Class-1'!L92</f>
        <v>0</v>
      </c>
      <c r="L90" s="320">
        <f>'Class-1'!M92</f>
        <v>0</v>
      </c>
      <c r="M90" s="321">
        <f>'Class-1'!N92</f>
        <v>0</v>
      </c>
      <c r="N90" s="321">
        <f>'Class-1'!O92</f>
        <v>0</v>
      </c>
      <c r="O90" s="322">
        <f>'Class-1'!P92</f>
        <v>0</v>
      </c>
      <c r="P90" s="323">
        <f>'Class-1'!Q92</f>
        <v>0</v>
      </c>
      <c r="Q90" s="324">
        <f>'Class-1'!R92</f>
        <v>0</v>
      </c>
      <c r="R90" s="324">
        <f>'Class-1'!S92</f>
        <v>0</v>
      </c>
      <c r="S90" s="324">
        <f>'Class-1'!T92</f>
        <v>0</v>
      </c>
      <c r="T90" s="325">
        <f>'Class-1'!U92</f>
        <v>0</v>
      </c>
      <c r="U90" s="434">
        <f>'Class-1'!V92</f>
        <v>0</v>
      </c>
      <c r="V90" s="141">
        <f>'Class-1'!W92</f>
        <v>0</v>
      </c>
      <c r="W90" s="326" t="str">
        <f>'Class-1'!X92</f>
        <v/>
      </c>
      <c r="X90" s="327">
        <f>'Class-1'!Y92</f>
        <v>0</v>
      </c>
      <c r="Y90" s="319">
        <f>'Class-1'!Z92</f>
        <v>0</v>
      </c>
      <c r="Z90" s="320">
        <f>'Class-1'!AA92</f>
        <v>0</v>
      </c>
      <c r="AA90" s="321">
        <f>'Class-1'!AB92</f>
        <v>0</v>
      </c>
      <c r="AB90" s="321">
        <f>'Class-1'!AC92</f>
        <v>0</v>
      </c>
      <c r="AC90" s="322">
        <f>'Class-1'!AD92</f>
        <v>0</v>
      </c>
      <c r="AD90" s="323">
        <f>'Class-1'!AE92</f>
        <v>0</v>
      </c>
      <c r="AE90" s="324">
        <f>'Class-1'!AF92</f>
        <v>0</v>
      </c>
      <c r="AF90" s="324">
        <f>'Class-1'!AG92</f>
        <v>0</v>
      </c>
      <c r="AG90" s="324">
        <f>'Class-1'!AH92</f>
        <v>0</v>
      </c>
      <c r="AH90" s="325">
        <f>'Class-1'!AI92</f>
        <v>0</v>
      </c>
      <c r="AI90" s="434">
        <f>'Class-1'!AJ92</f>
        <v>0</v>
      </c>
      <c r="AJ90" s="141">
        <f>'Class-1'!AK92</f>
        <v>0</v>
      </c>
      <c r="AK90" s="326" t="str">
        <f>'Class-1'!AL92</f>
        <v/>
      </c>
      <c r="AL90" s="327">
        <f>'Class-1'!AM92</f>
        <v>0</v>
      </c>
      <c r="AM90" s="319">
        <f>'Class-1'!AN92</f>
        <v>0</v>
      </c>
      <c r="AN90" s="320">
        <f>'Class-1'!AO92</f>
        <v>0</v>
      </c>
      <c r="AO90" s="321">
        <f>'Class-1'!AP92</f>
        <v>0</v>
      </c>
      <c r="AP90" s="321">
        <f>'Class-1'!AQ92</f>
        <v>0</v>
      </c>
      <c r="AQ90" s="322">
        <f>'Class-1'!AR92</f>
        <v>0</v>
      </c>
      <c r="AR90" s="323">
        <f>'Class-1'!AS92</f>
        <v>0</v>
      </c>
      <c r="AS90" s="324">
        <f>'Class-1'!AT92</f>
        <v>0</v>
      </c>
      <c r="AT90" s="324">
        <f>'Class-1'!AU92</f>
        <v>0</v>
      </c>
      <c r="AU90" s="324">
        <f>'Class-1'!AV92</f>
        <v>0</v>
      </c>
      <c r="AV90" s="325">
        <f>'Class-1'!AW92</f>
        <v>0</v>
      </c>
      <c r="AW90" s="434">
        <f>'Class-1'!AX92</f>
        <v>0</v>
      </c>
      <c r="AX90" s="141">
        <f>'Class-1'!AY92</f>
        <v>0</v>
      </c>
      <c r="AY90" s="326" t="str">
        <f>'Class-1'!AZ92</f>
        <v/>
      </c>
      <c r="AZ90" s="327">
        <f>'Class-1'!BA92</f>
        <v>0</v>
      </c>
      <c r="BA90" s="319">
        <f>'Class-1'!BB92</f>
        <v>0</v>
      </c>
      <c r="BB90" s="320">
        <f>'Class-1'!BC92</f>
        <v>0</v>
      </c>
      <c r="BC90" s="321">
        <f>'Class-1'!BD92</f>
        <v>0</v>
      </c>
      <c r="BD90" s="321">
        <f>'Class-1'!BE92</f>
        <v>0</v>
      </c>
      <c r="BE90" s="322">
        <f>'Class-1'!BF92</f>
        <v>0</v>
      </c>
      <c r="BF90" s="323">
        <f>'Class-1'!BG92</f>
        <v>0</v>
      </c>
      <c r="BG90" s="324">
        <f>'Class-1'!BH92</f>
        <v>0</v>
      </c>
      <c r="BH90" s="324">
        <f>'Class-1'!BI92</f>
        <v>0</v>
      </c>
      <c r="BI90" s="324">
        <f>'Class-1'!BJ92</f>
        <v>0</v>
      </c>
      <c r="BJ90" s="325">
        <f>'Class-1'!BK92</f>
        <v>0</v>
      </c>
      <c r="BK90" s="434">
        <f>'Class-1'!BL92</f>
        <v>0</v>
      </c>
      <c r="BL90" s="141">
        <f>'Class-1'!BM92</f>
        <v>0</v>
      </c>
      <c r="BM90" s="326" t="str">
        <f>'Class-1'!BN92</f>
        <v/>
      </c>
      <c r="BN90" s="327">
        <f>'Class-1'!BO92</f>
        <v>0</v>
      </c>
      <c r="BO90" s="319">
        <f>'Class-1'!BP92</f>
        <v>0</v>
      </c>
      <c r="BP90" s="320">
        <f>'Class-1'!BQ92</f>
        <v>0</v>
      </c>
      <c r="BQ90" s="321">
        <f>'Class-1'!BR92</f>
        <v>0</v>
      </c>
      <c r="BR90" s="321">
        <f>'Class-1'!BS92</f>
        <v>0</v>
      </c>
      <c r="BS90" s="322">
        <f>'Class-1'!BT92</f>
        <v>0</v>
      </c>
      <c r="BT90" s="323">
        <f>'Class-1'!BU92</f>
        <v>0</v>
      </c>
      <c r="BU90" s="324">
        <f>'Class-1'!BV92</f>
        <v>0</v>
      </c>
      <c r="BV90" s="324">
        <f>'Class-1'!BW92</f>
        <v>0</v>
      </c>
      <c r="BW90" s="324">
        <f>'Class-1'!BX92</f>
        <v>0</v>
      </c>
      <c r="BX90" s="325">
        <f>'Class-1'!BY92</f>
        <v>0</v>
      </c>
      <c r="BY90" s="434">
        <f>'Class-1'!BZ92</f>
        <v>0</v>
      </c>
      <c r="BZ90" s="141">
        <f>'Class-1'!CA92</f>
        <v>0</v>
      </c>
      <c r="CA90" s="326" t="str">
        <f>'Class-1'!CB92</f>
        <v/>
      </c>
      <c r="CB90" s="336">
        <f>'Class-1'!CC92</f>
        <v>0</v>
      </c>
      <c r="CC90" s="329">
        <f>'Class-1'!CD92</f>
        <v>0</v>
      </c>
      <c r="CD90" s="329">
        <f>'Class-1'!CE92</f>
        <v>0</v>
      </c>
      <c r="CE90" s="329">
        <f>'Class-1'!CF92</f>
        <v>0</v>
      </c>
      <c r="CF90" s="329">
        <f>'Class-1'!CG92</f>
        <v>0</v>
      </c>
      <c r="CG90" s="337">
        <f>'Class-1'!CH92</f>
        <v>0</v>
      </c>
      <c r="CH90" s="141">
        <f>'Class-1'!CI92</f>
        <v>0</v>
      </c>
      <c r="CI90" s="326" t="str">
        <f>'Class-1'!CJ92</f>
        <v/>
      </c>
      <c r="CJ90" s="336">
        <f>'Class-1'!CK92</f>
        <v>0</v>
      </c>
      <c r="CK90" s="329">
        <f>'Class-1'!CL92</f>
        <v>0</v>
      </c>
      <c r="CL90" s="329">
        <f>'Class-1'!CM92</f>
        <v>0</v>
      </c>
      <c r="CM90" s="329">
        <f>'Class-1'!CN92</f>
        <v>0</v>
      </c>
      <c r="CN90" s="329">
        <f>'Class-1'!CO92</f>
        <v>0</v>
      </c>
      <c r="CO90" s="337">
        <f>'Class-1'!CP92</f>
        <v>0</v>
      </c>
      <c r="CP90" s="141">
        <f>'Class-1'!CQ92</f>
        <v>0</v>
      </c>
      <c r="CQ90" s="326" t="str">
        <f>'Class-1'!CR92</f>
        <v/>
      </c>
      <c r="CR90" s="336">
        <f>'Class-1'!CS92</f>
        <v>0</v>
      </c>
      <c r="CS90" s="329">
        <f>'Class-1'!CT92</f>
        <v>0</v>
      </c>
      <c r="CT90" s="329">
        <f>'Class-1'!CU92</f>
        <v>0</v>
      </c>
      <c r="CU90" s="329">
        <f>'Class-1'!CV92</f>
        <v>0</v>
      </c>
      <c r="CV90" s="329">
        <f>'Class-1'!CW92</f>
        <v>0</v>
      </c>
      <c r="CW90" s="337">
        <f>'Class-1'!CX92</f>
        <v>0</v>
      </c>
      <c r="CX90" s="141">
        <f>'Class-1'!CY92</f>
        <v>0</v>
      </c>
      <c r="CY90" s="326" t="str">
        <f>'Class-1'!CZ92</f>
        <v/>
      </c>
      <c r="CZ90" s="338">
        <f>'Class-1'!DA92</f>
        <v>0</v>
      </c>
      <c r="DA90" s="339">
        <f>'Class-1'!DB92</f>
        <v>0</v>
      </c>
      <c r="DB90" s="340" t="str">
        <f>'Class-1'!DC92</f>
        <v/>
      </c>
      <c r="DC90" s="332">
        <f>'Class-1'!DD92</f>
        <v>1000</v>
      </c>
      <c r="DD90" s="333">
        <f>'Class-1'!DE92</f>
        <v>0</v>
      </c>
      <c r="DE90" s="141">
        <f>'Class-1'!DF92</f>
        <v>0</v>
      </c>
      <c r="DF90" s="141" t="str">
        <f>'Class-1'!DG92</f>
        <v/>
      </c>
      <c r="DG90" s="141" t="str">
        <f>'Class-1'!DH92</f>
        <v/>
      </c>
      <c r="DH90" s="141" t="str">
        <f>'Class-1'!DI92</f>
        <v/>
      </c>
      <c r="DI90" s="334" t="str">
        <f>'Class-1'!DJ92</f>
        <v/>
      </c>
    </row>
    <row r="91" spans="1:113">
      <c r="A91" s="859"/>
      <c r="B91" s="287">
        <f t="shared" si="1"/>
        <v>0</v>
      </c>
      <c r="C91" s="139">
        <f>'Class-1'!D93</f>
        <v>0</v>
      </c>
      <c r="D91" s="139">
        <f>'Class-1'!E93</f>
        <v>0</v>
      </c>
      <c r="E91" s="139">
        <f>'Class-1'!F93</f>
        <v>0</v>
      </c>
      <c r="F91" s="141">
        <f>'Class-1'!G93</f>
        <v>0</v>
      </c>
      <c r="G91" s="141">
        <f>'Class-1'!H93</f>
        <v>0</v>
      </c>
      <c r="H91" s="141">
        <f>'Class-1'!I93</f>
        <v>0</v>
      </c>
      <c r="I91" s="286">
        <f>'Class-1'!J93</f>
        <v>0</v>
      </c>
      <c r="J91" s="335">
        <f>'Class-1'!K93</f>
        <v>0</v>
      </c>
      <c r="K91" s="319">
        <f>'Class-1'!L93</f>
        <v>0</v>
      </c>
      <c r="L91" s="320">
        <f>'Class-1'!M93</f>
        <v>0</v>
      </c>
      <c r="M91" s="321">
        <f>'Class-1'!N93</f>
        <v>0</v>
      </c>
      <c r="N91" s="321">
        <f>'Class-1'!O93</f>
        <v>0</v>
      </c>
      <c r="O91" s="322">
        <f>'Class-1'!P93</f>
        <v>0</v>
      </c>
      <c r="P91" s="323">
        <f>'Class-1'!Q93</f>
        <v>0</v>
      </c>
      <c r="Q91" s="324">
        <f>'Class-1'!R93</f>
        <v>0</v>
      </c>
      <c r="R91" s="324">
        <f>'Class-1'!S93</f>
        <v>0</v>
      </c>
      <c r="S91" s="324">
        <f>'Class-1'!T93</f>
        <v>0</v>
      </c>
      <c r="T91" s="325">
        <f>'Class-1'!U93</f>
        <v>0</v>
      </c>
      <c r="U91" s="434">
        <f>'Class-1'!V93</f>
        <v>0</v>
      </c>
      <c r="V91" s="141">
        <f>'Class-1'!W93</f>
        <v>0</v>
      </c>
      <c r="W91" s="326" t="str">
        <f>'Class-1'!X93</f>
        <v/>
      </c>
      <c r="X91" s="327">
        <f>'Class-1'!Y93</f>
        <v>0</v>
      </c>
      <c r="Y91" s="319">
        <f>'Class-1'!Z93</f>
        <v>0</v>
      </c>
      <c r="Z91" s="320">
        <f>'Class-1'!AA93</f>
        <v>0</v>
      </c>
      <c r="AA91" s="321">
        <f>'Class-1'!AB93</f>
        <v>0</v>
      </c>
      <c r="AB91" s="321">
        <f>'Class-1'!AC93</f>
        <v>0</v>
      </c>
      <c r="AC91" s="322">
        <f>'Class-1'!AD93</f>
        <v>0</v>
      </c>
      <c r="AD91" s="323">
        <f>'Class-1'!AE93</f>
        <v>0</v>
      </c>
      <c r="AE91" s="324">
        <f>'Class-1'!AF93</f>
        <v>0</v>
      </c>
      <c r="AF91" s="324">
        <f>'Class-1'!AG93</f>
        <v>0</v>
      </c>
      <c r="AG91" s="324">
        <f>'Class-1'!AH93</f>
        <v>0</v>
      </c>
      <c r="AH91" s="325">
        <f>'Class-1'!AI93</f>
        <v>0</v>
      </c>
      <c r="AI91" s="434">
        <f>'Class-1'!AJ93</f>
        <v>0</v>
      </c>
      <c r="AJ91" s="141">
        <f>'Class-1'!AK93</f>
        <v>0</v>
      </c>
      <c r="AK91" s="326" t="str">
        <f>'Class-1'!AL93</f>
        <v/>
      </c>
      <c r="AL91" s="327">
        <f>'Class-1'!AM93</f>
        <v>0</v>
      </c>
      <c r="AM91" s="319">
        <f>'Class-1'!AN93</f>
        <v>0</v>
      </c>
      <c r="AN91" s="320">
        <f>'Class-1'!AO93</f>
        <v>0</v>
      </c>
      <c r="AO91" s="321">
        <f>'Class-1'!AP93</f>
        <v>0</v>
      </c>
      <c r="AP91" s="321">
        <f>'Class-1'!AQ93</f>
        <v>0</v>
      </c>
      <c r="AQ91" s="322">
        <f>'Class-1'!AR93</f>
        <v>0</v>
      </c>
      <c r="AR91" s="323">
        <f>'Class-1'!AS93</f>
        <v>0</v>
      </c>
      <c r="AS91" s="324">
        <f>'Class-1'!AT93</f>
        <v>0</v>
      </c>
      <c r="AT91" s="324">
        <f>'Class-1'!AU93</f>
        <v>0</v>
      </c>
      <c r="AU91" s="324">
        <f>'Class-1'!AV93</f>
        <v>0</v>
      </c>
      <c r="AV91" s="325">
        <f>'Class-1'!AW93</f>
        <v>0</v>
      </c>
      <c r="AW91" s="434">
        <f>'Class-1'!AX93</f>
        <v>0</v>
      </c>
      <c r="AX91" s="141">
        <f>'Class-1'!AY93</f>
        <v>0</v>
      </c>
      <c r="AY91" s="326" t="str">
        <f>'Class-1'!AZ93</f>
        <v/>
      </c>
      <c r="AZ91" s="327">
        <f>'Class-1'!BA93</f>
        <v>0</v>
      </c>
      <c r="BA91" s="319">
        <f>'Class-1'!BB93</f>
        <v>0</v>
      </c>
      <c r="BB91" s="320">
        <f>'Class-1'!BC93</f>
        <v>0</v>
      </c>
      <c r="BC91" s="321">
        <f>'Class-1'!BD93</f>
        <v>0</v>
      </c>
      <c r="BD91" s="321">
        <f>'Class-1'!BE93</f>
        <v>0</v>
      </c>
      <c r="BE91" s="322">
        <f>'Class-1'!BF93</f>
        <v>0</v>
      </c>
      <c r="BF91" s="323">
        <f>'Class-1'!BG93</f>
        <v>0</v>
      </c>
      <c r="BG91" s="324">
        <f>'Class-1'!BH93</f>
        <v>0</v>
      </c>
      <c r="BH91" s="324">
        <f>'Class-1'!BI93</f>
        <v>0</v>
      </c>
      <c r="BI91" s="324">
        <f>'Class-1'!BJ93</f>
        <v>0</v>
      </c>
      <c r="BJ91" s="325">
        <f>'Class-1'!BK93</f>
        <v>0</v>
      </c>
      <c r="BK91" s="434">
        <f>'Class-1'!BL93</f>
        <v>0</v>
      </c>
      <c r="BL91" s="141">
        <f>'Class-1'!BM93</f>
        <v>0</v>
      </c>
      <c r="BM91" s="326" t="str">
        <f>'Class-1'!BN93</f>
        <v/>
      </c>
      <c r="BN91" s="327">
        <f>'Class-1'!BO93</f>
        <v>0</v>
      </c>
      <c r="BO91" s="319">
        <f>'Class-1'!BP93</f>
        <v>0</v>
      </c>
      <c r="BP91" s="320">
        <f>'Class-1'!BQ93</f>
        <v>0</v>
      </c>
      <c r="BQ91" s="321">
        <f>'Class-1'!BR93</f>
        <v>0</v>
      </c>
      <c r="BR91" s="321">
        <f>'Class-1'!BS93</f>
        <v>0</v>
      </c>
      <c r="BS91" s="322">
        <f>'Class-1'!BT93</f>
        <v>0</v>
      </c>
      <c r="BT91" s="323">
        <f>'Class-1'!BU93</f>
        <v>0</v>
      </c>
      <c r="BU91" s="324">
        <f>'Class-1'!BV93</f>
        <v>0</v>
      </c>
      <c r="BV91" s="324">
        <f>'Class-1'!BW93</f>
        <v>0</v>
      </c>
      <c r="BW91" s="324">
        <f>'Class-1'!BX93</f>
        <v>0</v>
      </c>
      <c r="BX91" s="325">
        <f>'Class-1'!BY93</f>
        <v>0</v>
      </c>
      <c r="BY91" s="434">
        <f>'Class-1'!BZ93</f>
        <v>0</v>
      </c>
      <c r="BZ91" s="141">
        <f>'Class-1'!CA93</f>
        <v>0</v>
      </c>
      <c r="CA91" s="326" t="str">
        <f>'Class-1'!CB93</f>
        <v/>
      </c>
      <c r="CB91" s="336">
        <f>'Class-1'!CC93</f>
        <v>0</v>
      </c>
      <c r="CC91" s="329">
        <f>'Class-1'!CD93</f>
        <v>0</v>
      </c>
      <c r="CD91" s="329">
        <f>'Class-1'!CE93</f>
        <v>0</v>
      </c>
      <c r="CE91" s="329">
        <f>'Class-1'!CF93</f>
        <v>0</v>
      </c>
      <c r="CF91" s="329">
        <f>'Class-1'!CG93</f>
        <v>0</v>
      </c>
      <c r="CG91" s="337">
        <f>'Class-1'!CH93</f>
        <v>0</v>
      </c>
      <c r="CH91" s="141">
        <f>'Class-1'!CI93</f>
        <v>0</v>
      </c>
      <c r="CI91" s="326" t="str">
        <f>'Class-1'!CJ93</f>
        <v/>
      </c>
      <c r="CJ91" s="336">
        <f>'Class-1'!CK93</f>
        <v>0</v>
      </c>
      <c r="CK91" s="329">
        <f>'Class-1'!CL93</f>
        <v>0</v>
      </c>
      <c r="CL91" s="329">
        <f>'Class-1'!CM93</f>
        <v>0</v>
      </c>
      <c r="CM91" s="329">
        <f>'Class-1'!CN93</f>
        <v>0</v>
      </c>
      <c r="CN91" s="329">
        <f>'Class-1'!CO93</f>
        <v>0</v>
      </c>
      <c r="CO91" s="337">
        <f>'Class-1'!CP93</f>
        <v>0</v>
      </c>
      <c r="CP91" s="141">
        <f>'Class-1'!CQ93</f>
        <v>0</v>
      </c>
      <c r="CQ91" s="326" t="str">
        <f>'Class-1'!CR93</f>
        <v/>
      </c>
      <c r="CR91" s="336">
        <f>'Class-1'!CS93</f>
        <v>0</v>
      </c>
      <c r="CS91" s="329">
        <f>'Class-1'!CT93</f>
        <v>0</v>
      </c>
      <c r="CT91" s="329">
        <f>'Class-1'!CU93</f>
        <v>0</v>
      </c>
      <c r="CU91" s="329">
        <f>'Class-1'!CV93</f>
        <v>0</v>
      </c>
      <c r="CV91" s="329">
        <f>'Class-1'!CW93</f>
        <v>0</v>
      </c>
      <c r="CW91" s="337">
        <f>'Class-1'!CX93</f>
        <v>0</v>
      </c>
      <c r="CX91" s="141">
        <f>'Class-1'!CY93</f>
        <v>0</v>
      </c>
      <c r="CY91" s="326" t="str">
        <f>'Class-1'!CZ93</f>
        <v/>
      </c>
      <c r="CZ91" s="338">
        <f>'Class-1'!DA93</f>
        <v>0</v>
      </c>
      <c r="DA91" s="339">
        <f>'Class-1'!DB93</f>
        <v>0</v>
      </c>
      <c r="DB91" s="340" t="str">
        <f>'Class-1'!DC93</f>
        <v/>
      </c>
      <c r="DC91" s="332">
        <f>'Class-1'!DD93</f>
        <v>1000</v>
      </c>
      <c r="DD91" s="333">
        <f>'Class-1'!DE93</f>
        <v>0</v>
      </c>
      <c r="DE91" s="141">
        <f>'Class-1'!DF93</f>
        <v>0</v>
      </c>
      <c r="DF91" s="141" t="str">
        <f>'Class-1'!DG93</f>
        <v/>
      </c>
      <c r="DG91" s="141" t="str">
        <f>'Class-1'!DH93</f>
        <v/>
      </c>
      <c r="DH91" s="141" t="str">
        <f>'Class-1'!DI93</f>
        <v/>
      </c>
      <c r="DI91" s="334" t="str">
        <f>'Class-1'!DJ93</f>
        <v/>
      </c>
    </row>
    <row r="92" spans="1:113">
      <c r="A92" s="859"/>
      <c r="B92" s="287">
        <f t="shared" si="1"/>
        <v>0</v>
      </c>
      <c r="C92" s="139">
        <f>'Class-1'!D94</f>
        <v>0</v>
      </c>
      <c r="D92" s="139">
        <f>'Class-1'!E94</f>
        <v>0</v>
      </c>
      <c r="E92" s="139">
        <f>'Class-1'!F94</f>
        <v>0</v>
      </c>
      <c r="F92" s="141">
        <f>'Class-1'!G94</f>
        <v>0</v>
      </c>
      <c r="G92" s="141">
        <f>'Class-1'!H94</f>
        <v>0</v>
      </c>
      <c r="H92" s="141">
        <f>'Class-1'!I94</f>
        <v>0</v>
      </c>
      <c r="I92" s="286">
        <f>'Class-1'!J94</f>
        <v>0</v>
      </c>
      <c r="J92" s="335">
        <f>'Class-1'!K94</f>
        <v>0</v>
      </c>
      <c r="K92" s="319">
        <f>'Class-1'!L94</f>
        <v>0</v>
      </c>
      <c r="L92" s="320">
        <f>'Class-1'!M94</f>
        <v>0</v>
      </c>
      <c r="M92" s="321">
        <f>'Class-1'!N94</f>
        <v>0</v>
      </c>
      <c r="N92" s="321">
        <f>'Class-1'!O94</f>
        <v>0</v>
      </c>
      <c r="O92" s="322">
        <f>'Class-1'!P94</f>
        <v>0</v>
      </c>
      <c r="P92" s="323">
        <f>'Class-1'!Q94</f>
        <v>0</v>
      </c>
      <c r="Q92" s="324">
        <f>'Class-1'!R94</f>
        <v>0</v>
      </c>
      <c r="R92" s="324">
        <f>'Class-1'!S94</f>
        <v>0</v>
      </c>
      <c r="S92" s="324">
        <f>'Class-1'!T94</f>
        <v>0</v>
      </c>
      <c r="T92" s="325">
        <f>'Class-1'!U94</f>
        <v>0</v>
      </c>
      <c r="U92" s="434">
        <f>'Class-1'!V94</f>
        <v>0</v>
      </c>
      <c r="V92" s="141">
        <f>'Class-1'!W94</f>
        <v>0</v>
      </c>
      <c r="W92" s="326" t="str">
        <f>'Class-1'!X94</f>
        <v/>
      </c>
      <c r="X92" s="327">
        <f>'Class-1'!Y94</f>
        <v>0</v>
      </c>
      <c r="Y92" s="319">
        <f>'Class-1'!Z94</f>
        <v>0</v>
      </c>
      <c r="Z92" s="320">
        <f>'Class-1'!AA94</f>
        <v>0</v>
      </c>
      <c r="AA92" s="321">
        <f>'Class-1'!AB94</f>
        <v>0</v>
      </c>
      <c r="AB92" s="321">
        <f>'Class-1'!AC94</f>
        <v>0</v>
      </c>
      <c r="AC92" s="322">
        <f>'Class-1'!AD94</f>
        <v>0</v>
      </c>
      <c r="AD92" s="323">
        <f>'Class-1'!AE94</f>
        <v>0</v>
      </c>
      <c r="AE92" s="324">
        <f>'Class-1'!AF94</f>
        <v>0</v>
      </c>
      <c r="AF92" s="324">
        <f>'Class-1'!AG94</f>
        <v>0</v>
      </c>
      <c r="AG92" s="324">
        <f>'Class-1'!AH94</f>
        <v>0</v>
      </c>
      <c r="AH92" s="325">
        <f>'Class-1'!AI94</f>
        <v>0</v>
      </c>
      <c r="AI92" s="434">
        <f>'Class-1'!AJ94</f>
        <v>0</v>
      </c>
      <c r="AJ92" s="141">
        <f>'Class-1'!AK94</f>
        <v>0</v>
      </c>
      <c r="AK92" s="326" t="str">
        <f>'Class-1'!AL94</f>
        <v/>
      </c>
      <c r="AL92" s="327">
        <f>'Class-1'!AM94</f>
        <v>0</v>
      </c>
      <c r="AM92" s="319">
        <f>'Class-1'!AN94</f>
        <v>0</v>
      </c>
      <c r="AN92" s="320">
        <f>'Class-1'!AO94</f>
        <v>0</v>
      </c>
      <c r="AO92" s="321">
        <f>'Class-1'!AP94</f>
        <v>0</v>
      </c>
      <c r="AP92" s="321">
        <f>'Class-1'!AQ94</f>
        <v>0</v>
      </c>
      <c r="AQ92" s="322">
        <f>'Class-1'!AR94</f>
        <v>0</v>
      </c>
      <c r="AR92" s="323">
        <f>'Class-1'!AS94</f>
        <v>0</v>
      </c>
      <c r="AS92" s="324">
        <f>'Class-1'!AT94</f>
        <v>0</v>
      </c>
      <c r="AT92" s="324">
        <f>'Class-1'!AU94</f>
        <v>0</v>
      </c>
      <c r="AU92" s="324">
        <f>'Class-1'!AV94</f>
        <v>0</v>
      </c>
      <c r="AV92" s="325">
        <f>'Class-1'!AW94</f>
        <v>0</v>
      </c>
      <c r="AW92" s="434">
        <f>'Class-1'!AX94</f>
        <v>0</v>
      </c>
      <c r="AX92" s="141">
        <f>'Class-1'!AY94</f>
        <v>0</v>
      </c>
      <c r="AY92" s="326" t="str">
        <f>'Class-1'!AZ94</f>
        <v/>
      </c>
      <c r="AZ92" s="327">
        <f>'Class-1'!BA94</f>
        <v>0</v>
      </c>
      <c r="BA92" s="319">
        <f>'Class-1'!BB94</f>
        <v>0</v>
      </c>
      <c r="BB92" s="320">
        <f>'Class-1'!BC94</f>
        <v>0</v>
      </c>
      <c r="BC92" s="321">
        <f>'Class-1'!BD94</f>
        <v>0</v>
      </c>
      <c r="BD92" s="321">
        <f>'Class-1'!BE94</f>
        <v>0</v>
      </c>
      <c r="BE92" s="322">
        <f>'Class-1'!BF94</f>
        <v>0</v>
      </c>
      <c r="BF92" s="323">
        <f>'Class-1'!BG94</f>
        <v>0</v>
      </c>
      <c r="BG92" s="324">
        <f>'Class-1'!BH94</f>
        <v>0</v>
      </c>
      <c r="BH92" s="324">
        <f>'Class-1'!BI94</f>
        <v>0</v>
      </c>
      <c r="BI92" s="324">
        <f>'Class-1'!BJ94</f>
        <v>0</v>
      </c>
      <c r="BJ92" s="325">
        <f>'Class-1'!BK94</f>
        <v>0</v>
      </c>
      <c r="BK92" s="434">
        <f>'Class-1'!BL94</f>
        <v>0</v>
      </c>
      <c r="BL92" s="141">
        <f>'Class-1'!BM94</f>
        <v>0</v>
      </c>
      <c r="BM92" s="326" t="str">
        <f>'Class-1'!BN94</f>
        <v/>
      </c>
      <c r="BN92" s="327">
        <f>'Class-1'!BO94</f>
        <v>0</v>
      </c>
      <c r="BO92" s="319">
        <f>'Class-1'!BP94</f>
        <v>0</v>
      </c>
      <c r="BP92" s="320">
        <f>'Class-1'!BQ94</f>
        <v>0</v>
      </c>
      <c r="BQ92" s="321">
        <f>'Class-1'!BR94</f>
        <v>0</v>
      </c>
      <c r="BR92" s="321">
        <f>'Class-1'!BS94</f>
        <v>0</v>
      </c>
      <c r="BS92" s="322">
        <f>'Class-1'!BT94</f>
        <v>0</v>
      </c>
      <c r="BT92" s="323">
        <f>'Class-1'!BU94</f>
        <v>0</v>
      </c>
      <c r="BU92" s="324">
        <f>'Class-1'!BV94</f>
        <v>0</v>
      </c>
      <c r="BV92" s="324">
        <f>'Class-1'!BW94</f>
        <v>0</v>
      </c>
      <c r="BW92" s="324">
        <f>'Class-1'!BX94</f>
        <v>0</v>
      </c>
      <c r="BX92" s="325">
        <f>'Class-1'!BY94</f>
        <v>0</v>
      </c>
      <c r="BY92" s="434">
        <f>'Class-1'!BZ94</f>
        <v>0</v>
      </c>
      <c r="BZ92" s="141">
        <f>'Class-1'!CA94</f>
        <v>0</v>
      </c>
      <c r="CA92" s="326" t="str">
        <f>'Class-1'!CB94</f>
        <v/>
      </c>
      <c r="CB92" s="336">
        <f>'Class-1'!CC94</f>
        <v>0</v>
      </c>
      <c r="CC92" s="329">
        <f>'Class-1'!CD94</f>
        <v>0</v>
      </c>
      <c r="CD92" s="329">
        <f>'Class-1'!CE94</f>
        <v>0</v>
      </c>
      <c r="CE92" s="329">
        <f>'Class-1'!CF94</f>
        <v>0</v>
      </c>
      <c r="CF92" s="329">
        <f>'Class-1'!CG94</f>
        <v>0</v>
      </c>
      <c r="CG92" s="337">
        <f>'Class-1'!CH94</f>
        <v>0</v>
      </c>
      <c r="CH92" s="141">
        <f>'Class-1'!CI94</f>
        <v>0</v>
      </c>
      <c r="CI92" s="326" t="str">
        <f>'Class-1'!CJ94</f>
        <v/>
      </c>
      <c r="CJ92" s="336">
        <f>'Class-1'!CK94</f>
        <v>0</v>
      </c>
      <c r="CK92" s="329">
        <f>'Class-1'!CL94</f>
        <v>0</v>
      </c>
      <c r="CL92" s="329">
        <f>'Class-1'!CM94</f>
        <v>0</v>
      </c>
      <c r="CM92" s="329">
        <f>'Class-1'!CN94</f>
        <v>0</v>
      </c>
      <c r="CN92" s="329">
        <f>'Class-1'!CO94</f>
        <v>0</v>
      </c>
      <c r="CO92" s="337">
        <f>'Class-1'!CP94</f>
        <v>0</v>
      </c>
      <c r="CP92" s="141">
        <f>'Class-1'!CQ94</f>
        <v>0</v>
      </c>
      <c r="CQ92" s="326" t="str">
        <f>'Class-1'!CR94</f>
        <v/>
      </c>
      <c r="CR92" s="336">
        <f>'Class-1'!CS94</f>
        <v>0</v>
      </c>
      <c r="CS92" s="329">
        <f>'Class-1'!CT94</f>
        <v>0</v>
      </c>
      <c r="CT92" s="329">
        <f>'Class-1'!CU94</f>
        <v>0</v>
      </c>
      <c r="CU92" s="329">
        <f>'Class-1'!CV94</f>
        <v>0</v>
      </c>
      <c r="CV92" s="329">
        <f>'Class-1'!CW94</f>
        <v>0</v>
      </c>
      <c r="CW92" s="337">
        <f>'Class-1'!CX94</f>
        <v>0</v>
      </c>
      <c r="CX92" s="141">
        <f>'Class-1'!CY94</f>
        <v>0</v>
      </c>
      <c r="CY92" s="326" t="str">
        <f>'Class-1'!CZ94</f>
        <v/>
      </c>
      <c r="CZ92" s="338">
        <f>'Class-1'!DA94</f>
        <v>0</v>
      </c>
      <c r="DA92" s="339">
        <f>'Class-1'!DB94</f>
        <v>0</v>
      </c>
      <c r="DB92" s="340" t="str">
        <f>'Class-1'!DC94</f>
        <v/>
      </c>
      <c r="DC92" s="332">
        <f>'Class-1'!DD94</f>
        <v>1000</v>
      </c>
      <c r="DD92" s="333">
        <f>'Class-1'!DE94</f>
        <v>0</v>
      </c>
      <c r="DE92" s="141">
        <f>'Class-1'!DF94</f>
        <v>0</v>
      </c>
      <c r="DF92" s="141" t="str">
        <f>'Class-1'!DG94</f>
        <v/>
      </c>
      <c r="DG92" s="141" t="str">
        <f>'Class-1'!DH94</f>
        <v/>
      </c>
      <c r="DH92" s="141" t="str">
        <f>'Class-1'!DI94</f>
        <v/>
      </c>
      <c r="DI92" s="334" t="str">
        <f>'Class-1'!DJ94</f>
        <v/>
      </c>
    </row>
    <row r="93" spans="1:113">
      <c r="A93" s="859"/>
      <c r="B93" s="287">
        <f t="shared" si="1"/>
        <v>0</v>
      </c>
      <c r="C93" s="139">
        <f>'Class-1'!D95</f>
        <v>0</v>
      </c>
      <c r="D93" s="139">
        <f>'Class-1'!E95</f>
        <v>0</v>
      </c>
      <c r="E93" s="139">
        <f>'Class-1'!F95</f>
        <v>0</v>
      </c>
      <c r="F93" s="141">
        <f>'Class-1'!G95</f>
        <v>0</v>
      </c>
      <c r="G93" s="141">
        <f>'Class-1'!H95</f>
        <v>0</v>
      </c>
      <c r="H93" s="141">
        <f>'Class-1'!I95</f>
        <v>0</v>
      </c>
      <c r="I93" s="286">
        <f>'Class-1'!J95</f>
        <v>0</v>
      </c>
      <c r="J93" s="335">
        <f>'Class-1'!K95</f>
        <v>0</v>
      </c>
      <c r="K93" s="319">
        <f>'Class-1'!L95</f>
        <v>0</v>
      </c>
      <c r="L93" s="320">
        <f>'Class-1'!M95</f>
        <v>0</v>
      </c>
      <c r="M93" s="321">
        <f>'Class-1'!N95</f>
        <v>0</v>
      </c>
      <c r="N93" s="321">
        <f>'Class-1'!O95</f>
        <v>0</v>
      </c>
      <c r="O93" s="322">
        <f>'Class-1'!P95</f>
        <v>0</v>
      </c>
      <c r="P93" s="323">
        <f>'Class-1'!Q95</f>
        <v>0</v>
      </c>
      <c r="Q93" s="324">
        <f>'Class-1'!R95</f>
        <v>0</v>
      </c>
      <c r="R93" s="324">
        <f>'Class-1'!S95</f>
        <v>0</v>
      </c>
      <c r="S93" s="324">
        <f>'Class-1'!T95</f>
        <v>0</v>
      </c>
      <c r="T93" s="325">
        <f>'Class-1'!U95</f>
        <v>0</v>
      </c>
      <c r="U93" s="434">
        <f>'Class-1'!V95</f>
        <v>0</v>
      </c>
      <c r="V93" s="141">
        <f>'Class-1'!W95</f>
        <v>0</v>
      </c>
      <c r="W93" s="326" t="str">
        <f>'Class-1'!X95</f>
        <v/>
      </c>
      <c r="X93" s="327">
        <f>'Class-1'!Y95</f>
        <v>0</v>
      </c>
      <c r="Y93" s="319">
        <f>'Class-1'!Z95</f>
        <v>0</v>
      </c>
      <c r="Z93" s="320">
        <f>'Class-1'!AA95</f>
        <v>0</v>
      </c>
      <c r="AA93" s="321">
        <f>'Class-1'!AB95</f>
        <v>0</v>
      </c>
      <c r="AB93" s="321">
        <f>'Class-1'!AC95</f>
        <v>0</v>
      </c>
      <c r="AC93" s="322">
        <f>'Class-1'!AD95</f>
        <v>0</v>
      </c>
      <c r="AD93" s="323">
        <f>'Class-1'!AE95</f>
        <v>0</v>
      </c>
      <c r="AE93" s="324">
        <f>'Class-1'!AF95</f>
        <v>0</v>
      </c>
      <c r="AF93" s="324">
        <f>'Class-1'!AG95</f>
        <v>0</v>
      </c>
      <c r="AG93" s="324">
        <f>'Class-1'!AH95</f>
        <v>0</v>
      </c>
      <c r="AH93" s="325">
        <f>'Class-1'!AI95</f>
        <v>0</v>
      </c>
      <c r="AI93" s="434">
        <f>'Class-1'!AJ95</f>
        <v>0</v>
      </c>
      <c r="AJ93" s="141">
        <f>'Class-1'!AK95</f>
        <v>0</v>
      </c>
      <c r="AK93" s="326" t="str">
        <f>'Class-1'!AL95</f>
        <v/>
      </c>
      <c r="AL93" s="327">
        <f>'Class-1'!AM95</f>
        <v>0</v>
      </c>
      <c r="AM93" s="319">
        <f>'Class-1'!AN95</f>
        <v>0</v>
      </c>
      <c r="AN93" s="320">
        <f>'Class-1'!AO95</f>
        <v>0</v>
      </c>
      <c r="AO93" s="321">
        <f>'Class-1'!AP95</f>
        <v>0</v>
      </c>
      <c r="AP93" s="321">
        <f>'Class-1'!AQ95</f>
        <v>0</v>
      </c>
      <c r="AQ93" s="322">
        <f>'Class-1'!AR95</f>
        <v>0</v>
      </c>
      <c r="AR93" s="323">
        <f>'Class-1'!AS95</f>
        <v>0</v>
      </c>
      <c r="AS93" s="324">
        <f>'Class-1'!AT95</f>
        <v>0</v>
      </c>
      <c r="AT93" s="324">
        <f>'Class-1'!AU95</f>
        <v>0</v>
      </c>
      <c r="AU93" s="324">
        <f>'Class-1'!AV95</f>
        <v>0</v>
      </c>
      <c r="AV93" s="325">
        <f>'Class-1'!AW95</f>
        <v>0</v>
      </c>
      <c r="AW93" s="434">
        <f>'Class-1'!AX95</f>
        <v>0</v>
      </c>
      <c r="AX93" s="141">
        <f>'Class-1'!AY95</f>
        <v>0</v>
      </c>
      <c r="AY93" s="326" t="str">
        <f>'Class-1'!AZ95</f>
        <v/>
      </c>
      <c r="AZ93" s="327">
        <f>'Class-1'!BA95</f>
        <v>0</v>
      </c>
      <c r="BA93" s="319">
        <f>'Class-1'!BB95</f>
        <v>0</v>
      </c>
      <c r="BB93" s="320">
        <f>'Class-1'!BC95</f>
        <v>0</v>
      </c>
      <c r="BC93" s="321">
        <f>'Class-1'!BD95</f>
        <v>0</v>
      </c>
      <c r="BD93" s="321">
        <f>'Class-1'!BE95</f>
        <v>0</v>
      </c>
      <c r="BE93" s="322">
        <f>'Class-1'!BF95</f>
        <v>0</v>
      </c>
      <c r="BF93" s="323">
        <f>'Class-1'!BG95</f>
        <v>0</v>
      </c>
      <c r="BG93" s="324">
        <f>'Class-1'!BH95</f>
        <v>0</v>
      </c>
      <c r="BH93" s="324">
        <f>'Class-1'!BI95</f>
        <v>0</v>
      </c>
      <c r="BI93" s="324">
        <f>'Class-1'!BJ95</f>
        <v>0</v>
      </c>
      <c r="BJ93" s="325">
        <f>'Class-1'!BK95</f>
        <v>0</v>
      </c>
      <c r="BK93" s="434">
        <f>'Class-1'!BL95</f>
        <v>0</v>
      </c>
      <c r="BL93" s="141">
        <f>'Class-1'!BM95</f>
        <v>0</v>
      </c>
      <c r="BM93" s="326" t="str">
        <f>'Class-1'!BN95</f>
        <v/>
      </c>
      <c r="BN93" s="327">
        <f>'Class-1'!BO95</f>
        <v>0</v>
      </c>
      <c r="BO93" s="319">
        <f>'Class-1'!BP95</f>
        <v>0</v>
      </c>
      <c r="BP93" s="320">
        <f>'Class-1'!BQ95</f>
        <v>0</v>
      </c>
      <c r="BQ93" s="321">
        <f>'Class-1'!BR95</f>
        <v>0</v>
      </c>
      <c r="BR93" s="321">
        <f>'Class-1'!BS95</f>
        <v>0</v>
      </c>
      <c r="BS93" s="322">
        <f>'Class-1'!BT95</f>
        <v>0</v>
      </c>
      <c r="BT93" s="323">
        <f>'Class-1'!BU95</f>
        <v>0</v>
      </c>
      <c r="BU93" s="324">
        <f>'Class-1'!BV95</f>
        <v>0</v>
      </c>
      <c r="BV93" s="324">
        <f>'Class-1'!BW95</f>
        <v>0</v>
      </c>
      <c r="BW93" s="324">
        <f>'Class-1'!BX95</f>
        <v>0</v>
      </c>
      <c r="BX93" s="325">
        <f>'Class-1'!BY95</f>
        <v>0</v>
      </c>
      <c r="BY93" s="434">
        <f>'Class-1'!BZ95</f>
        <v>0</v>
      </c>
      <c r="BZ93" s="141">
        <f>'Class-1'!CA95</f>
        <v>0</v>
      </c>
      <c r="CA93" s="326" t="str">
        <f>'Class-1'!CB95</f>
        <v/>
      </c>
      <c r="CB93" s="336">
        <f>'Class-1'!CC95</f>
        <v>0</v>
      </c>
      <c r="CC93" s="329">
        <f>'Class-1'!CD95</f>
        <v>0</v>
      </c>
      <c r="CD93" s="329">
        <f>'Class-1'!CE95</f>
        <v>0</v>
      </c>
      <c r="CE93" s="329">
        <f>'Class-1'!CF95</f>
        <v>0</v>
      </c>
      <c r="CF93" s="329">
        <f>'Class-1'!CG95</f>
        <v>0</v>
      </c>
      <c r="CG93" s="337">
        <f>'Class-1'!CH95</f>
        <v>0</v>
      </c>
      <c r="CH93" s="141">
        <f>'Class-1'!CI95</f>
        <v>0</v>
      </c>
      <c r="CI93" s="326" t="str">
        <f>'Class-1'!CJ95</f>
        <v/>
      </c>
      <c r="CJ93" s="336">
        <f>'Class-1'!CK95</f>
        <v>0</v>
      </c>
      <c r="CK93" s="329">
        <f>'Class-1'!CL95</f>
        <v>0</v>
      </c>
      <c r="CL93" s="329">
        <f>'Class-1'!CM95</f>
        <v>0</v>
      </c>
      <c r="CM93" s="329">
        <f>'Class-1'!CN95</f>
        <v>0</v>
      </c>
      <c r="CN93" s="329">
        <f>'Class-1'!CO95</f>
        <v>0</v>
      </c>
      <c r="CO93" s="337">
        <f>'Class-1'!CP95</f>
        <v>0</v>
      </c>
      <c r="CP93" s="141">
        <f>'Class-1'!CQ95</f>
        <v>0</v>
      </c>
      <c r="CQ93" s="326" t="str">
        <f>'Class-1'!CR95</f>
        <v/>
      </c>
      <c r="CR93" s="336">
        <f>'Class-1'!CS95</f>
        <v>0</v>
      </c>
      <c r="CS93" s="329">
        <f>'Class-1'!CT95</f>
        <v>0</v>
      </c>
      <c r="CT93" s="329">
        <f>'Class-1'!CU95</f>
        <v>0</v>
      </c>
      <c r="CU93" s="329">
        <f>'Class-1'!CV95</f>
        <v>0</v>
      </c>
      <c r="CV93" s="329">
        <f>'Class-1'!CW95</f>
        <v>0</v>
      </c>
      <c r="CW93" s="337">
        <f>'Class-1'!CX95</f>
        <v>0</v>
      </c>
      <c r="CX93" s="141">
        <f>'Class-1'!CY95</f>
        <v>0</v>
      </c>
      <c r="CY93" s="326" t="str">
        <f>'Class-1'!CZ95</f>
        <v/>
      </c>
      <c r="CZ93" s="338">
        <f>'Class-1'!DA95</f>
        <v>0</v>
      </c>
      <c r="DA93" s="339">
        <f>'Class-1'!DB95</f>
        <v>0</v>
      </c>
      <c r="DB93" s="340" t="str">
        <f>'Class-1'!DC95</f>
        <v/>
      </c>
      <c r="DC93" s="332">
        <f>'Class-1'!DD95</f>
        <v>1000</v>
      </c>
      <c r="DD93" s="333">
        <f>'Class-1'!DE95</f>
        <v>0</v>
      </c>
      <c r="DE93" s="141">
        <f>'Class-1'!DF95</f>
        <v>0</v>
      </c>
      <c r="DF93" s="141" t="str">
        <f>'Class-1'!DG95</f>
        <v/>
      </c>
      <c r="DG93" s="141" t="str">
        <f>'Class-1'!DH95</f>
        <v/>
      </c>
      <c r="DH93" s="141" t="str">
        <f>'Class-1'!DI95</f>
        <v/>
      </c>
      <c r="DI93" s="334" t="str">
        <f>'Class-1'!DJ95</f>
        <v/>
      </c>
    </row>
    <row r="94" spans="1:113">
      <c r="A94" s="859"/>
      <c r="B94" s="287">
        <f t="shared" si="1"/>
        <v>0</v>
      </c>
      <c r="C94" s="139">
        <f>'Class-1'!D96</f>
        <v>0</v>
      </c>
      <c r="D94" s="139">
        <f>'Class-1'!E96</f>
        <v>0</v>
      </c>
      <c r="E94" s="139">
        <f>'Class-1'!F96</f>
        <v>0</v>
      </c>
      <c r="F94" s="141">
        <f>'Class-1'!G96</f>
        <v>0</v>
      </c>
      <c r="G94" s="141">
        <f>'Class-1'!H96</f>
        <v>0</v>
      </c>
      <c r="H94" s="141">
        <f>'Class-1'!I96</f>
        <v>0</v>
      </c>
      <c r="I94" s="286">
        <f>'Class-1'!J96</f>
        <v>0</v>
      </c>
      <c r="J94" s="335">
        <f>'Class-1'!K96</f>
        <v>0</v>
      </c>
      <c r="K94" s="319">
        <f>'Class-1'!L96</f>
        <v>0</v>
      </c>
      <c r="L94" s="320">
        <f>'Class-1'!M96</f>
        <v>0</v>
      </c>
      <c r="M94" s="321">
        <f>'Class-1'!N96</f>
        <v>0</v>
      </c>
      <c r="N94" s="321">
        <f>'Class-1'!O96</f>
        <v>0</v>
      </c>
      <c r="O94" s="322">
        <f>'Class-1'!P96</f>
        <v>0</v>
      </c>
      <c r="P94" s="323">
        <f>'Class-1'!Q96</f>
        <v>0</v>
      </c>
      <c r="Q94" s="324">
        <f>'Class-1'!R96</f>
        <v>0</v>
      </c>
      <c r="R94" s="324">
        <f>'Class-1'!S96</f>
        <v>0</v>
      </c>
      <c r="S94" s="324">
        <f>'Class-1'!T96</f>
        <v>0</v>
      </c>
      <c r="T94" s="325">
        <f>'Class-1'!U96</f>
        <v>0</v>
      </c>
      <c r="U94" s="434">
        <f>'Class-1'!V96</f>
        <v>0</v>
      </c>
      <c r="V94" s="141">
        <f>'Class-1'!W96</f>
        <v>0</v>
      </c>
      <c r="W94" s="326" t="str">
        <f>'Class-1'!X96</f>
        <v/>
      </c>
      <c r="X94" s="327">
        <f>'Class-1'!Y96</f>
        <v>0</v>
      </c>
      <c r="Y94" s="319">
        <f>'Class-1'!Z96</f>
        <v>0</v>
      </c>
      <c r="Z94" s="320">
        <f>'Class-1'!AA96</f>
        <v>0</v>
      </c>
      <c r="AA94" s="321">
        <f>'Class-1'!AB96</f>
        <v>0</v>
      </c>
      <c r="AB94" s="321">
        <f>'Class-1'!AC96</f>
        <v>0</v>
      </c>
      <c r="AC94" s="322">
        <f>'Class-1'!AD96</f>
        <v>0</v>
      </c>
      <c r="AD94" s="323">
        <f>'Class-1'!AE96</f>
        <v>0</v>
      </c>
      <c r="AE94" s="324">
        <f>'Class-1'!AF96</f>
        <v>0</v>
      </c>
      <c r="AF94" s="324">
        <f>'Class-1'!AG96</f>
        <v>0</v>
      </c>
      <c r="AG94" s="324">
        <f>'Class-1'!AH96</f>
        <v>0</v>
      </c>
      <c r="AH94" s="325">
        <f>'Class-1'!AI96</f>
        <v>0</v>
      </c>
      <c r="AI94" s="434">
        <f>'Class-1'!AJ96</f>
        <v>0</v>
      </c>
      <c r="AJ94" s="141">
        <f>'Class-1'!AK96</f>
        <v>0</v>
      </c>
      <c r="AK94" s="326" t="str">
        <f>'Class-1'!AL96</f>
        <v/>
      </c>
      <c r="AL94" s="327">
        <f>'Class-1'!AM96</f>
        <v>0</v>
      </c>
      <c r="AM94" s="319">
        <f>'Class-1'!AN96</f>
        <v>0</v>
      </c>
      <c r="AN94" s="320">
        <f>'Class-1'!AO96</f>
        <v>0</v>
      </c>
      <c r="AO94" s="321">
        <f>'Class-1'!AP96</f>
        <v>0</v>
      </c>
      <c r="AP94" s="321">
        <f>'Class-1'!AQ96</f>
        <v>0</v>
      </c>
      <c r="AQ94" s="322">
        <f>'Class-1'!AR96</f>
        <v>0</v>
      </c>
      <c r="AR94" s="323">
        <f>'Class-1'!AS96</f>
        <v>0</v>
      </c>
      <c r="AS94" s="324">
        <f>'Class-1'!AT96</f>
        <v>0</v>
      </c>
      <c r="AT94" s="324">
        <f>'Class-1'!AU96</f>
        <v>0</v>
      </c>
      <c r="AU94" s="324">
        <f>'Class-1'!AV96</f>
        <v>0</v>
      </c>
      <c r="AV94" s="325">
        <f>'Class-1'!AW96</f>
        <v>0</v>
      </c>
      <c r="AW94" s="434">
        <f>'Class-1'!AX96</f>
        <v>0</v>
      </c>
      <c r="AX94" s="141">
        <f>'Class-1'!AY96</f>
        <v>0</v>
      </c>
      <c r="AY94" s="326" t="str">
        <f>'Class-1'!AZ96</f>
        <v/>
      </c>
      <c r="AZ94" s="327">
        <f>'Class-1'!BA96</f>
        <v>0</v>
      </c>
      <c r="BA94" s="319">
        <f>'Class-1'!BB96</f>
        <v>0</v>
      </c>
      <c r="BB94" s="320">
        <f>'Class-1'!BC96</f>
        <v>0</v>
      </c>
      <c r="BC94" s="321">
        <f>'Class-1'!BD96</f>
        <v>0</v>
      </c>
      <c r="BD94" s="321">
        <f>'Class-1'!BE96</f>
        <v>0</v>
      </c>
      <c r="BE94" s="322">
        <f>'Class-1'!BF96</f>
        <v>0</v>
      </c>
      <c r="BF94" s="323">
        <f>'Class-1'!BG96</f>
        <v>0</v>
      </c>
      <c r="BG94" s="324">
        <f>'Class-1'!BH96</f>
        <v>0</v>
      </c>
      <c r="BH94" s="324">
        <f>'Class-1'!BI96</f>
        <v>0</v>
      </c>
      <c r="BI94" s="324">
        <f>'Class-1'!BJ96</f>
        <v>0</v>
      </c>
      <c r="BJ94" s="325">
        <f>'Class-1'!BK96</f>
        <v>0</v>
      </c>
      <c r="BK94" s="434">
        <f>'Class-1'!BL96</f>
        <v>0</v>
      </c>
      <c r="BL94" s="141">
        <f>'Class-1'!BM96</f>
        <v>0</v>
      </c>
      <c r="BM94" s="326" t="str">
        <f>'Class-1'!BN96</f>
        <v/>
      </c>
      <c r="BN94" s="327">
        <f>'Class-1'!BO96</f>
        <v>0</v>
      </c>
      <c r="BO94" s="319">
        <f>'Class-1'!BP96</f>
        <v>0</v>
      </c>
      <c r="BP94" s="320">
        <f>'Class-1'!BQ96</f>
        <v>0</v>
      </c>
      <c r="BQ94" s="321">
        <f>'Class-1'!BR96</f>
        <v>0</v>
      </c>
      <c r="BR94" s="321">
        <f>'Class-1'!BS96</f>
        <v>0</v>
      </c>
      <c r="BS94" s="322">
        <f>'Class-1'!BT96</f>
        <v>0</v>
      </c>
      <c r="BT94" s="323">
        <f>'Class-1'!BU96</f>
        <v>0</v>
      </c>
      <c r="BU94" s="324">
        <f>'Class-1'!BV96</f>
        <v>0</v>
      </c>
      <c r="BV94" s="324">
        <f>'Class-1'!BW96</f>
        <v>0</v>
      </c>
      <c r="BW94" s="324">
        <f>'Class-1'!BX96</f>
        <v>0</v>
      </c>
      <c r="BX94" s="325">
        <f>'Class-1'!BY96</f>
        <v>0</v>
      </c>
      <c r="BY94" s="434">
        <f>'Class-1'!BZ96</f>
        <v>0</v>
      </c>
      <c r="BZ94" s="141">
        <f>'Class-1'!CA96</f>
        <v>0</v>
      </c>
      <c r="CA94" s="326" t="str">
        <f>'Class-1'!CB96</f>
        <v/>
      </c>
      <c r="CB94" s="336">
        <f>'Class-1'!CC96</f>
        <v>0</v>
      </c>
      <c r="CC94" s="329">
        <f>'Class-1'!CD96</f>
        <v>0</v>
      </c>
      <c r="CD94" s="329">
        <f>'Class-1'!CE96</f>
        <v>0</v>
      </c>
      <c r="CE94" s="329">
        <f>'Class-1'!CF96</f>
        <v>0</v>
      </c>
      <c r="CF94" s="329">
        <f>'Class-1'!CG96</f>
        <v>0</v>
      </c>
      <c r="CG94" s="337">
        <f>'Class-1'!CH96</f>
        <v>0</v>
      </c>
      <c r="CH94" s="141">
        <f>'Class-1'!CI96</f>
        <v>0</v>
      </c>
      <c r="CI94" s="326" t="str">
        <f>'Class-1'!CJ96</f>
        <v/>
      </c>
      <c r="CJ94" s="336">
        <f>'Class-1'!CK96</f>
        <v>0</v>
      </c>
      <c r="CK94" s="329">
        <f>'Class-1'!CL96</f>
        <v>0</v>
      </c>
      <c r="CL94" s="329">
        <f>'Class-1'!CM96</f>
        <v>0</v>
      </c>
      <c r="CM94" s="329">
        <f>'Class-1'!CN96</f>
        <v>0</v>
      </c>
      <c r="CN94" s="329">
        <f>'Class-1'!CO96</f>
        <v>0</v>
      </c>
      <c r="CO94" s="337">
        <f>'Class-1'!CP96</f>
        <v>0</v>
      </c>
      <c r="CP94" s="141">
        <f>'Class-1'!CQ96</f>
        <v>0</v>
      </c>
      <c r="CQ94" s="326" t="str">
        <f>'Class-1'!CR96</f>
        <v/>
      </c>
      <c r="CR94" s="336">
        <f>'Class-1'!CS96</f>
        <v>0</v>
      </c>
      <c r="CS94" s="329">
        <f>'Class-1'!CT96</f>
        <v>0</v>
      </c>
      <c r="CT94" s="329">
        <f>'Class-1'!CU96</f>
        <v>0</v>
      </c>
      <c r="CU94" s="329">
        <f>'Class-1'!CV96</f>
        <v>0</v>
      </c>
      <c r="CV94" s="329">
        <f>'Class-1'!CW96</f>
        <v>0</v>
      </c>
      <c r="CW94" s="337">
        <f>'Class-1'!CX96</f>
        <v>0</v>
      </c>
      <c r="CX94" s="141">
        <f>'Class-1'!CY96</f>
        <v>0</v>
      </c>
      <c r="CY94" s="326" t="str">
        <f>'Class-1'!CZ96</f>
        <v/>
      </c>
      <c r="CZ94" s="338">
        <f>'Class-1'!DA96</f>
        <v>0</v>
      </c>
      <c r="DA94" s="339">
        <f>'Class-1'!DB96</f>
        <v>0</v>
      </c>
      <c r="DB94" s="340" t="str">
        <f>'Class-1'!DC96</f>
        <v/>
      </c>
      <c r="DC94" s="332">
        <f>'Class-1'!DD96</f>
        <v>1000</v>
      </c>
      <c r="DD94" s="333">
        <f>'Class-1'!DE96</f>
        <v>0</v>
      </c>
      <c r="DE94" s="141">
        <f>'Class-1'!DF96</f>
        <v>0</v>
      </c>
      <c r="DF94" s="141" t="str">
        <f>'Class-1'!DG96</f>
        <v/>
      </c>
      <c r="DG94" s="141" t="str">
        <f>'Class-1'!DH96</f>
        <v/>
      </c>
      <c r="DH94" s="141" t="str">
        <f>'Class-1'!DI96</f>
        <v/>
      </c>
      <c r="DI94" s="334" t="str">
        <f>'Class-1'!DJ96</f>
        <v/>
      </c>
    </row>
    <row r="95" spans="1:113">
      <c r="A95" s="859"/>
      <c r="B95" s="287">
        <f t="shared" si="1"/>
        <v>0</v>
      </c>
      <c r="C95" s="139">
        <f>'Class-1'!D97</f>
        <v>0</v>
      </c>
      <c r="D95" s="139">
        <f>'Class-1'!E97</f>
        <v>0</v>
      </c>
      <c r="E95" s="139">
        <f>'Class-1'!F97</f>
        <v>0</v>
      </c>
      <c r="F95" s="141">
        <f>'Class-1'!G97</f>
        <v>0</v>
      </c>
      <c r="G95" s="141">
        <f>'Class-1'!H97</f>
        <v>0</v>
      </c>
      <c r="H95" s="141">
        <f>'Class-1'!I97</f>
        <v>0</v>
      </c>
      <c r="I95" s="286">
        <f>'Class-1'!J97</f>
        <v>0</v>
      </c>
      <c r="J95" s="335">
        <f>'Class-1'!K97</f>
        <v>0</v>
      </c>
      <c r="K95" s="319">
        <f>'Class-1'!L97</f>
        <v>0</v>
      </c>
      <c r="L95" s="320">
        <f>'Class-1'!M97</f>
        <v>0</v>
      </c>
      <c r="M95" s="321">
        <f>'Class-1'!N97</f>
        <v>0</v>
      </c>
      <c r="N95" s="321">
        <f>'Class-1'!O97</f>
        <v>0</v>
      </c>
      <c r="O95" s="322">
        <f>'Class-1'!P97</f>
        <v>0</v>
      </c>
      <c r="P95" s="323">
        <f>'Class-1'!Q97</f>
        <v>0</v>
      </c>
      <c r="Q95" s="324">
        <f>'Class-1'!R97</f>
        <v>0</v>
      </c>
      <c r="R95" s="324">
        <f>'Class-1'!S97</f>
        <v>0</v>
      </c>
      <c r="S95" s="324">
        <f>'Class-1'!T97</f>
        <v>0</v>
      </c>
      <c r="T95" s="325">
        <f>'Class-1'!U97</f>
        <v>0</v>
      </c>
      <c r="U95" s="434">
        <f>'Class-1'!V97</f>
        <v>0</v>
      </c>
      <c r="V95" s="141">
        <f>'Class-1'!W97</f>
        <v>0</v>
      </c>
      <c r="W95" s="326" t="str">
        <f>'Class-1'!X97</f>
        <v/>
      </c>
      <c r="X95" s="327">
        <f>'Class-1'!Y97</f>
        <v>0</v>
      </c>
      <c r="Y95" s="319">
        <f>'Class-1'!Z97</f>
        <v>0</v>
      </c>
      <c r="Z95" s="320">
        <f>'Class-1'!AA97</f>
        <v>0</v>
      </c>
      <c r="AA95" s="321">
        <f>'Class-1'!AB97</f>
        <v>0</v>
      </c>
      <c r="AB95" s="321">
        <f>'Class-1'!AC97</f>
        <v>0</v>
      </c>
      <c r="AC95" s="322">
        <f>'Class-1'!AD97</f>
        <v>0</v>
      </c>
      <c r="AD95" s="323">
        <f>'Class-1'!AE97</f>
        <v>0</v>
      </c>
      <c r="AE95" s="324">
        <f>'Class-1'!AF97</f>
        <v>0</v>
      </c>
      <c r="AF95" s="324">
        <f>'Class-1'!AG97</f>
        <v>0</v>
      </c>
      <c r="AG95" s="324">
        <f>'Class-1'!AH97</f>
        <v>0</v>
      </c>
      <c r="AH95" s="325">
        <f>'Class-1'!AI97</f>
        <v>0</v>
      </c>
      <c r="AI95" s="434">
        <f>'Class-1'!AJ97</f>
        <v>0</v>
      </c>
      <c r="AJ95" s="141">
        <f>'Class-1'!AK97</f>
        <v>0</v>
      </c>
      <c r="AK95" s="326" t="str">
        <f>'Class-1'!AL97</f>
        <v/>
      </c>
      <c r="AL95" s="327">
        <f>'Class-1'!AM97</f>
        <v>0</v>
      </c>
      <c r="AM95" s="319">
        <f>'Class-1'!AN97</f>
        <v>0</v>
      </c>
      <c r="AN95" s="320">
        <f>'Class-1'!AO97</f>
        <v>0</v>
      </c>
      <c r="AO95" s="321">
        <f>'Class-1'!AP97</f>
        <v>0</v>
      </c>
      <c r="AP95" s="321">
        <f>'Class-1'!AQ97</f>
        <v>0</v>
      </c>
      <c r="AQ95" s="322">
        <f>'Class-1'!AR97</f>
        <v>0</v>
      </c>
      <c r="AR95" s="323">
        <f>'Class-1'!AS97</f>
        <v>0</v>
      </c>
      <c r="AS95" s="324">
        <f>'Class-1'!AT97</f>
        <v>0</v>
      </c>
      <c r="AT95" s="324">
        <f>'Class-1'!AU97</f>
        <v>0</v>
      </c>
      <c r="AU95" s="324">
        <f>'Class-1'!AV97</f>
        <v>0</v>
      </c>
      <c r="AV95" s="325">
        <f>'Class-1'!AW97</f>
        <v>0</v>
      </c>
      <c r="AW95" s="434">
        <f>'Class-1'!AX97</f>
        <v>0</v>
      </c>
      <c r="AX95" s="141">
        <f>'Class-1'!AY97</f>
        <v>0</v>
      </c>
      <c r="AY95" s="326" t="str">
        <f>'Class-1'!AZ97</f>
        <v/>
      </c>
      <c r="AZ95" s="327">
        <f>'Class-1'!BA97</f>
        <v>0</v>
      </c>
      <c r="BA95" s="319">
        <f>'Class-1'!BB97</f>
        <v>0</v>
      </c>
      <c r="BB95" s="320">
        <f>'Class-1'!BC97</f>
        <v>0</v>
      </c>
      <c r="BC95" s="321">
        <f>'Class-1'!BD97</f>
        <v>0</v>
      </c>
      <c r="BD95" s="321">
        <f>'Class-1'!BE97</f>
        <v>0</v>
      </c>
      <c r="BE95" s="322">
        <f>'Class-1'!BF97</f>
        <v>0</v>
      </c>
      <c r="BF95" s="323">
        <f>'Class-1'!BG97</f>
        <v>0</v>
      </c>
      <c r="BG95" s="324">
        <f>'Class-1'!BH97</f>
        <v>0</v>
      </c>
      <c r="BH95" s="324">
        <f>'Class-1'!BI97</f>
        <v>0</v>
      </c>
      <c r="BI95" s="324">
        <f>'Class-1'!BJ97</f>
        <v>0</v>
      </c>
      <c r="BJ95" s="325">
        <f>'Class-1'!BK97</f>
        <v>0</v>
      </c>
      <c r="BK95" s="434">
        <f>'Class-1'!BL97</f>
        <v>0</v>
      </c>
      <c r="BL95" s="141">
        <f>'Class-1'!BM97</f>
        <v>0</v>
      </c>
      <c r="BM95" s="326" t="str">
        <f>'Class-1'!BN97</f>
        <v/>
      </c>
      <c r="BN95" s="327">
        <f>'Class-1'!BO97</f>
        <v>0</v>
      </c>
      <c r="BO95" s="319">
        <f>'Class-1'!BP97</f>
        <v>0</v>
      </c>
      <c r="BP95" s="320">
        <f>'Class-1'!BQ97</f>
        <v>0</v>
      </c>
      <c r="BQ95" s="321">
        <f>'Class-1'!BR97</f>
        <v>0</v>
      </c>
      <c r="BR95" s="321">
        <f>'Class-1'!BS97</f>
        <v>0</v>
      </c>
      <c r="BS95" s="322">
        <f>'Class-1'!BT97</f>
        <v>0</v>
      </c>
      <c r="BT95" s="323">
        <f>'Class-1'!BU97</f>
        <v>0</v>
      </c>
      <c r="BU95" s="324">
        <f>'Class-1'!BV97</f>
        <v>0</v>
      </c>
      <c r="BV95" s="324">
        <f>'Class-1'!BW97</f>
        <v>0</v>
      </c>
      <c r="BW95" s="324">
        <f>'Class-1'!BX97</f>
        <v>0</v>
      </c>
      <c r="BX95" s="325">
        <f>'Class-1'!BY97</f>
        <v>0</v>
      </c>
      <c r="BY95" s="434">
        <f>'Class-1'!BZ97</f>
        <v>0</v>
      </c>
      <c r="BZ95" s="141">
        <f>'Class-1'!CA97</f>
        <v>0</v>
      </c>
      <c r="CA95" s="326" t="str">
        <f>'Class-1'!CB97</f>
        <v/>
      </c>
      <c r="CB95" s="336">
        <f>'Class-1'!CC97</f>
        <v>0</v>
      </c>
      <c r="CC95" s="329">
        <f>'Class-1'!CD97</f>
        <v>0</v>
      </c>
      <c r="CD95" s="329">
        <f>'Class-1'!CE97</f>
        <v>0</v>
      </c>
      <c r="CE95" s="329">
        <f>'Class-1'!CF97</f>
        <v>0</v>
      </c>
      <c r="CF95" s="329">
        <f>'Class-1'!CG97</f>
        <v>0</v>
      </c>
      <c r="CG95" s="337">
        <f>'Class-1'!CH97</f>
        <v>0</v>
      </c>
      <c r="CH95" s="141">
        <f>'Class-1'!CI97</f>
        <v>0</v>
      </c>
      <c r="CI95" s="326" t="str">
        <f>'Class-1'!CJ97</f>
        <v/>
      </c>
      <c r="CJ95" s="336">
        <f>'Class-1'!CK97</f>
        <v>0</v>
      </c>
      <c r="CK95" s="329">
        <f>'Class-1'!CL97</f>
        <v>0</v>
      </c>
      <c r="CL95" s="329">
        <f>'Class-1'!CM97</f>
        <v>0</v>
      </c>
      <c r="CM95" s="329">
        <f>'Class-1'!CN97</f>
        <v>0</v>
      </c>
      <c r="CN95" s="329">
        <f>'Class-1'!CO97</f>
        <v>0</v>
      </c>
      <c r="CO95" s="337">
        <f>'Class-1'!CP97</f>
        <v>0</v>
      </c>
      <c r="CP95" s="141">
        <f>'Class-1'!CQ97</f>
        <v>0</v>
      </c>
      <c r="CQ95" s="326" t="str">
        <f>'Class-1'!CR97</f>
        <v/>
      </c>
      <c r="CR95" s="336">
        <f>'Class-1'!CS97</f>
        <v>0</v>
      </c>
      <c r="CS95" s="329">
        <f>'Class-1'!CT97</f>
        <v>0</v>
      </c>
      <c r="CT95" s="329">
        <f>'Class-1'!CU97</f>
        <v>0</v>
      </c>
      <c r="CU95" s="329">
        <f>'Class-1'!CV97</f>
        <v>0</v>
      </c>
      <c r="CV95" s="329">
        <f>'Class-1'!CW97</f>
        <v>0</v>
      </c>
      <c r="CW95" s="337">
        <f>'Class-1'!CX97</f>
        <v>0</v>
      </c>
      <c r="CX95" s="141">
        <f>'Class-1'!CY97</f>
        <v>0</v>
      </c>
      <c r="CY95" s="326" t="str">
        <f>'Class-1'!CZ97</f>
        <v/>
      </c>
      <c r="CZ95" s="338">
        <f>'Class-1'!DA97</f>
        <v>0</v>
      </c>
      <c r="DA95" s="339">
        <f>'Class-1'!DB97</f>
        <v>0</v>
      </c>
      <c r="DB95" s="340" t="str">
        <f>'Class-1'!DC97</f>
        <v/>
      </c>
      <c r="DC95" s="332">
        <f>'Class-1'!DD97</f>
        <v>1000</v>
      </c>
      <c r="DD95" s="333">
        <f>'Class-1'!DE97</f>
        <v>0</v>
      </c>
      <c r="DE95" s="141">
        <f>'Class-1'!DF97</f>
        <v>0</v>
      </c>
      <c r="DF95" s="141" t="str">
        <f>'Class-1'!DG97</f>
        <v/>
      </c>
      <c r="DG95" s="141" t="str">
        <f>'Class-1'!DH97</f>
        <v/>
      </c>
      <c r="DH95" s="141" t="str">
        <f>'Class-1'!DI97</f>
        <v/>
      </c>
      <c r="DI95" s="334" t="str">
        <f>'Class-1'!DJ97</f>
        <v/>
      </c>
    </row>
    <row r="96" spans="1:113">
      <c r="A96" s="859"/>
      <c r="B96" s="287">
        <f t="shared" si="1"/>
        <v>0</v>
      </c>
      <c r="C96" s="139">
        <f>'Class-1'!D98</f>
        <v>0</v>
      </c>
      <c r="D96" s="139">
        <f>'Class-1'!E98</f>
        <v>0</v>
      </c>
      <c r="E96" s="139">
        <f>'Class-1'!F98</f>
        <v>0</v>
      </c>
      <c r="F96" s="141">
        <f>'Class-1'!G98</f>
        <v>0</v>
      </c>
      <c r="G96" s="141">
        <f>'Class-1'!H98</f>
        <v>0</v>
      </c>
      <c r="H96" s="141">
        <f>'Class-1'!I98</f>
        <v>0</v>
      </c>
      <c r="I96" s="286">
        <f>'Class-1'!J98</f>
        <v>0</v>
      </c>
      <c r="J96" s="335">
        <f>'Class-1'!K98</f>
        <v>0</v>
      </c>
      <c r="K96" s="319">
        <f>'Class-1'!L98</f>
        <v>0</v>
      </c>
      <c r="L96" s="320">
        <f>'Class-1'!M98</f>
        <v>0</v>
      </c>
      <c r="M96" s="321">
        <f>'Class-1'!N98</f>
        <v>0</v>
      </c>
      <c r="N96" s="321">
        <f>'Class-1'!O98</f>
        <v>0</v>
      </c>
      <c r="O96" s="322">
        <f>'Class-1'!P98</f>
        <v>0</v>
      </c>
      <c r="P96" s="323">
        <f>'Class-1'!Q98</f>
        <v>0</v>
      </c>
      <c r="Q96" s="324">
        <f>'Class-1'!R98</f>
        <v>0</v>
      </c>
      <c r="R96" s="324">
        <f>'Class-1'!S98</f>
        <v>0</v>
      </c>
      <c r="S96" s="324">
        <f>'Class-1'!T98</f>
        <v>0</v>
      </c>
      <c r="T96" s="325">
        <f>'Class-1'!U98</f>
        <v>0</v>
      </c>
      <c r="U96" s="434">
        <f>'Class-1'!V98</f>
        <v>0</v>
      </c>
      <c r="V96" s="141">
        <f>'Class-1'!W98</f>
        <v>0</v>
      </c>
      <c r="W96" s="326" t="str">
        <f>'Class-1'!X98</f>
        <v/>
      </c>
      <c r="X96" s="327">
        <f>'Class-1'!Y98</f>
        <v>0</v>
      </c>
      <c r="Y96" s="319">
        <f>'Class-1'!Z98</f>
        <v>0</v>
      </c>
      <c r="Z96" s="320">
        <f>'Class-1'!AA98</f>
        <v>0</v>
      </c>
      <c r="AA96" s="321">
        <f>'Class-1'!AB98</f>
        <v>0</v>
      </c>
      <c r="AB96" s="321">
        <f>'Class-1'!AC98</f>
        <v>0</v>
      </c>
      <c r="AC96" s="322">
        <f>'Class-1'!AD98</f>
        <v>0</v>
      </c>
      <c r="AD96" s="323">
        <f>'Class-1'!AE98</f>
        <v>0</v>
      </c>
      <c r="AE96" s="324">
        <f>'Class-1'!AF98</f>
        <v>0</v>
      </c>
      <c r="AF96" s="324">
        <f>'Class-1'!AG98</f>
        <v>0</v>
      </c>
      <c r="AG96" s="324">
        <f>'Class-1'!AH98</f>
        <v>0</v>
      </c>
      <c r="AH96" s="325">
        <f>'Class-1'!AI98</f>
        <v>0</v>
      </c>
      <c r="AI96" s="434">
        <f>'Class-1'!AJ98</f>
        <v>0</v>
      </c>
      <c r="AJ96" s="141">
        <f>'Class-1'!AK98</f>
        <v>0</v>
      </c>
      <c r="AK96" s="326" t="str">
        <f>'Class-1'!AL98</f>
        <v/>
      </c>
      <c r="AL96" s="327">
        <f>'Class-1'!AM98</f>
        <v>0</v>
      </c>
      <c r="AM96" s="319">
        <f>'Class-1'!AN98</f>
        <v>0</v>
      </c>
      <c r="AN96" s="320">
        <f>'Class-1'!AO98</f>
        <v>0</v>
      </c>
      <c r="AO96" s="321">
        <f>'Class-1'!AP98</f>
        <v>0</v>
      </c>
      <c r="AP96" s="321">
        <f>'Class-1'!AQ98</f>
        <v>0</v>
      </c>
      <c r="AQ96" s="322">
        <f>'Class-1'!AR98</f>
        <v>0</v>
      </c>
      <c r="AR96" s="323">
        <f>'Class-1'!AS98</f>
        <v>0</v>
      </c>
      <c r="AS96" s="324">
        <f>'Class-1'!AT98</f>
        <v>0</v>
      </c>
      <c r="AT96" s="324">
        <f>'Class-1'!AU98</f>
        <v>0</v>
      </c>
      <c r="AU96" s="324">
        <f>'Class-1'!AV98</f>
        <v>0</v>
      </c>
      <c r="AV96" s="325">
        <f>'Class-1'!AW98</f>
        <v>0</v>
      </c>
      <c r="AW96" s="434">
        <f>'Class-1'!AX98</f>
        <v>0</v>
      </c>
      <c r="AX96" s="141">
        <f>'Class-1'!AY98</f>
        <v>0</v>
      </c>
      <c r="AY96" s="326" t="str">
        <f>'Class-1'!AZ98</f>
        <v/>
      </c>
      <c r="AZ96" s="327">
        <f>'Class-1'!BA98</f>
        <v>0</v>
      </c>
      <c r="BA96" s="319">
        <f>'Class-1'!BB98</f>
        <v>0</v>
      </c>
      <c r="BB96" s="320">
        <f>'Class-1'!BC98</f>
        <v>0</v>
      </c>
      <c r="BC96" s="321">
        <f>'Class-1'!BD98</f>
        <v>0</v>
      </c>
      <c r="BD96" s="321">
        <f>'Class-1'!BE98</f>
        <v>0</v>
      </c>
      <c r="BE96" s="322">
        <f>'Class-1'!BF98</f>
        <v>0</v>
      </c>
      <c r="BF96" s="323">
        <f>'Class-1'!BG98</f>
        <v>0</v>
      </c>
      <c r="BG96" s="324">
        <f>'Class-1'!BH98</f>
        <v>0</v>
      </c>
      <c r="BH96" s="324">
        <f>'Class-1'!BI98</f>
        <v>0</v>
      </c>
      <c r="BI96" s="324">
        <f>'Class-1'!BJ98</f>
        <v>0</v>
      </c>
      <c r="BJ96" s="325">
        <f>'Class-1'!BK98</f>
        <v>0</v>
      </c>
      <c r="BK96" s="434">
        <f>'Class-1'!BL98</f>
        <v>0</v>
      </c>
      <c r="BL96" s="141">
        <f>'Class-1'!BM98</f>
        <v>0</v>
      </c>
      <c r="BM96" s="326" t="str">
        <f>'Class-1'!BN98</f>
        <v/>
      </c>
      <c r="BN96" s="327">
        <f>'Class-1'!BO98</f>
        <v>0</v>
      </c>
      <c r="BO96" s="319">
        <f>'Class-1'!BP98</f>
        <v>0</v>
      </c>
      <c r="BP96" s="320">
        <f>'Class-1'!BQ98</f>
        <v>0</v>
      </c>
      <c r="BQ96" s="321">
        <f>'Class-1'!BR98</f>
        <v>0</v>
      </c>
      <c r="BR96" s="321">
        <f>'Class-1'!BS98</f>
        <v>0</v>
      </c>
      <c r="BS96" s="322">
        <f>'Class-1'!BT98</f>
        <v>0</v>
      </c>
      <c r="BT96" s="323">
        <f>'Class-1'!BU98</f>
        <v>0</v>
      </c>
      <c r="BU96" s="324">
        <f>'Class-1'!BV98</f>
        <v>0</v>
      </c>
      <c r="BV96" s="324">
        <f>'Class-1'!BW98</f>
        <v>0</v>
      </c>
      <c r="BW96" s="324">
        <f>'Class-1'!BX98</f>
        <v>0</v>
      </c>
      <c r="BX96" s="325">
        <f>'Class-1'!BY98</f>
        <v>0</v>
      </c>
      <c r="BY96" s="434">
        <f>'Class-1'!BZ98</f>
        <v>0</v>
      </c>
      <c r="BZ96" s="141">
        <f>'Class-1'!CA98</f>
        <v>0</v>
      </c>
      <c r="CA96" s="326" t="str">
        <f>'Class-1'!CB98</f>
        <v/>
      </c>
      <c r="CB96" s="336">
        <f>'Class-1'!CC98</f>
        <v>0</v>
      </c>
      <c r="CC96" s="329">
        <f>'Class-1'!CD98</f>
        <v>0</v>
      </c>
      <c r="CD96" s="329">
        <f>'Class-1'!CE98</f>
        <v>0</v>
      </c>
      <c r="CE96" s="329">
        <f>'Class-1'!CF98</f>
        <v>0</v>
      </c>
      <c r="CF96" s="329">
        <f>'Class-1'!CG98</f>
        <v>0</v>
      </c>
      <c r="CG96" s="337">
        <f>'Class-1'!CH98</f>
        <v>0</v>
      </c>
      <c r="CH96" s="141">
        <f>'Class-1'!CI98</f>
        <v>0</v>
      </c>
      <c r="CI96" s="326" t="str">
        <f>'Class-1'!CJ98</f>
        <v/>
      </c>
      <c r="CJ96" s="336">
        <f>'Class-1'!CK98</f>
        <v>0</v>
      </c>
      <c r="CK96" s="329">
        <f>'Class-1'!CL98</f>
        <v>0</v>
      </c>
      <c r="CL96" s="329">
        <f>'Class-1'!CM98</f>
        <v>0</v>
      </c>
      <c r="CM96" s="329">
        <f>'Class-1'!CN98</f>
        <v>0</v>
      </c>
      <c r="CN96" s="329">
        <f>'Class-1'!CO98</f>
        <v>0</v>
      </c>
      <c r="CO96" s="337">
        <f>'Class-1'!CP98</f>
        <v>0</v>
      </c>
      <c r="CP96" s="141">
        <f>'Class-1'!CQ98</f>
        <v>0</v>
      </c>
      <c r="CQ96" s="326" t="str">
        <f>'Class-1'!CR98</f>
        <v/>
      </c>
      <c r="CR96" s="336">
        <f>'Class-1'!CS98</f>
        <v>0</v>
      </c>
      <c r="CS96" s="329">
        <f>'Class-1'!CT98</f>
        <v>0</v>
      </c>
      <c r="CT96" s="329">
        <f>'Class-1'!CU98</f>
        <v>0</v>
      </c>
      <c r="CU96" s="329">
        <f>'Class-1'!CV98</f>
        <v>0</v>
      </c>
      <c r="CV96" s="329">
        <f>'Class-1'!CW98</f>
        <v>0</v>
      </c>
      <c r="CW96" s="337">
        <f>'Class-1'!CX98</f>
        <v>0</v>
      </c>
      <c r="CX96" s="141">
        <f>'Class-1'!CY98</f>
        <v>0</v>
      </c>
      <c r="CY96" s="326" t="str">
        <f>'Class-1'!CZ98</f>
        <v/>
      </c>
      <c r="CZ96" s="338">
        <f>'Class-1'!DA98</f>
        <v>0</v>
      </c>
      <c r="DA96" s="339">
        <f>'Class-1'!DB98</f>
        <v>0</v>
      </c>
      <c r="DB96" s="340" t="str">
        <f>'Class-1'!DC98</f>
        <v/>
      </c>
      <c r="DC96" s="332">
        <f>'Class-1'!DD98</f>
        <v>1000</v>
      </c>
      <c r="DD96" s="333">
        <f>'Class-1'!DE98</f>
        <v>0</v>
      </c>
      <c r="DE96" s="141">
        <f>'Class-1'!DF98</f>
        <v>0</v>
      </c>
      <c r="DF96" s="141" t="str">
        <f>'Class-1'!DG98</f>
        <v/>
      </c>
      <c r="DG96" s="141" t="str">
        <f>'Class-1'!DH98</f>
        <v/>
      </c>
      <c r="DH96" s="141" t="str">
        <f>'Class-1'!DI98</f>
        <v/>
      </c>
      <c r="DI96" s="334" t="str">
        <f>'Class-1'!DJ98</f>
        <v/>
      </c>
    </row>
    <row r="97" spans="1:113">
      <c r="A97" s="859"/>
      <c r="B97" s="287">
        <f t="shared" si="1"/>
        <v>0</v>
      </c>
      <c r="C97" s="139">
        <f>'Class-1'!D99</f>
        <v>0</v>
      </c>
      <c r="D97" s="139">
        <f>'Class-1'!E99</f>
        <v>0</v>
      </c>
      <c r="E97" s="139">
        <f>'Class-1'!F99</f>
        <v>0</v>
      </c>
      <c r="F97" s="141">
        <f>'Class-1'!G99</f>
        <v>0</v>
      </c>
      <c r="G97" s="141">
        <f>'Class-1'!H99</f>
        <v>0</v>
      </c>
      <c r="H97" s="141">
        <f>'Class-1'!I99</f>
        <v>0</v>
      </c>
      <c r="I97" s="286">
        <f>'Class-1'!J99</f>
        <v>0</v>
      </c>
      <c r="J97" s="335">
        <f>'Class-1'!K99</f>
        <v>0</v>
      </c>
      <c r="K97" s="319">
        <f>'Class-1'!L99</f>
        <v>0</v>
      </c>
      <c r="L97" s="320">
        <f>'Class-1'!M99</f>
        <v>0</v>
      </c>
      <c r="M97" s="321">
        <f>'Class-1'!N99</f>
        <v>0</v>
      </c>
      <c r="N97" s="321">
        <f>'Class-1'!O99</f>
        <v>0</v>
      </c>
      <c r="O97" s="322">
        <f>'Class-1'!P99</f>
        <v>0</v>
      </c>
      <c r="P97" s="323">
        <f>'Class-1'!Q99</f>
        <v>0</v>
      </c>
      <c r="Q97" s="324">
        <f>'Class-1'!R99</f>
        <v>0</v>
      </c>
      <c r="R97" s="324">
        <f>'Class-1'!S99</f>
        <v>0</v>
      </c>
      <c r="S97" s="324">
        <f>'Class-1'!T99</f>
        <v>0</v>
      </c>
      <c r="T97" s="325">
        <f>'Class-1'!U99</f>
        <v>0</v>
      </c>
      <c r="U97" s="434">
        <f>'Class-1'!V99</f>
        <v>0</v>
      </c>
      <c r="V97" s="141">
        <f>'Class-1'!W99</f>
        <v>0</v>
      </c>
      <c r="W97" s="326" t="str">
        <f>'Class-1'!X99</f>
        <v/>
      </c>
      <c r="X97" s="327">
        <f>'Class-1'!Y99</f>
        <v>0</v>
      </c>
      <c r="Y97" s="319">
        <f>'Class-1'!Z99</f>
        <v>0</v>
      </c>
      <c r="Z97" s="320">
        <f>'Class-1'!AA99</f>
        <v>0</v>
      </c>
      <c r="AA97" s="321">
        <f>'Class-1'!AB99</f>
        <v>0</v>
      </c>
      <c r="AB97" s="321">
        <f>'Class-1'!AC99</f>
        <v>0</v>
      </c>
      <c r="AC97" s="322">
        <f>'Class-1'!AD99</f>
        <v>0</v>
      </c>
      <c r="AD97" s="323">
        <f>'Class-1'!AE99</f>
        <v>0</v>
      </c>
      <c r="AE97" s="324">
        <f>'Class-1'!AF99</f>
        <v>0</v>
      </c>
      <c r="AF97" s="324">
        <f>'Class-1'!AG99</f>
        <v>0</v>
      </c>
      <c r="AG97" s="324">
        <f>'Class-1'!AH99</f>
        <v>0</v>
      </c>
      <c r="AH97" s="325">
        <f>'Class-1'!AI99</f>
        <v>0</v>
      </c>
      <c r="AI97" s="434">
        <f>'Class-1'!AJ99</f>
        <v>0</v>
      </c>
      <c r="AJ97" s="141">
        <f>'Class-1'!AK99</f>
        <v>0</v>
      </c>
      <c r="AK97" s="326" t="str">
        <f>'Class-1'!AL99</f>
        <v/>
      </c>
      <c r="AL97" s="327">
        <f>'Class-1'!AM99</f>
        <v>0</v>
      </c>
      <c r="AM97" s="319">
        <f>'Class-1'!AN99</f>
        <v>0</v>
      </c>
      <c r="AN97" s="320">
        <f>'Class-1'!AO99</f>
        <v>0</v>
      </c>
      <c r="AO97" s="321">
        <f>'Class-1'!AP99</f>
        <v>0</v>
      </c>
      <c r="AP97" s="321">
        <f>'Class-1'!AQ99</f>
        <v>0</v>
      </c>
      <c r="AQ97" s="322">
        <f>'Class-1'!AR99</f>
        <v>0</v>
      </c>
      <c r="AR97" s="323">
        <f>'Class-1'!AS99</f>
        <v>0</v>
      </c>
      <c r="AS97" s="324">
        <f>'Class-1'!AT99</f>
        <v>0</v>
      </c>
      <c r="AT97" s="324">
        <f>'Class-1'!AU99</f>
        <v>0</v>
      </c>
      <c r="AU97" s="324">
        <f>'Class-1'!AV99</f>
        <v>0</v>
      </c>
      <c r="AV97" s="325">
        <f>'Class-1'!AW99</f>
        <v>0</v>
      </c>
      <c r="AW97" s="434">
        <f>'Class-1'!AX99</f>
        <v>0</v>
      </c>
      <c r="AX97" s="141">
        <f>'Class-1'!AY99</f>
        <v>0</v>
      </c>
      <c r="AY97" s="326" t="str">
        <f>'Class-1'!AZ99</f>
        <v/>
      </c>
      <c r="AZ97" s="327">
        <f>'Class-1'!BA99</f>
        <v>0</v>
      </c>
      <c r="BA97" s="319">
        <f>'Class-1'!BB99</f>
        <v>0</v>
      </c>
      <c r="BB97" s="320">
        <f>'Class-1'!BC99</f>
        <v>0</v>
      </c>
      <c r="BC97" s="321">
        <f>'Class-1'!BD99</f>
        <v>0</v>
      </c>
      <c r="BD97" s="321">
        <f>'Class-1'!BE99</f>
        <v>0</v>
      </c>
      <c r="BE97" s="322">
        <f>'Class-1'!BF99</f>
        <v>0</v>
      </c>
      <c r="BF97" s="323">
        <f>'Class-1'!BG99</f>
        <v>0</v>
      </c>
      <c r="BG97" s="324">
        <f>'Class-1'!BH99</f>
        <v>0</v>
      </c>
      <c r="BH97" s="324">
        <f>'Class-1'!BI99</f>
        <v>0</v>
      </c>
      <c r="BI97" s="324">
        <f>'Class-1'!BJ99</f>
        <v>0</v>
      </c>
      <c r="BJ97" s="325">
        <f>'Class-1'!BK99</f>
        <v>0</v>
      </c>
      <c r="BK97" s="434">
        <f>'Class-1'!BL99</f>
        <v>0</v>
      </c>
      <c r="BL97" s="141">
        <f>'Class-1'!BM99</f>
        <v>0</v>
      </c>
      <c r="BM97" s="326" t="str">
        <f>'Class-1'!BN99</f>
        <v/>
      </c>
      <c r="BN97" s="327">
        <f>'Class-1'!BO99</f>
        <v>0</v>
      </c>
      <c r="BO97" s="319">
        <f>'Class-1'!BP99</f>
        <v>0</v>
      </c>
      <c r="BP97" s="320">
        <f>'Class-1'!BQ99</f>
        <v>0</v>
      </c>
      <c r="BQ97" s="321">
        <f>'Class-1'!BR99</f>
        <v>0</v>
      </c>
      <c r="BR97" s="321">
        <f>'Class-1'!BS99</f>
        <v>0</v>
      </c>
      <c r="BS97" s="322">
        <f>'Class-1'!BT99</f>
        <v>0</v>
      </c>
      <c r="BT97" s="323">
        <f>'Class-1'!BU99</f>
        <v>0</v>
      </c>
      <c r="BU97" s="324">
        <f>'Class-1'!BV99</f>
        <v>0</v>
      </c>
      <c r="BV97" s="324">
        <f>'Class-1'!BW99</f>
        <v>0</v>
      </c>
      <c r="BW97" s="324">
        <f>'Class-1'!BX99</f>
        <v>0</v>
      </c>
      <c r="BX97" s="325">
        <f>'Class-1'!BY99</f>
        <v>0</v>
      </c>
      <c r="BY97" s="434">
        <f>'Class-1'!BZ99</f>
        <v>0</v>
      </c>
      <c r="BZ97" s="141">
        <f>'Class-1'!CA99</f>
        <v>0</v>
      </c>
      <c r="CA97" s="326" t="str">
        <f>'Class-1'!CB99</f>
        <v/>
      </c>
      <c r="CB97" s="336">
        <f>'Class-1'!CC99</f>
        <v>0</v>
      </c>
      <c r="CC97" s="329">
        <f>'Class-1'!CD99</f>
        <v>0</v>
      </c>
      <c r="CD97" s="329">
        <f>'Class-1'!CE99</f>
        <v>0</v>
      </c>
      <c r="CE97" s="329">
        <f>'Class-1'!CF99</f>
        <v>0</v>
      </c>
      <c r="CF97" s="329">
        <f>'Class-1'!CG99</f>
        <v>0</v>
      </c>
      <c r="CG97" s="337">
        <f>'Class-1'!CH99</f>
        <v>0</v>
      </c>
      <c r="CH97" s="141">
        <f>'Class-1'!CI99</f>
        <v>0</v>
      </c>
      <c r="CI97" s="326" t="str">
        <f>'Class-1'!CJ99</f>
        <v/>
      </c>
      <c r="CJ97" s="336">
        <f>'Class-1'!CK99</f>
        <v>0</v>
      </c>
      <c r="CK97" s="329">
        <f>'Class-1'!CL99</f>
        <v>0</v>
      </c>
      <c r="CL97" s="329">
        <f>'Class-1'!CM99</f>
        <v>0</v>
      </c>
      <c r="CM97" s="329">
        <f>'Class-1'!CN99</f>
        <v>0</v>
      </c>
      <c r="CN97" s="329">
        <f>'Class-1'!CO99</f>
        <v>0</v>
      </c>
      <c r="CO97" s="337">
        <f>'Class-1'!CP99</f>
        <v>0</v>
      </c>
      <c r="CP97" s="141">
        <f>'Class-1'!CQ99</f>
        <v>0</v>
      </c>
      <c r="CQ97" s="326" t="str">
        <f>'Class-1'!CR99</f>
        <v/>
      </c>
      <c r="CR97" s="336">
        <f>'Class-1'!CS99</f>
        <v>0</v>
      </c>
      <c r="CS97" s="329">
        <f>'Class-1'!CT99</f>
        <v>0</v>
      </c>
      <c r="CT97" s="329">
        <f>'Class-1'!CU99</f>
        <v>0</v>
      </c>
      <c r="CU97" s="329">
        <f>'Class-1'!CV99</f>
        <v>0</v>
      </c>
      <c r="CV97" s="329">
        <f>'Class-1'!CW99</f>
        <v>0</v>
      </c>
      <c r="CW97" s="337">
        <f>'Class-1'!CX99</f>
        <v>0</v>
      </c>
      <c r="CX97" s="141">
        <f>'Class-1'!CY99</f>
        <v>0</v>
      </c>
      <c r="CY97" s="326" t="str">
        <f>'Class-1'!CZ99</f>
        <v/>
      </c>
      <c r="CZ97" s="338">
        <f>'Class-1'!DA99</f>
        <v>0</v>
      </c>
      <c r="DA97" s="339">
        <f>'Class-1'!DB99</f>
        <v>0</v>
      </c>
      <c r="DB97" s="340" t="str">
        <f>'Class-1'!DC99</f>
        <v/>
      </c>
      <c r="DC97" s="332">
        <f>'Class-1'!DD99</f>
        <v>1000</v>
      </c>
      <c r="DD97" s="333">
        <f>'Class-1'!DE99</f>
        <v>0</v>
      </c>
      <c r="DE97" s="141">
        <f>'Class-1'!DF99</f>
        <v>0</v>
      </c>
      <c r="DF97" s="141" t="str">
        <f>'Class-1'!DG99</f>
        <v/>
      </c>
      <c r="DG97" s="141" t="str">
        <f>'Class-1'!DH99</f>
        <v/>
      </c>
      <c r="DH97" s="141" t="str">
        <f>'Class-1'!DI99</f>
        <v/>
      </c>
      <c r="DI97" s="334" t="str">
        <f>'Class-1'!DJ99</f>
        <v/>
      </c>
    </row>
    <row r="98" spans="1:113">
      <c r="A98" s="859"/>
      <c r="B98" s="287">
        <f t="shared" si="1"/>
        <v>0</v>
      </c>
      <c r="C98" s="139">
        <f>'Class-1'!D100</f>
        <v>0</v>
      </c>
      <c r="D98" s="139">
        <f>'Class-1'!E100</f>
        <v>0</v>
      </c>
      <c r="E98" s="139">
        <f>'Class-1'!F100</f>
        <v>0</v>
      </c>
      <c r="F98" s="141">
        <f>'Class-1'!G100</f>
        <v>0</v>
      </c>
      <c r="G98" s="141">
        <f>'Class-1'!H100</f>
        <v>0</v>
      </c>
      <c r="H98" s="141">
        <f>'Class-1'!I100</f>
        <v>0</v>
      </c>
      <c r="I98" s="286">
        <f>'Class-1'!J100</f>
        <v>0</v>
      </c>
      <c r="J98" s="335">
        <f>'Class-1'!K100</f>
        <v>0</v>
      </c>
      <c r="K98" s="319">
        <f>'Class-1'!L100</f>
        <v>0</v>
      </c>
      <c r="L98" s="320">
        <f>'Class-1'!M100</f>
        <v>0</v>
      </c>
      <c r="M98" s="321">
        <f>'Class-1'!N100</f>
        <v>0</v>
      </c>
      <c r="N98" s="321">
        <f>'Class-1'!O100</f>
        <v>0</v>
      </c>
      <c r="O98" s="322">
        <f>'Class-1'!P100</f>
        <v>0</v>
      </c>
      <c r="P98" s="323">
        <f>'Class-1'!Q100</f>
        <v>0</v>
      </c>
      <c r="Q98" s="324">
        <f>'Class-1'!R100</f>
        <v>0</v>
      </c>
      <c r="R98" s="324">
        <f>'Class-1'!S100</f>
        <v>0</v>
      </c>
      <c r="S98" s="324">
        <f>'Class-1'!T100</f>
        <v>0</v>
      </c>
      <c r="T98" s="325">
        <f>'Class-1'!U100</f>
        <v>0</v>
      </c>
      <c r="U98" s="434">
        <f>'Class-1'!V100</f>
        <v>0</v>
      </c>
      <c r="V98" s="141">
        <f>'Class-1'!W100</f>
        <v>0</v>
      </c>
      <c r="W98" s="326" t="str">
        <f>'Class-1'!X100</f>
        <v/>
      </c>
      <c r="X98" s="327">
        <f>'Class-1'!Y100</f>
        <v>0</v>
      </c>
      <c r="Y98" s="319">
        <f>'Class-1'!Z100</f>
        <v>0</v>
      </c>
      <c r="Z98" s="320">
        <f>'Class-1'!AA100</f>
        <v>0</v>
      </c>
      <c r="AA98" s="321">
        <f>'Class-1'!AB100</f>
        <v>0</v>
      </c>
      <c r="AB98" s="321">
        <f>'Class-1'!AC100</f>
        <v>0</v>
      </c>
      <c r="AC98" s="322">
        <f>'Class-1'!AD100</f>
        <v>0</v>
      </c>
      <c r="AD98" s="323">
        <f>'Class-1'!AE100</f>
        <v>0</v>
      </c>
      <c r="AE98" s="324">
        <f>'Class-1'!AF100</f>
        <v>0</v>
      </c>
      <c r="AF98" s="324">
        <f>'Class-1'!AG100</f>
        <v>0</v>
      </c>
      <c r="AG98" s="324">
        <f>'Class-1'!AH100</f>
        <v>0</v>
      </c>
      <c r="AH98" s="325">
        <f>'Class-1'!AI100</f>
        <v>0</v>
      </c>
      <c r="AI98" s="434">
        <f>'Class-1'!AJ100</f>
        <v>0</v>
      </c>
      <c r="AJ98" s="141">
        <f>'Class-1'!AK100</f>
        <v>0</v>
      </c>
      <c r="AK98" s="326" t="str">
        <f>'Class-1'!AL100</f>
        <v/>
      </c>
      <c r="AL98" s="327">
        <f>'Class-1'!AM100</f>
        <v>0</v>
      </c>
      <c r="AM98" s="319">
        <f>'Class-1'!AN100</f>
        <v>0</v>
      </c>
      <c r="AN98" s="320">
        <f>'Class-1'!AO100</f>
        <v>0</v>
      </c>
      <c r="AO98" s="321">
        <f>'Class-1'!AP100</f>
        <v>0</v>
      </c>
      <c r="AP98" s="321">
        <f>'Class-1'!AQ100</f>
        <v>0</v>
      </c>
      <c r="AQ98" s="322">
        <f>'Class-1'!AR100</f>
        <v>0</v>
      </c>
      <c r="AR98" s="323">
        <f>'Class-1'!AS100</f>
        <v>0</v>
      </c>
      <c r="AS98" s="324">
        <f>'Class-1'!AT100</f>
        <v>0</v>
      </c>
      <c r="AT98" s="324">
        <f>'Class-1'!AU100</f>
        <v>0</v>
      </c>
      <c r="AU98" s="324">
        <f>'Class-1'!AV100</f>
        <v>0</v>
      </c>
      <c r="AV98" s="325">
        <f>'Class-1'!AW100</f>
        <v>0</v>
      </c>
      <c r="AW98" s="434">
        <f>'Class-1'!AX100</f>
        <v>0</v>
      </c>
      <c r="AX98" s="141">
        <f>'Class-1'!AY100</f>
        <v>0</v>
      </c>
      <c r="AY98" s="326" t="str">
        <f>'Class-1'!AZ100</f>
        <v/>
      </c>
      <c r="AZ98" s="327">
        <f>'Class-1'!BA100</f>
        <v>0</v>
      </c>
      <c r="BA98" s="319">
        <f>'Class-1'!BB100</f>
        <v>0</v>
      </c>
      <c r="BB98" s="320">
        <f>'Class-1'!BC100</f>
        <v>0</v>
      </c>
      <c r="BC98" s="321">
        <f>'Class-1'!BD100</f>
        <v>0</v>
      </c>
      <c r="BD98" s="321">
        <f>'Class-1'!BE100</f>
        <v>0</v>
      </c>
      <c r="BE98" s="322">
        <f>'Class-1'!BF100</f>
        <v>0</v>
      </c>
      <c r="BF98" s="323">
        <f>'Class-1'!BG100</f>
        <v>0</v>
      </c>
      <c r="BG98" s="324">
        <f>'Class-1'!BH100</f>
        <v>0</v>
      </c>
      <c r="BH98" s="324">
        <f>'Class-1'!BI100</f>
        <v>0</v>
      </c>
      <c r="BI98" s="324">
        <f>'Class-1'!BJ100</f>
        <v>0</v>
      </c>
      <c r="BJ98" s="325">
        <f>'Class-1'!BK100</f>
        <v>0</v>
      </c>
      <c r="BK98" s="434">
        <f>'Class-1'!BL100</f>
        <v>0</v>
      </c>
      <c r="BL98" s="141">
        <f>'Class-1'!BM100</f>
        <v>0</v>
      </c>
      <c r="BM98" s="326" t="str">
        <f>'Class-1'!BN100</f>
        <v/>
      </c>
      <c r="BN98" s="327">
        <f>'Class-1'!BO100</f>
        <v>0</v>
      </c>
      <c r="BO98" s="319">
        <f>'Class-1'!BP100</f>
        <v>0</v>
      </c>
      <c r="BP98" s="320">
        <f>'Class-1'!BQ100</f>
        <v>0</v>
      </c>
      <c r="BQ98" s="321">
        <f>'Class-1'!BR100</f>
        <v>0</v>
      </c>
      <c r="BR98" s="321">
        <f>'Class-1'!BS100</f>
        <v>0</v>
      </c>
      <c r="BS98" s="322">
        <f>'Class-1'!BT100</f>
        <v>0</v>
      </c>
      <c r="BT98" s="323">
        <f>'Class-1'!BU100</f>
        <v>0</v>
      </c>
      <c r="BU98" s="324">
        <f>'Class-1'!BV100</f>
        <v>0</v>
      </c>
      <c r="BV98" s="324">
        <f>'Class-1'!BW100</f>
        <v>0</v>
      </c>
      <c r="BW98" s="324">
        <f>'Class-1'!BX100</f>
        <v>0</v>
      </c>
      <c r="BX98" s="325">
        <f>'Class-1'!BY100</f>
        <v>0</v>
      </c>
      <c r="BY98" s="434">
        <f>'Class-1'!BZ100</f>
        <v>0</v>
      </c>
      <c r="BZ98" s="141">
        <f>'Class-1'!CA100</f>
        <v>0</v>
      </c>
      <c r="CA98" s="326" t="str">
        <f>'Class-1'!CB100</f>
        <v/>
      </c>
      <c r="CB98" s="336">
        <f>'Class-1'!CC100</f>
        <v>0</v>
      </c>
      <c r="CC98" s="329">
        <f>'Class-1'!CD100</f>
        <v>0</v>
      </c>
      <c r="CD98" s="329">
        <f>'Class-1'!CE100</f>
        <v>0</v>
      </c>
      <c r="CE98" s="329">
        <f>'Class-1'!CF100</f>
        <v>0</v>
      </c>
      <c r="CF98" s="329">
        <f>'Class-1'!CG100</f>
        <v>0</v>
      </c>
      <c r="CG98" s="337">
        <f>'Class-1'!CH100</f>
        <v>0</v>
      </c>
      <c r="CH98" s="141">
        <f>'Class-1'!CI100</f>
        <v>0</v>
      </c>
      <c r="CI98" s="326" t="str">
        <f>'Class-1'!CJ100</f>
        <v/>
      </c>
      <c r="CJ98" s="336">
        <f>'Class-1'!CK100</f>
        <v>0</v>
      </c>
      <c r="CK98" s="329">
        <f>'Class-1'!CL100</f>
        <v>0</v>
      </c>
      <c r="CL98" s="329">
        <f>'Class-1'!CM100</f>
        <v>0</v>
      </c>
      <c r="CM98" s="329">
        <f>'Class-1'!CN100</f>
        <v>0</v>
      </c>
      <c r="CN98" s="329">
        <f>'Class-1'!CO100</f>
        <v>0</v>
      </c>
      <c r="CO98" s="337">
        <f>'Class-1'!CP100</f>
        <v>0</v>
      </c>
      <c r="CP98" s="141">
        <f>'Class-1'!CQ100</f>
        <v>0</v>
      </c>
      <c r="CQ98" s="326" t="str">
        <f>'Class-1'!CR100</f>
        <v/>
      </c>
      <c r="CR98" s="336">
        <f>'Class-1'!CS100</f>
        <v>0</v>
      </c>
      <c r="CS98" s="329">
        <f>'Class-1'!CT100</f>
        <v>0</v>
      </c>
      <c r="CT98" s="329">
        <f>'Class-1'!CU100</f>
        <v>0</v>
      </c>
      <c r="CU98" s="329">
        <f>'Class-1'!CV100</f>
        <v>0</v>
      </c>
      <c r="CV98" s="329">
        <f>'Class-1'!CW100</f>
        <v>0</v>
      </c>
      <c r="CW98" s="337">
        <f>'Class-1'!CX100</f>
        <v>0</v>
      </c>
      <c r="CX98" s="141">
        <f>'Class-1'!CY100</f>
        <v>0</v>
      </c>
      <c r="CY98" s="326" t="str">
        <f>'Class-1'!CZ100</f>
        <v/>
      </c>
      <c r="CZ98" s="338">
        <f>'Class-1'!DA100</f>
        <v>0</v>
      </c>
      <c r="DA98" s="339">
        <f>'Class-1'!DB100</f>
        <v>0</v>
      </c>
      <c r="DB98" s="340" t="str">
        <f>'Class-1'!DC100</f>
        <v/>
      </c>
      <c r="DC98" s="332">
        <f>'Class-1'!DD100</f>
        <v>1000</v>
      </c>
      <c r="DD98" s="333">
        <f>'Class-1'!DE100</f>
        <v>0</v>
      </c>
      <c r="DE98" s="141">
        <f>'Class-1'!DF100</f>
        <v>0</v>
      </c>
      <c r="DF98" s="141" t="str">
        <f>'Class-1'!DG100</f>
        <v/>
      </c>
      <c r="DG98" s="141" t="str">
        <f>'Class-1'!DH100</f>
        <v/>
      </c>
      <c r="DH98" s="141" t="str">
        <f>'Class-1'!DI100</f>
        <v/>
      </c>
      <c r="DI98" s="334" t="str">
        <f>'Class-1'!DJ100</f>
        <v/>
      </c>
    </row>
    <row r="99" spans="1:113">
      <c r="A99" s="859"/>
      <c r="B99" s="287">
        <f t="shared" si="1"/>
        <v>0</v>
      </c>
      <c r="C99" s="139">
        <f>'Class-1'!D101</f>
        <v>0</v>
      </c>
      <c r="D99" s="139">
        <f>'Class-1'!E101</f>
        <v>0</v>
      </c>
      <c r="E99" s="139">
        <f>'Class-1'!F101</f>
        <v>0</v>
      </c>
      <c r="F99" s="141">
        <f>'Class-1'!G101</f>
        <v>0</v>
      </c>
      <c r="G99" s="141">
        <f>'Class-1'!H101</f>
        <v>0</v>
      </c>
      <c r="H99" s="141">
        <f>'Class-1'!I101</f>
        <v>0</v>
      </c>
      <c r="I99" s="286">
        <f>'Class-1'!J101</f>
        <v>0</v>
      </c>
      <c r="J99" s="335">
        <f>'Class-1'!K101</f>
        <v>0</v>
      </c>
      <c r="K99" s="319">
        <f>'Class-1'!L101</f>
        <v>0</v>
      </c>
      <c r="L99" s="320">
        <f>'Class-1'!M101</f>
        <v>0</v>
      </c>
      <c r="M99" s="321">
        <f>'Class-1'!N101</f>
        <v>0</v>
      </c>
      <c r="N99" s="321">
        <f>'Class-1'!O101</f>
        <v>0</v>
      </c>
      <c r="O99" s="322">
        <f>'Class-1'!P101</f>
        <v>0</v>
      </c>
      <c r="P99" s="323">
        <f>'Class-1'!Q101</f>
        <v>0</v>
      </c>
      <c r="Q99" s="324">
        <f>'Class-1'!R101</f>
        <v>0</v>
      </c>
      <c r="R99" s="324">
        <f>'Class-1'!S101</f>
        <v>0</v>
      </c>
      <c r="S99" s="324">
        <f>'Class-1'!T101</f>
        <v>0</v>
      </c>
      <c r="T99" s="325">
        <f>'Class-1'!U101</f>
        <v>0</v>
      </c>
      <c r="U99" s="434">
        <f>'Class-1'!V101</f>
        <v>0</v>
      </c>
      <c r="V99" s="141">
        <f>'Class-1'!W101</f>
        <v>0</v>
      </c>
      <c r="W99" s="326" t="str">
        <f>'Class-1'!X101</f>
        <v/>
      </c>
      <c r="X99" s="327">
        <f>'Class-1'!Y101</f>
        <v>0</v>
      </c>
      <c r="Y99" s="319">
        <f>'Class-1'!Z101</f>
        <v>0</v>
      </c>
      <c r="Z99" s="320">
        <f>'Class-1'!AA101</f>
        <v>0</v>
      </c>
      <c r="AA99" s="321">
        <f>'Class-1'!AB101</f>
        <v>0</v>
      </c>
      <c r="AB99" s="321">
        <f>'Class-1'!AC101</f>
        <v>0</v>
      </c>
      <c r="AC99" s="322">
        <f>'Class-1'!AD101</f>
        <v>0</v>
      </c>
      <c r="AD99" s="323">
        <f>'Class-1'!AE101</f>
        <v>0</v>
      </c>
      <c r="AE99" s="324">
        <f>'Class-1'!AF101</f>
        <v>0</v>
      </c>
      <c r="AF99" s="324">
        <f>'Class-1'!AG101</f>
        <v>0</v>
      </c>
      <c r="AG99" s="324">
        <f>'Class-1'!AH101</f>
        <v>0</v>
      </c>
      <c r="AH99" s="325">
        <f>'Class-1'!AI101</f>
        <v>0</v>
      </c>
      <c r="AI99" s="434">
        <f>'Class-1'!AJ101</f>
        <v>0</v>
      </c>
      <c r="AJ99" s="141">
        <f>'Class-1'!AK101</f>
        <v>0</v>
      </c>
      <c r="AK99" s="326" t="str">
        <f>'Class-1'!AL101</f>
        <v/>
      </c>
      <c r="AL99" s="327">
        <f>'Class-1'!AM101</f>
        <v>0</v>
      </c>
      <c r="AM99" s="319">
        <f>'Class-1'!AN101</f>
        <v>0</v>
      </c>
      <c r="AN99" s="320">
        <f>'Class-1'!AO101</f>
        <v>0</v>
      </c>
      <c r="AO99" s="321">
        <f>'Class-1'!AP101</f>
        <v>0</v>
      </c>
      <c r="AP99" s="321">
        <f>'Class-1'!AQ101</f>
        <v>0</v>
      </c>
      <c r="AQ99" s="322">
        <f>'Class-1'!AR101</f>
        <v>0</v>
      </c>
      <c r="AR99" s="323">
        <f>'Class-1'!AS101</f>
        <v>0</v>
      </c>
      <c r="AS99" s="324">
        <f>'Class-1'!AT101</f>
        <v>0</v>
      </c>
      <c r="AT99" s="324">
        <f>'Class-1'!AU101</f>
        <v>0</v>
      </c>
      <c r="AU99" s="324">
        <f>'Class-1'!AV101</f>
        <v>0</v>
      </c>
      <c r="AV99" s="325">
        <f>'Class-1'!AW101</f>
        <v>0</v>
      </c>
      <c r="AW99" s="434">
        <f>'Class-1'!AX101</f>
        <v>0</v>
      </c>
      <c r="AX99" s="141">
        <f>'Class-1'!AY101</f>
        <v>0</v>
      </c>
      <c r="AY99" s="326" t="str">
        <f>'Class-1'!AZ101</f>
        <v/>
      </c>
      <c r="AZ99" s="327">
        <f>'Class-1'!BA101</f>
        <v>0</v>
      </c>
      <c r="BA99" s="319">
        <f>'Class-1'!BB101</f>
        <v>0</v>
      </c>
      <c r="BB99" s="320">
        <f>'Class-1'!BC101</f>
        <v>0</v>
      </c>
      <c r="BC99" s="321">
        <f>'Class-1'!BD101</f>
        <v>0</v>
      </c>
      <c r="BD99" s="321">
        <f>'Class-1'!BE101</f>
        <v>0</v>
      </c>
      <c r="BE99" s="322">
        <f>'Class-1'!BF101</f>
        <v>0</v>
      </c>
      <c r="BF99" s="323">
        <f>'Class-1'!BG101</f>
        <v>0</v>
      </c>
      <c r="BG99" s="324">
        <f>'Class-1'!BH101</f>
        <v>0</v>
      </c>
      <c r="BH99" s="324">
        <f>'Class-1'!BI101</f>
        <v>0</v>
      </c>
      <c r="BI99" s="324">
        <f>'Class-1'!BJ101</f>
        <v>0</v>
      </c>
      <c r="BJ99" s="325">
        <f>'Class-1'!BK101</f>
        <v>0</v>
      </c>
      <c r="BK99" s="434">
        <f>'Class-1'!BL101</f>
        <v>0</v>
      </c>
      <c r="BL99" s="141">
        <f>'Class-1'!BM101</f>
        <v>0</v>
      </c>
      <c r="BM99" s="326" t="str">
        <f>'Class-1'!BN101</f>
        <v/>
      </c>
      <c r="BN99" s="327">
        <f>'Class-1'!BO101</f>
        <v>0</v>
      </c>
      <c r="BO99" s="319">
        <f>'Class-1'!BP101</f>
        <v>0</v>
      </c>
      <c r="BP99" s="320">
        <f>'Class-1'!BQ101</f>
        <v>0</v>
      </c>
      <c r="BQ99" s="321">
        <f>'Class-1'!BR101</f>
        <v>0</v>
      </c>
      <c r="BR99" s="321">
        <f>'Class-1'!BS101</f>
        <v>0</v>
      </c>
      <c r="BS99" s="322">
        <f>'Class-1'!BT101</f>
        <v>0</v>
      </c>
      <c r="BT99" s="323">
        <f>'Class-1'!BU101</f>
        <v>0</v>
      </c>
      <c r="BU99" s="324">
        <f>'Class-1'!BV101</f>
        <v>0</v>
      </c>
      <c r="BV99" s="324">
        <f>'Class-1'!BW101</f>
        <v>0</v>
      </c>
      <c r="BW99" s="324">
        <f>'Class-1'!BX101</f>
        <v>0</v>
      </c>
      <c r="BX99" s="325">
        <f>'Class-1'!BY101</f>
        <v>0</v>
      </c>
      <c r="BY99" s="434">
        <f>'Class-1'!BZ101</f>
        <v>0</v>
      </c>
      <c r="BZ99" s="141">
        <f>'Class-1'!CA101</f>
        <v>0</v>
      </c>
      <c r="CA99" s="326" t="str">
        <f>'Class-1'!CB101</f>
        <v/>
      </c>
      <c r="CB99" s="336">
        <f>'Class-1'!CC101</f>
        <v>0</v>
      </c>
      <c r="CC99" s="329">
        <f>'Class-1'!CD101</f>
        <v>0</v>
      </c>
      <c r="CD99" s="329">
        <f>'Class-1'!CE101</f>
        <v>0</v>
      </c>
      <c r="CE99" s="329">
        <f>'Class-1'!CF101</f>
        <v>0</v>
      </c>
      <c r="CF99" s="329">
        <f>'Class-1'!CG101</f>
        <v>0</v>
      </c>
      <c r="CG99" s="337">
        <f>'Class-1'!CH101</f>
        <v>0</v>
      </c>
      <c r="CH99" s="141">
        <f>'Class-1'!CI101</f>
        <v>0</v>
      </c>
      <c r="CI99" s="326" t="str">
        <f>'Class-1'!CJ101</f>
        <v/>
      </c>
      <c r="CJ99" s="336">
        <f>'Class-1'!CK101</f>
        <v>0</v>
      </c>
      <c r="CK99" s="329">
        <f>'Class-1'!CL101</f>
        <v>0</v>
      </c>
      <c r="CL99" s="329">
        <f>'Class-1'!CM101</f>
        <v>0</v>
      </c>
      <c r="CM99" s="329">
        <f>'Class-1'!CN101</f>
        <v>0</v>
      </c>
      <c r="CN99" s="329">
        <f>'Class-1'!CO101</f>
        <v>0</v>
      </c>
      <c r="CO99" s="337">
        <f>'Class-1'!CP101</f>
        <v>0</v>
      </c>
      <c r="CP99" s="141">
        <f>'Class-1'!CQ101</f>
        <v>0</v>
      </c>
      <c r="CQ99" s="326" t="str">
        <f>'Class-1'!CR101</f>
        <v/>
      </c>
      <c r="CR99" s="336">
        <f>'Class-1'!CS101</f>
        <v>0</v>
      </c>
      <c r="CS99" s="329">
        <f>'Class-1'!CT101</f>
        <v>0</v>
      </c>
      <c r="CT99" s="329">
        <f>'Class-1'!CU101</f>
        <v>0</v>
      </c>
      <c r="CU99" s="329">
        <f>'Class-1'!CV101</f>
        <v>0</v>
      </c>
      <c r="CV99" s="329">
        <f>'Class-1'!CW101</f>
        <v>0</v>
      </c>
      <c r="CW99" s="337">
        <f>'Class-1'!CX101</f>
        <v>0</v>
      </c>
      <c r="CX99" s="141">
        <f>'Class-1'!CY101</f>
        <v>0</v>
      </c>
      <c r="CY99" s="326" t="str">
        <f>'Class-1'!CZ101</f>
        <v/>
      </c>
      <c r="CZ99" s="338">
        <f>'Class-1'!DA101</f>
        <v>0</v>
      </c>
      <c r="DA99" s="339">
        <f>'Class-1'!DB101</f>
        <v>0</v>
      </c>
      <c r="DB99" s="340" t="str">
        <f>'Class-1'!DC101</f>
        <v/>
      </c>
      <c r="DC99" s="332">
        <f>'Class-1'!DD101</f>
        <v>1000</v>
      </c>
      <c r="DD99" s="333">
        <f>'Class-1'!DE101</f>
        <v>0</v>
      </c>
      <c r="DE99" s="141">
        <f>'Class-1'!DF101</f>
        <v>0</v>
      </c>
      <c r="DF99" s="141" t="str">
        <f>'Class-1'!DG101</f>
        <v/>
      </c>
      <c r="DG99" s="141" t="str">
        <f>'Class-1'!DH101</f>
        <v/>
      </c>
      <c r="DH99" s="141" t="str">
        <f>'Class-1'!DI101</f>
        <v/>
      </c>
      <c r="DI99" s="334" t="str">
        <f>'Class-1'!DJ101</f>
        <v/>
      </c>
    </row>
    <row r="100" spans="1:113">
      <c r="A100" s="859"/>
      <c r="B100" s="287">
        <f t="shared" si="1"/>
        <v>0</v>
      </c>
      <c r="C100" s="139">
        <f>'Class-1'!D102</f>
        <v>0</v>
      </c>
      <c r="D100" s="139">
        <f>'Class-1'!E102</f>
        <v>0</v>
      </c>
      <c r="E100" s="139">
        <f>'Class-1'!F102</f>
        <v>0</v>
      </c>
      <c r="F100" s="141">
        <f>'Class-1'!G102</f>
        <v>0</v>
      </c>
      <c r="G100" s="141">
        <f>'Class-1'!H102</f>
        <v>0</v>
      </c>
      <c r="H100" s="141">
        <f>'Class-1'!I102</f>
        <v>0</v>
      </c>
      <c r="I100" s="286">
        <f>'Class-1'!J102</f>
        <v>0</v>
      </c>
      <c r="J100" s="335">
        <f>'Class-1'!K102</f>
        <v>0</v>
      </c>
      <c r="K100" s="319">
        <f>'Class-1'!L102</f>
        <v>0</v>
      </c>
      <c r="L100" s="320">
        <f>'Class-1'!M102</f>
        <v>0</v>
      </c>
      <c r="M100" s="321">
        <f>'Class-1'!N102</f>
        <v>0</v>
      </c>
      <c r="N100" s="321">
        <f>'Class-1'!O102</f>
        <v>0</v>
      </c>
      <c r="O100" s="322">
        <f>'Class-1'!P102</f>
        <v>0</v>
      </c>
      <c r="P100" s="323">
        <f>'Class-1'!Q102</f>
        <v>0</v>
      </c>
      <c r="Q100" s="324">
        <f>'Class-1'!R102</f>
        <v>0</v>
      </c>
      <c r="R100" s="324">
        <f>'Class-1'!S102</f>
        <v>0</v>
      </c>
      <c r="S100" s="324">
        <f>'Class-1'!T102</f>
        <v>0</v>
      </c>
      <c r="T100" s="325">
        <f>'Class-1'!U102</f>
        <v>0</v>
      </c>
      <c r="U100" s="434">
        <f>'Class-1'!V102</f>
        <v>0</v>
      </c>
      <c r="V100" s="141">
        <f>'Class-1'!W102</f>
        <v>0</v>
      </c>
      <c r="W100" s="326" t="str">
        <f>'Class-1'!X102</f>
        <v/>
      </c>
      <c r="X100" s="327">
        <f>'Class-1'!Y102</f>
        <v>0</v>
      </c>
      <c r="Y100" s="319">
        <f>'Class-1'!Z102</f>
        <v>0</v>
      </c>
      <c r="Z100" s="320">
        <f>'Class-1'!AA102</f>
        <v>0</v>
      </c>
      <c r="AA100" s="321">
        <f>'Class-1'!AB102</f>
        <v>0</v>
      </c>
      <c r="AB100" s="321">
        <f>'Class-1'!AC102</f>
        <v>0</v>
      </c>
      <c r="AC100" s="322">
        <f>'Class-1'!AD102</f>
        <v>0</v>
      </c>
      <c r="AD100" s="323">
        <f>'Class-1'!AE102</f>
        <v>0</v>
      </c>
      <c r="AE100" s="324">
        <f>'Class-1'!AF102</f>
        <v>0</v>
      </c>
      <c r="AF100" s="324">
        <f>'Class-1'!AG102</f>
        <v>0</v>
      </c>
      <c r="AG100" s="324">
        <f>'Class-1'!AH102</f>
        <v>0</v>
      </c>
      <c r="AH100" s="325">
        <f>'Class-1'!AI102</f>
        <v>0</v>
      </c>
      <c r="AI100" s="434">
        <f>'Class-1'!AJ102</f>
        <v>0</v>
      </c>
      <c r="AJ100" s="141">
        <f>'Class-1'!AK102</f>
        <v>0</v>
      </c>
      <c r="AK100" s="326" t="str">
        <f>'Class-1'!AL102</f>
        <v/>
      </c>
      <c r="AL100" s="327">
        <f>'Class-1'!AM102</f>
        <v>0</v>
      </c>
      <c r="AM100" s="319">
        <f>'Class-1'!AN102</f>
        <v>0</v>
      </c>
      <c r="AN100" s="320">
        <f>'Class-1'!AO102</f>
        <v>0</v>
      </c>
      <c r="AO100" s="321">
        <f>'Class-1'!AP102</f>
        <v>0</v>
      </c>
      <c r="AP100" s="321">
        <f>'Class-1'!AQ102</f>
        <v>0</v>
      </c>
      <c r="AQ100" s="322">
        <f>'Class-1'!AR102</f>
        <v>0</v>
      </c>
      <c r="AR100" s="323">
        <f>'Class-1'!AS102</f>
        <v>0</v>
      </c>
      <c r="AS100" s="324">
        <f>'Class-1'!AT102</f>
        <v>0</v>
      </c>
      <c r="AT100" s="324">
        <f>'Class-1'!AU102</f>
        <v>0</v>
      </c>
      <c r="AU100" s="324">
        <f>'Class-1'!AV102</f>
        <v>0</v>
      </c>
      <c r="AV100" s="325">
        <f>'Class-1'!AW102</f>
        <v>0</v>
      </c>
      <c r="AW100" s="434">
        <f>'Class-1'!AX102</f>
        <v>0</v>
      </c>
      <c r="AX100" s="141">
        <f>'Class-1'!AY102</f>
        <v>0</v>
      </c>
      <c r="AY100" s="326" t="str">
        <f>'Class-1'!AZ102</f>
        <v/>
      </c>
      <c r="AZ100" s="327">
        <f>'Class-1'!BA102</f>
        <v>0</v>
      </c>
      <c r="BA100" s="319">
        <f>'Class-1'!BB102</f>
        <v>0</v>
      </c>
      <c r="BB100" s="320">
        <f>'Class-1'!BC102</f>
        <v>0</v>
      </c>
      <c r="BC100" s="321">
        <f>'Class-1'!BD102</f>
        <v>0</v>
      </c>
      <c r="BD100" s="321">
        <f>'Class-1'!BE102</f>
        <v>0</v>
      </c>
      <c r="BE100" s="322">
        <f>'Class-1'!BF102</f>
        <v>0</v>
      </c>
      <c r="BF100" s="323">
        <f>'Class-1'!BG102</f>
        <v>0</v>
      </c>
      <c r="BG100" s="324">
        <f>'Class-1'!BH102</f>
        <v>0</v>
      </c>
      <c r="BH100" s="324">
        <f>'Class-1'!BI102</f>
        <v>0</v>
      </c>
      <c r="BI100" s="324">
        <f>'Class-1'!BJ102</f>
        <v>0</v>
      </c>
      <c r="BJ100" s="325">
        <f>'Class-1'!BK102</f>
        <v>0</v>
      </c>
      <c r="BK100" s="434">
        <f>'Class-1'!BL102</f>
        <v>0</v>
      </c>
      <c r="BL100" s="141">
        <f>'Class-1'!BM102</f>
        <v>0</v>
      </c>
      <c r="BM100" s="326" t="str">
        <f>'Class-1'!BN102</f>
        <v/>
      </c>
      <c r="BN100" s="327">
        <f>'Class-1'!BO102</f>
        <v>0</v>
      </c>
      <c r="BO100" s="319">
        <f>'Class-1'!BP102</f>
        <v>0</v>
      </c>
      <c r="BP100" s="320">
        <f>'Class-1'!BQ102</f>
        <v>0</v>
      </c>
      <c r="BQ100" s="321">
        <f>'Class-1'!BR102</f>
        <v>0</v>
      </c>
      <c r="BR100" s="321">
        <f>'Class-1'!BS102</f>
        <v>0</v>
      </c>
      <c r="BS100" s="322">
        <f>'Class-1'!BT102</f>
        <v>0</v>
      </c>
      <c r="BT100" s="323">
        <f>'Class-1'!BU102</f>
        <v>0</v>
      </c>
      <c r="BU100" s="324">
        <f>'Class-1'!BV102</f>
        <v>0</v>
      </c>
      <c r="BV100" s="324">
        <f>'Class-1'!BW102</f>
        <v>0</v>
      </c>
      <c r="BW100" s="324">
        <f>'Class-1'!BX102</f>
        <v>0</v>
      </c>
      <c r="BX100" s="325">
        <f>'Class-1'!BY102</f>
        <v>0</v>
      </c>
      <c r="BY100" s="434">
        <f>'Class-1'!BZ102</f>
        <v>0</v>
      </c>
      <c r="BZ100" s="141">
        <f>'Class-1'!CA102</f>
        <v>0</v>
      </c>
      <c r="CA100" s="326" t="str">
        <f>'Class-1'!CB102</f>
        <v/>
      </c>
      <c r="CB100" s="336">
        <f>'Class-1'!CC102</f>
        <v>0</v>
      </c>
      <c r="CC100" s="329">
        <f>'Class-1'!CD102</f>
        <v>0</v>
      </c>
      <c r="CD100" s="329">
        <f>'Class-1'!CE102</f>
        <v>0</v>
      </c>
      <c r="CE100" s="329">
        <f>'Class-1'!CF102</f>
        <v>0</v>
      </c>
      <c r="CF100" s="329">
        <f>'Class-1'!CG102</f>
        <v>0</v>
      </c>
      <c r="CG100" s="337">
        <f>'Class-1'!CH102</f>
        <v>0</v>
      </c>
      <c r="CH100" s="141">
        <f>'Class-1'!CI102</f>
        <v>0</v>
      </c>
      <c r="CI100" s="326" t="str">
        <f>'Class-1'!CJ102</f>
        <v/>
      </c>
      <c r="CJ100" s="336">
        <f>'Class-1'!CK102</f>
        <v>0</v>
      </c>
      <c r="CK100" s="329">
        <f>'Class-1'!CL102</f>
        <v>0</v>
      </c>
      <c r="CL100" s="329">
        <f>'Class-1'!CM102</f>
        <v>0</v>
      </c>
      <c r="CM100" s="329">
        <f>'Class-1'!CN102</f>
        <v>0</v>
      </c>
      <c r="CN100" s="329">
        <f>'Class-1'!CO102</f>
        <v>0</v>
      </c>
      <c r="CO100" s="337">
        <f>'Class-1'!CP102</f>
        <v>0</v>
      </c>
      <c r="CP100" s="141">
        <f>'Class-1'!CQ102</f>
        <v>0</v>
      </c>
      <c r="CQ100" s="326" t="str">
        <f>'Class-1'!CR102</f>
        <v/>
      </c>
      <c r="CR100" s="336">
        <f>'Class-1'!CS102</f>
        <v>0</v>
      </c>
      <c r="CS100" s="329">
        <f>'Class-1'!CT102</f>
        <v>0</v>
      </c>
      <c r="CT100" s="329">
        <f>'Class-1'!CU102</f>
        <v>0</v>
      </c>
      <c r="CU100" s="329">
        <f>'Class-1'!CV102</f>
        <v>0</v>
      </c>
      <c r="CV100" s="329">
        <f>'Class-1'!CW102</f>
        <v>0</v>
      </c>
      <c r="CW100" s="337">
        <f>'Class-1'!CX102</f>
        <v>0</v>
      </c>
      <c r="CX100" s="141">
        <f>'Class-1'!CY102</f>
        <v>0</v>
      </c>
      <c r="CY100" s="326" t="str">
        <f>'Class-1'!CZ102</f>
        <v/>
      </c>
      <c r="CZ100" s="338">
        <f>'Class-1'!DA102</f>
        <v>0</v>
      </c>
      <c r="DA100" s="339">
        <f>'Class-1'!DB102</f>
        <v>0</v>
      </c>
      <c r="DB100" s="340" t="str">
        <f>'Class-1'!DC102</f>
        <v/>
      </c>
      <c r="DC100" s="332">
        <f>'Class-1'!DD102</f>
        <v>1000</v>
      </c>
      <c r="DD100" s="333">
        <f>'Class-1'!DE102</f>
        <v>0</v>
      </c>
      <c r="DE100" s="141">
        <f>'Class-1'!DF102</f>
        <v>0</v>
      </c>
      <c r="DF100" s="141" t="str">
        <f>'Class-1'!DG102</f>
        <v/>
      </c>
      <c r="DG100" s="141" t="str">
        <f>'Class-1'!DH102</f>
        <v/>
      </c>
      <c r="DH100" s="141" t="str">
        <f>'Class-1'!DI102</f>
        <v/>
      </c>
      <c r="DI100" s="334" t="str">
        <f>'Class-1'!DJ102</f>
        <v/>
      </c>
    </row>
    <row r="101" spans="1:113">
      <c r="A101" s="859"/>
      <c r="B101" s="287">
        <f t="shared" si="1"/>
        <v>0</v>
      </c>
      <c r="C101" s="139">
        <f>'Class-1'!D103</f>
        <v>0</v>
      </c>
      <c r="D101" s="139">
        <f>'Class-1'!E103</f>
        <v>0</v>
      </c>
      <c r="E101" s="139">
        <f>'Class-1'!F103</f>
        <v>0</v>
      </c>
      <c r="F101" s="141">
        <f>'Class-1'!G103</f>
        <v>0</v>
      </c>
      <c r="G101" s="141">
        <f>'Class-1'!H103</f>
        <v>0</v>
      </c>
      <c r="H101" s="141">
        <f>'Class-1'!I103</f>
        <v>0</v>
      </c>
      <c r="I101" s="286">
        <f>'Class-1'!J103</f>
        <v>0</v>
      </c>
      <c r="J101" s="335">
        <f>'Class-1'!K103</f>
        <v>0</v>
      </c>
      <c r="K101" s="319">
        <f>'Class-1'!L103</f>
        <v>0</v>
      </c>
      <c r="L101" s="320">
        <f>'Class-1'!M103</f>
        <v>0</v>
      </c>
      <c r="M101" s="321">
        <f>'Class-1'!N103</f>
        <v>0</v>
      </c>
      <c r="N101" s="321">
        <f>'Class-1'!O103</f>
        <v>0</v>
      </c>
      <c r="O101" s="322">
        <f>'Class-1'!P103</f>
        <v>0</v>
      </c>
      <c r="P101" s="323">
        <f>'Class-1'!Q103</f>
        <v>0</v>
      </c>
      <c r="Q101" s="324">
        <f>'Class-1'!R103</f>
        <v>0</v>
      </c>
      <c r="R101" s="324">
        <f>'Class-1'!S103</f>
        <v>0</v>
      </c>
      <c r="S101" s="324">
        <f>'Class-1'!T103</f>
        <v>0</v>
      </c>
      <c r="T101" s="325">
        <f>'Class-1'!U103</f>
        <v>0</v>
      </c>
      <c r="U101" s="434">
        <f>'Class-1'!V103</f>
        <v>0</v>
      </c>
      <c r="V101" s="141">
        <f>'Class-1'!W103</f>
        <v>0</v>
      </c>
      <c r="W101" s="326" t="str">
        <f>'Class-1'!X103</f>
        <v/>
      </c>
      <c r="X101" s="327">
        <f>'Class-1'!Y103</f>
        <v>0</v>
      </c>
      <c r="Y101" s="319">
        <f>'Class-1'!Z103</f>
        <v>0</v>
      </c>
      <c r="Z101" s="320">
        <f>'Class-1'!AA103</f>
        <v>0</v>
      </c>
      <c r="AA101" s="321">
        <f>'Class-1'!AB103</f>
        <v>0</v>
      </c>
      <c r="AB101" s="321">
        <f>'Class-1'!AC103</f>
        <v>0</v>
      </c>
      <c r="AC101" s="322">
        <f>'Class-1'!AD103</f>
        <v>0</v>
      </c>
      <c r="AD101" s="323">
        <f>'Class-1'!AE103</f>
        <v>0</v>
      </c>
      <c r="AE101" s="324">
        <f>'Class-1'!AF103</f>
        <v>0</v>
      </c>
      <c r="AF101" s="324">
        <f>'Class-1'!AG103</f>
        <v>0</v>
      </c>
      <c r="AG101" s="324">
        <f>'Class-1'!AH103</f>
        <v>0</v>
      </c>
      <c r="AH101" s="325">
        <f>'Class-1'!AI103</f>
        <v>0</v>
      </c>
      <c r="AI101" s="434">
        <f>'Class-1'!AJ103</f>
        <v>0</v>
      </c>
      <c r="AJ101" s="141">
        <f>'Class-1'!AK103</f>
        <v>0</v>
      </c>
      <c r="AK101" s="326" t="str">
        <f>'Class-1'!AL103</f>
        <v/>
      </c>
      <c r="AL101" s="327">
        <f>'Class-1'!AM103</f>
        <v>0</v>
      </c>
      <c r="AM101" s="319">
        <f>'Class-1'!AN103</f>
        <v>0</v>
      </c>
      <c r="AN101" s="320">
        <f>'Class-1'!AO103</f>
        <v>0</v>
      </c>
      <c r="AO101" s="321">
        <f>'Class-1'!AP103</f>
        <v>0</v>
      </c>
      <c r="AP101" s="321">
        <f>'Class-1'!AQ103</f>
        <v>0</v>
      </c>
      <c r="AQ101" s="322">
        <f>'Class-1'!AR103</f>
        <v>0</v>
      </c>
      <c r="AR101" s="323">
        <f>'Class-1'!AS103</f>
        <v>0</v>
      </c>
      <c r="AS101" s="324">
        <f>'Class-1'!AT103</f>
        <v>0</v>
      </c>
      <c r="AT101" s="324">
        <f>'Class-1'!AU103</f>
        <v>0</v>
      </c>
      <c r="AU101" s="324">
        <f>'Class-1'!AV103</f>
        <v>0</v>
      </c>
      <c r="AV101" s="325">
        <f>'Class-1'!AW103</f>
        <v>0</v>
      </c>
      <c r="AW101" s="434">
        <f>'Class-1'!AX103</f>
        <v>0</v>
      </c>
      <c r="AX101" s="141">
        <f>'Class-1'!AY103</f>
        <v>0</v>
      </c>
      <c r="AY101" s="326" t="str">
        <f>'Class-1'!AZ103</f>
        <v/>
      </c>
      <c r="AZ101" s="327">
        <f>'Class-1'!BA103</f>
        <v>0</v>
      </c>
      <c r="BA101" s="319">
        <f>'Class-1'!BB103</f>
        <v>0</v>
      </c>
      <c r="BB101" s="320">
        <f>'Class-1'!BC103</f>
        <v>0</v>
      </c>
      <c r="BC101" s="321">
        <f>'Class-1'!BD103</f>
        <v>0</v>
      </c>
      <c r="BD101" s="321">
        <f>'Class-1'!BE103</f>
        <v>0</v>
      </c>
      <c r="BE101" s="322">
        <f>'Class-1'!BF103</f>
        <v>0</v>
      </c>
      <c r="BF101" s="323">
        <f>'Class-1'!BG103</f>
        <v>0</v>
      </c>
      <c r="BG101" s="324">
        <f>'Class-1'!BH103</f>
        <v>0</v>
      </c>
      <c r="BH101" s="324">
        <f>'Class-1'!BI103</f>
        <v>0</v>
      </c>
      <c r="BI101" s="324">
        <f>'Class-1'!BJ103</f>
        <v>0</v>
      </c>
      <c r="BJ101" s="325">
        <f>'Class-1'!BK103</f>
        <v>0</v>
      </c>
      <c r="BK101" s="434">
        <f>'Class-1'!BL103</f>
        <v>0</v>
      </c>
      <c r="BL101" s="141">
        <f>'Class-1'!BM103</f>
        <v>0</v>
      </c>
      <c r="BM101" s="326" t="str">
        <f>'Class-1'!BN103</f>
        <v/>
      </c>
      <c r="BN101" s="327">
        <f>'Class-1'!BO103</f>
        <v>0</v>
      </c>
      <c r="BO101" s="319">
        <f>'Class-1'!BP103</f>
        <v>0</v>
      </c>
      <c r="BP101" s="320">
        <f>'Class-1'!BQ103</f>
        <v>0</v>
      </c>
      <c r="BQ101" s="321">
        <f>'Class-1'!BR103</f>
        <v>0</v>
      </c>
      <c r="BR101" s="321">
        <f>'Class-1'!BS103</f>
        <v>0</v>
      </c>
      <c r="BS101" s="322">
        <f>'Class-1'!BT103</f>
        <v>0</v>
      </c>
      <c r="BT101" s="323">
        <f>'Class-1'!BU103</f>
        <v>0</v>
      </c>
      <c r="BU101" s="324">
        <f>'Class-1'!BV103</f>
        <v>0</v>
      </c>
      <c r="BV101" s="324">
        <f>'Class-1'!BW103</f>
        <v>0</v>
      </c>
      <c r="BW101" s="324">
        <f>'Class-1'!BX103</f>
        <v>0</v>
      </c>
      <c r="BX101" s="325">
        <f>'Class-1'!BY103</f>
        <v>0</v>
      </c>
      <c r="BY101" s="434">
        <f>'Class-1'!BZ103</f>
        <v>0</v>
      </c>
      <c r="BZ101" s="141">
        <f>'Class-1'!CA103</f>
        <v>0</v>
      </c>
      <c r="CA101" s="326" t="str">
        <f>'Class-1'!CB103</f>
        <v/>
      </c>
      <c r="CB101" s="336">
        <f>'Class-1'!CC103</f>
        <v>0</v>
      </c>
      <c r="CC101" s="329">
        <f>'Class-1'!CD103</f>
        <v>0</v>
      </c>
      <c r="CD101" s="329">
        <f>'Class-1'!CE103</f>
        <v>0</v>
      </c>
      <c r="CE101" s="329">
        <f>'Class-1'!CF103</f>
        <v>0</v>
      </c>
      <c r="CF101" s="329">
        <f>'Class-1'!CG103</f>
        <v>0</v>
      </c>
      <c r="CG101" s="337">
        <f>'Class-1'!CH103</f>
        <v>0</v>
      </c>
      <c r="CH101" s="141">
        <f>'Class-1'!CI103</f>
        <v>0</v>
      </c>
      <c r="CI101" s="326" t="str">
        <f>'Class-1'!CJ103</f>
        <v/>
      </c>
      <c r="CJ101" s="336">
        <f>'Class-1'!CK103</f>
        <v>0</v>
      </c>
      <c r="CK101" s="329">
        <f>'Class-1'!CL103</f>
        <v>0</v>
      </c>
      <c r="CL101" s="329">
        <f>'Class-1'!CM103</f>
        <v>0</v>
      </c>
      <c r="CM101" s="329">
        <f>'Class-1'!CN103</f>
        <v>0</v>
      </c>
      <c r="CN101" s="329">
        <f>'Class-1'!CO103</f>
        <v>0</v>
      </c>
      <c r="CO101" s="337">
        <f>'Class-1'!CP103</f>
        <v>0</v>
      </c>
      <c r="CP101" s="141">
        <f>'Class-1'!CQ103</f>
        <v>0</v>
      </c>
      <c r="CQ101" s="326" t="str">
        <f>'Class-1'!CR103</f>
        <v/>
      </c>
      <c r="CR101" s="336">
        <f>'Class-1'!CS103</f>
        <v>0</v>
      </c>
      <c r="CS101" s="329">
        <f>'Class-1'!CT103</f>
        <v>0</v>
      </c>
      <c r="CT101" s="329">
        <f>'Class-1'!CU103</f>
        <v>0</v>
      </c>
      <c r="CU101" s="329">
        <f>'Class-1'!CV103</f>
        <v>0</v>
      </c>
      <c r="CV101" s="329">
        <f>'Class-1'!CW103</f>
        <v>0</v>
      </c>
      <c r="CW101" s="337">
        <f>'Class-1'!CX103</f>
        <v>0</v>
      </c>
      <c r="CX101" s="141">
        <f>'Class-1'!CY103</f>
        <v>0</v>
      </c>
      <c r="CY101" s="326" t="str">
        <f>'Class-1'!CZ103</f>
        <v/>
      </c>
      <c r="CZ101" s="338">
        <f>'Class-1'!DA103</f>
        <v>0</v>
      </c>
      <c r="DA101" s="339">
        <f>'Class-1'!DB103</f>
        <v>0</v>
      </c>
      <c r="DB101" s="340" t="str">
        <f>'Class-1'!DC103</f>
        <v/>
      </c>
      <c r="DC101" s="332">
        <f>'Class-1'!DD103</f>
        <v>1000</v>
      </c>
      <c r="DD101" s="333">
        <f>'Class-1'!DE103</f>
        <v>0</v>
      </c>
      <c r="DE101" s="141">
        <f>'Class-1'!DF103</f>
        <v>0</v>
      </c>
      <c r="DF101" s="141" t="str">
        <f>'Class-1'!DG103</f>
        <v/>
      </c>
      <c r="DG101" s="141" t="str">
        <f>'Class-1'!DH103</f>
        <v/>
      </c>
      <c r="DH101" s="141" t="str">
        <f>'Class-1'!DI103</f>
        <v/>
      </c>
      <c r="DI101" s="334" t="str">
        <f>'Class-1'!DJ103</f>
        <v/>
      </c>
    </row>
    <row r="102" spans="1:113">
      <c r="A102" s="859"/>
      <c r="B102" s="287">
        <f t="shared" si="1"/>
        <v>0</v>
      </c>
      <c r="C102" s="139">
        <f>'Class-1'!D104</f>
        <v>0</v>
      </c>
      <c r="D102" s="139">
        <f>'Class-1'!E104</f>
        <v>0</v>
      </c>
      <c r="E102" s="139">
        <f>'Class-1'!F104</f>
        <v>0</v>
      </c>
      <c r="F102" s="141">
        <f>'Class-1'!G104</f>
        <v>0</v>
      </c>
      <c r="G102" s="141">
        <f>'Class-1'!H104</f>
        <v>0</v>
      </c>
      <c r="H102" s="141">
        <f>'Class-1'!I104</f>
        <v>0</v>
      </c>
      <c r="I102" s="286">
        <f>'Class-1'!J104</f>
        <v>0</v>
      </c>
      <c r="J102" s="335">
        <f>'Class-1'!K104</f>
        <v>0</v>
      </c>
      <c r="K102" s="319">
        <f>'Class-1'!L104</f>
        <v>0</v>
      </c>
      <c r="L102" s="320">
        <f>'Class-1'!M104</f>
        <v>0</v>
      </c>
      <c r="M102" s="321">
        <f>'Class-1'!N104</f>
        <v>0</v>
      </c>
      <c r="N102" s="321">
        <f>'Class-1'!O104</f>
        <v>0</v>
      </c>
      <c r="O102" s="322">
        <f>'Class-1'!P104</f>
        <v>0</v>
      </c>
      <c r="P102" s="323">
        <f>'Class-1'!Q104</f>
        <v>0</v>
      </c>
      <c r="Q102" s="324">
        <f>'Class-1'!R104</f>
        <v>0</v>
      </c>
      <c r="R102" s="324">
        <f>'Class-1'!S104</f>
        <v>0</v>
      </c>
      <c r="S102" s="324">
        <f>'Class-1'!T104</f>
        <v>0</v>
      </c>
      <c r="T102" s="325">
        <f>'Class-1'!U104</f>
        <v>0</v>
      </c>
      <c r="U102" s="434">
        <f>'Class-1'!V104</f>
        <v>0</v>
      </c>
      <c r="V102" s="141">
        <f>'Class-1'!W104</f>
        <v>0</v>
      </c>
      <c r="W102" s="326" t="str">
        <f>'Class-1'!X104</f>
        <v/>
      </c>
      <c r="X102" s="327">
        <f>'Class-1'!Y104</f>
        <v>0</v>
      </c>
      <c r="Y102" s="319">
        <f>'Class-1'!Z104</f>
        <v>0</v>
      </c>
      <c r="Z102" s="320">
        <f>'Class-1'!AA104</f>
        <v>0</v>
      </c>
      <c r="AA102" s="321">
        <f>'Class-1'!AB104</f>
        <v>0</v>
      </c>
      <c r="AB102" s="321">
        <f>'Class-1'!AC104</f>
        <v>0</v>
      </c>
      <c r="AC102" s="322">
        <f>'Class-1'!AD104</f>
        <v>0</v>
      </c>
      <c r="AD102" s="323">
        <f>'Class-1'!AE104</f>
        <v>0</v>
      </c>
      <c r="AE102" s="324">
        <f>'Class-1'!AF104</f>
        <v>0</v>
      </c>
      <c r="AF102" s="324">
        <f>'Class-1'!AG104</f>
        <v>0</v>
      </c>
      <c r="AG102" s="324">
        <f>'Class-1'!AH104</f>
        <v>0</v>
      </c>
      <c r="AH102" s="325">
        <f>'Class-1'!AI104</f>
        <v>0</v>
      </c>
      <c r="AI102" s="434">
        <f>'Class-1'!AJ104</f>
        <v>0</v>
      </c>
      <c r="AJ102" s="141">
        <f>'Class-1'!AK104</f>
        <v>0</v>
      </c>
      <c r="AK102" s="326" t="str">
        <f>'Class-1'!AL104</f>
        <v/>
      </c>
      <c r="AL102" s="327">
        <f>'Class-1'!AM104</f>
        <v>0</v>
      </c>
      <c r="AM102" s="319">
        <f>'Class-1'!AN104</f>
        <v>0</v>
      </c>
      <c r="AN102" s="320">
        <f>'Class-1'!AO104</f>
        <v>0</v>
      </c>
      <c r="AO102" s="321">
        <f>'Class-1'!AP104</f>
        <v>0</v>
      </c>
      <c r="AP102" s="321">
        <f>'Class-1'!AQ104</f>
        <v>0</v>
      </c>
      <c r="AQ102" s="322">
        <f>'Class-1'!AR104</f>
        <v>0</v>
      </c>
      <c r="AR102" s="323">
        <f>'Class-1'!AS104</f>
        <v>0</v>
      </c>
      <c r="AS102" s="324">
        <f>'Class-1'!AT104</f>
        <v>0</v>
      </c>
      <c r="AT102" s="324">
        <f>'Class-1'!AU104</f>
        <v>0</v>
      </c>
      <c r="AU102" s="324">
        <f>'Class-1'!AV104</f>
        <v>0</v>
      </c>
      <c r="AV102" s="325">
        <f>'Class-1'!AW104</f>
        <v>0</v>
      </c>
      <c r="AW102" s="434">
        <f>'Class-1'!AX104</f>
        <v>0</v>
      </c>
      <c r="AX102" s="141">
        <f>'Class-1'!AY104</f>
        <v>0</v>
      </c>
      <c r="AY102" s="326" t="str">
        <f>'Class-1'!AZ104</f>
        <v/>
      </c>
      <c r="AZ102" s="327">
        <f>'Class-1'!BA104</f>
        <v>0</v>
      </c>
      <c r="BA102" s="319">
        <f>'Class-1'!BB104</f>
        <v>0</v>
      </c>
      <c r="BB102" s="320">
        <f>'Class-1'!BC104</f>
        <v>0</v>
      </c>
      <c r="BC102" s="321">
        <f>'Class-1'!BD104</f>
        <v>0</v>
      </c>
      <c r="BD102" s="321">
        <f>'Class-1'!BE104</f>
        <v>0</v>
      </c>
      <c r="BE102" s="322">
        <f>'Class-1'!BF104</f>
        <v>0</v>
      </c>
      <c r="BF102" s="323">
        <f>'Class-1'!BG104</f>
        <v>0</v>
      </c>
      <c r="BG102" s="324">
        <f>'Class-1'!BH104</f>
        <v>0</v>
      </c>
      <c r="BH102" s="324">
        <f>'Class-1'!BI104</f>
        <v>0</v>
      </c>
      <c r="BI102" s="324">
        <f>'Class-1'!BJ104</f>
        <v>0</v>
      </c>
      <c r="BJ102" s="325">
        <f>'Class-1'!BK104</f>
        <v>0</v>
      </c>
      <c r="BK102" s="434">
        <f>'Class-1'!BL104</f>
        <v>0</v>
      </c>
      <c r="BL102" s="141">
        <f>'Class-1'!BM104</f>
        <v>0</v>
      </c>
      <c r="BM102" s="326" t="str">
        <f>'Class-1'!BN104</f>
        <v/>
      </c>
      <c r="BN102" s="327">
        <f>'Class-1'!BO104</f>
        <v>0</v>
      </c>
      <c r="BO102" s="319">
        <f>'Class-1'!BP104</f>
        <v>0</v>
      </c>
      <c r="BP102" s="320">
        <f>'Class-1'!BQ104</f>
        <v>0</v>
      </c>
      <c r="BQ102" s="321">
        <f>'Class-1'!BR104</f>
        <v>0</v>
      </c>
      <c r="BR102" s="321">
        <f>'Class-1'!BS104</f>
        <v>0</v>
      </c>
      <c r="BS102" s="322">
        <f>'Class-1'!BT104</f>
        <v>0</v>
      </c>
      <c r="BT102" s="323">
        <f>'Class-1'!BU104</f>
        <v>0</v>
      </c>
      <c r="BU102" s="324">
        <f>'Class-1'!BV104</f>
        <v>0</v>
      </c>
      <c r="BV102" s="324">
        <f>'Class-1'!BW104</f>
        <v>0</v>
      </c>
      <c r="BW102" s="324">
        <f>'Class-1'!BX104</f>
        <v>0</v>
      </c>
      <c r="BX102" s="325">
        <f>'Class-1'!BY104</f>
        <v>0</v>
      </c>
      <c r="BY102" s="434">
        <f>'Class-1'!BZ104</f>
        <v>0</v>
      </c>
      <c r="BZ102" s="141">
        <f>'Class-1'!CA104</f>
        <v>0</v>
      </c>
      <c r="CA102" s="326" t="str">
        <f>'Class-1'!CB104</f>
        <v/>
      </c>
      <c r="CB102" s="336">
        <f>'Class-1'!CC104</f>
        <v>0</v>
      </c>
      <c r="CC102" s="329">
        <f>'Class-1'!CD104</f>
        <v>0</v>
      </c>
      <c r="CD102" s="329">
        <f>'Class-1'!CE104</f>
        <v>0</v>
      </c>
      <c r="CE102" s="329">
        <f>'Class-1'!CF104</f>
        <v>0</v>
      </c>
      <c r="CF102" s="329">
        <f>'Class-1'!CG104</f>
        <v>0</v>
      </c>
      <c r="CG102" s="337">
        <f>'Class-1'!CH104</f>
        <v>0</v>
      </c>
      <c r="CH102" s="141">
        <f>'Class-1'!CI104</f>
        <v>0</v>
      </c>
      <c r="CI102" s="326" t="str">
        <f>'Class-1'!CJ104</f>
        <v/>
      </c>
      <c r="CJ102" s="336">
        <f>'Class-1'!CK104</f>
        <v>0</v>
      </c>
      <c r="CK102" s="329">
        <f>'Class-1'!CL104</f>
        <v>0</v>
      </c>
      <c r="CL102" s="329">
        <f>'Class-1'!CM104</f>
        <v>0</v>
      </c>
      <c r="CM102" s="329">
        <f>'Class-1'!CN104</f>
        <v>0</v>
      </c>
      <c r="CN102" s="329">
        <f>'Class-1'!CO104</f>
        <v>0</v>
      </c>
      <c r="CO102" s="337">
        <f>'Class-1'!CP104</f>
        <v>0</v>
      </c>
      <c r="CP102" s="141">
        <f>'Class-1'!CQ104</f>
        <v>0</v>
      </c>
      <c r="CQ102" s="326" t="str">
        <f>'Class-1'!CR104</f>
        <v/>
      </c>
      <c r="CR102" s="336">
        <f>'Class-1'!CS104</f>
        <v>0</v>
      </c>
      <c r="CS102" s="329">
        <f>'Class-1'!CT104</f>
        <v>0</v>
      </c>
      <c r="CT102" s="329">
        <f>'Class-1'!CU104</f>
        <v>0</v>
      </c>
      <c r="CU102" s="329">
        <f>'Class-1'!CV104</f>
        <v>0</v>
      </c>
      <c r="CV102" s="329">
        <f>'Class-1'!CW104</f>
        <v>0</v>
      </c>
      <c r="CW102" s="337">
        <f>'Class-1'!CX104</f>
        <v>0</v>
      </c>
      <c r="CX102" s="141">
        <f>'Class-1'!CY104</f>
        <v>0</v>
      </c>
      <c r="CY102" s="326" t="str">
        <f>'Class-1'!CZ104</f>
        <v/>
      </c>
      <c r="CZ102" s="338">
        <f>'Class-1'!DA104</f>
        <v>0</v>
      </c>
      <c r="DA102" s="339">
        <f>'Class-1'!DB104</f>
        <v>0</v>
      </c>
      <c r="DB102" s="340" t="str">
        <f>'Class-1'!DC104</f>
        <v/>
      </c>
      <c r="DC102" s="332">
        <f>'Class-1'!DD104</f>
        <v>1000</v>
      </c>
      <c r="DD102" s="333">
        <f>'Class-1'!DE104</f>
        <v>0</v>
      </c>
      <c r="DE102" s="141">
        <f>'Class-1'!DF104</f>
        <v>0</v>
      </c>
      <c r="DF102" s="141" t="str">
        <f>'Class-1'!DG104</f>
        <v/>
      </c>
      <c r="DG102" s="141" t="str">
        <f>'Class-1'!DH104</f>
        <v/>
      </c>
      <c r="DH102" s="141" t="str">
        <f>'Class-1'!DI104</f>
        <v/>
      </c>
      <c r="DI102" s="334" t="str">
        <f>'Class-1'!DJ104</f>
        <v/>
      </c>
    </row>
    <row r="103" spans="1:113">
      <c r="A103" s="859"/>
      <c r="B103" s="287">
        <f t="shared" si="1"/>
        <v>0</v>
      </c>
      <c r="C103" s="139">
        <f>'Class-1'!D105</f>
        <v>0</v>
      </c>
      <c r="D103" s="139">
        <f>'Class-1'!E105</f>
        <v>0</v>
      </c>
      <c r="E103" s="139">
        <f>'Class-1'!F105</f>
        <v>0</v>
      </c>
      <c r="F103" s="141">
        <f>'Class-1'!G105</f>
        <v>0</v>
      </c>
      <c r="G103" s="141">
        <f>'Class-1'!H105</f>
        <v>0</v>
      </c>
      <c r="H103" s="141">
        <f>'Class-1'!I105</f>
        <v>0</v>
      </c>
      <c r="I103" s="286">
        <f>'Class-1'!J105</f>
        <v>0</v>
      </c>
      <c r="J103" s="335">
        <f>'Class-1'!K105</f>
        <v>0</v>
      </c>
      <c r="K103" s="319">
        <f>'Class-1'!L105</f>
        <v>0</v>
      </c>
      <c r="L103" s="320">
        <f>'Class-1'!M105</f>
        <v>0</v>
      </c>
      <c r="M103" s="321">
        <f>'Class-1'!N105</f>
        <v>0</v>
      </c>
      <c r="N103" s="321">
        <f>'Class-1'!O105</f>
        <v>0</v>
      </c>
      <c r="O103" s="322">
        <f>'Class-1'!P105</f>
        <v>0</v>
      </c>
      <c r="P103" s="323">
        <f>'Class-1'!Q105</f>
        <v>0</v>
      </c>
      <c r="Q103" s="324">
        <f>'Class-1'!R105</f>
        <v>0</v>
      </c>
      <c r="R103" s="324">
        <f>'Class-1'!S105</f>
        <v>0</v>
      </c>
      <c r="S103" s="324">
        <f>'Class-1'!T105</f>
        <v>0</v>
      </c>
      <c r="T103" s="325">
        <f>'Class-1'!U105</f>
        <v>0</v>
      </c>
      <c r="U103" s="434">
        <f>'Class-1'!V105</f>
        <v>0</v>
      </c>
      <c r="V103" s="141">
        <f>'Class-1'!W105</f>
        <v>0</v>
      </c>
      <c r="W103" s="326" t="str">
        <f>'Class-1'!X105</f>
        <v/>
      </c>
      <c r="X103" s="327">
        <f>'Class-1'!Y105</f>
        <v>0</v>
      </c>
      <c r="Y103" s="319">
        <f>'Class-1'!Z105</f>
        <v>0</v>
      </c>
      <c r="Z103" s="320">
        <f>'Class-1'!AA105</f>
        <v>0</v>
      </c>
      <c r="AA103" s="321">
        <f>'Class-1'!AB105</f>
        <v>0</v>
      </c>
      <c r="AB103" s="321">
        <f>'Class-1'!AC105</f>
        <v>0</v>
      </c>
      <c r="AC103" s="322">
        <f>'Class-1'!AD105</f>
        <v>0</v>
      </c>
      <c r="AD103" s="323">
        <f>'Class-1'!AE105</f>
        <v>0</v>
      </c>
      <c r="AE103" s="324">
        <f>'Class-1'!AF105</f>
        <v>0</v>
      </c>
      <c r="AF103" s="324">
        <f>'Class-1'!AG105</f>
        <v>0</v>
      </c>
      <c r="AG103" s="324">
        <f>'Class-1'!AH105</f>
        <v>0</v>
      </c>
      <c r="AH103" s="325">
        <f>'Class-1'!AI105</f>
        <v>0</v>
      </c>
      <c r="AI103" s="434">
        <f>'Class-1'!AJ105</f>
        <v>0</v>
      </c>
      <c r="AJ103" s="141">
        <f>'Class-1'!AK105</f>
        <v>0</v>
      </c>
      <c r="AK103" s="326" t="str">
        <f>'Class-1'!AL105</f>
        <v/>
      </c>
      <c r="AL103" s="327">
        <f>'Class-1'!AM105</f>
        <v>0</v>
      </c>
      <c r="AM103" s="319">
        <f>'Class-1'!AN105</f>
        <v>0</v>
      </c>
      <c r="AN103" s="320">
        <f>'Class-1'!AO105</f>
        <v>0</v>
      </c>
      <c r="AO103" s="321">
        <f>'Class-1'!AP105</f>
        <v>0</v>
      </c>
      <c r="AP103" s="321">
        <f>'Class-1'!AQ105</f>
        <v>0</v>
      </c>
      <c r="AQ103" s="322">
        <f>'Class-1'!AR105</f>
        <v>0</v>
      </c>
      <c r="AR103" s="323">
        <f>'Class-1'!AS105</f>
        <v>0</v>
      </c>
      <c r="AS103" s="324">
        <f>'Class-1'!AT105</f>
        <v>0</v>
      </c>
      <c r="AT103" s="324">
        <f>'Class-1'!AU105</f>
        <v>0</v>
      </c>
      <c r="AU103" s="324">
        <f>'Class-1'!AV105</f>
        <v>0</v>
      </c>
      <c r="AV103" s="325">
        <f>'Class-1'!AW105</f>
        <v>0</v>
      </c>
      <c r="AW103" s="434">
        <f>'Class-1'!AX105</f>
        <v>0</v>
      </c>
      <c r="AX103" s="141">
        <f>'Class-1'!AY105</f>
        <v>0</v>
      </c>
      <c r="AY103" s="326" t="str">
        <f>'Class-1'!AZ105</f>
        <v/>
      </c>
      <c r="AZ103" s="327">
        <f>'Class-1'!BA105</f>
        <v>0</v>
      </c>
      <c r="BA103" s="319">
        <f>'Class-1'!BB105</f>
        <v>0</v>
      </c>
      <c r="BB103" s="320">
        <f>'Class-1'!BC105</f>
        <v>0</v>
      </c>
      <c r="BC103" s="321">
        <f>'Class-1'!BD105</f>
        <v>0</v>
      </c>
      <c r="BD103" s="321">
        <f>'Class-1'!BE105</f>
        <v>0</v>
      </c>
      <c r="BE103" s="322">
        <f>'Class-1'!BF105</f>
        <v>0</v>
      </c>
      <c r="BF103" s="323">
        <f>'Class-1'!BG105</f>
        <v>0</v>
      </c>
      <c r="BG103" s="324">
        <f>'Class-1'!BH105</f>
        <v>0</v>
      </c>
      <c r="BH103" s="324">
        <f>'Class-1'!BI105</f>
        <v>0</v>
      </c>
      <c r="BI103" s="324">
        <f>'Class-1'!BJ105</f>
        <v>0</v>
      </c>
      <c r="BJ103" s="325">
        <f>'Class-1'!BK105</f>
        <v>0</v>
      </c>
      <c r="BK103" s="434">
        <f>'Class-1'!BL105</f>
        <v>0</v>
      </c>
      <c r="BL103" s="141">
        <f>'Class-1'!BM105</f>
        <v>0</v>
      </c>
      <c r="BM103" s="326" t="str">
        <f>'Class-1'!BN105</f>
        <v/>
      </c>
      <c r="BN103" s="327">
        <f>'Class-1'!BO105</f>
        <v>0</v>
      </c>
      <c r="BO103" s="319">
        <f>'Class-1'!BP105</f>
        <v>0</v>
      </c>
      <c r="BP103" s="320">
        <f>'Class-1'!BQ105</f>
        <v>0</v>
      </c>
      <c r="BQ103" s="321">
        <f>'Class-1'!BR105</f>
        <v>0</v>
      </c>
      <c r="BR103" s="321">
        <f>'Class-1'!BS105</f>
        <v>0</v>
      </c>
      <c r="BS103" s="322">
        <f>'Class-1'!BT105</f>
        <v>0</v>
      </c>
      <c r="BT103" s="323">
        <f>'Class-1'!BU105</f>
        <v>0</v>
      </c>
      <c r="BU103" s="324">
        <f>'Class-1'!BV105</f>
        <v>0</v>
      </c>
      <c r="BV103" s="324">
        <f>'Class-1'!BW105</f>
        <v>0</v>
      </c>
      <c r="BW103" s="324">
        <f>'Class-1'!BX105</f>
        <v>0</v>
      </c>
      <c r="BX103" s="325">
        <f>'Class-1'!BY105</f>
        <v>0</v>
      </c>
      <c r="BY103" s="434">
        <f>'Class-1'!BZ105</f>
        <v>0</v>
      </c>
      <c r="BZ103" s="141">
        <f>'Class-1'!CA105</f>
        <v>0</v>
      </c>
      <c r="CA103" s="326" t="str">
        <f>'Class-1'!CB105</f>
        <v/>
      </c>
      <c r="CB103" s="336">
        <f>'Class-1'!CC105</f>
        <v>0</v>
      </c>
      <c r="CC103" s="329">
        <f>'Class-1'!CD105</f>
        <v>0</v>
      </c>
      <c r="CD103" s="329">
        <f>'Class-1'!CE105</f>
        <v>0</v>
      </c>
      <c r="CE103" s="329">
        <f>'Class-1'!CF105</f>
        <v>0</v>
      </c>
      <c r="CF103" s="329">
        <f>'Class-1'!CG105</f>
        <v>0</v>
      </c>
      <c r="CG103" s="337">
        <f>'Class-1'!CH105</f>
        <v>0</v>
      </c>
      <c r="CH103" s="141">
        <f>'Class-1'!CI105</f>
        <v>0</v>
      </c>
      <c r="CI103" s="326" t="str">
        <f>'Class-1'!CJ105</f>
        <v/>
      </c>
      <c r="CJ103" s="336">
        <f>'Class-1'!CK105</f>
        <v>0</v>
      </c>
      <c r="CK103" s="329">
        <f>'Class-1'!CL105</f>
        <v>0</v>
      </c>
      <c r="CL103" s="329">
        <f>'Class-1'!CM105</f>
        <v>0</v>
      </c>
      <c r="CM103" s="329">
        <f>'Class-1'!CN105</f>
        <v>0</v>
      </c>
      <c r="CN103" s="329">
        <f>'Class-1'!CO105</f>
        <v>0</v>
      </c>
      <c r="CO103" s="337">
        <f>'Class-1'!CP105</f>
        <v>0</v>
      </c>
      <c r="CP103" s="141">
        <f>'Class-1'!CQ105</f>
        <v>0</v>
      </c>
      <c r="CQ103" s="326" t="str">
        <f>'Class-1'!CR105</f>
        <v/>
      </c>
      <c r="CR103" s="336">
        <f>'Class-1'!CS105</f>
        <v>0</v>
      </c>
      <c r="CS103" s="329">
        <f>'Class-1'!CT105</f>
        <v>0</v>
      </c>
      <c r="CT103" s="329">
        <f>'Class-1'!CU105</f>
        <v>0</v>
      </c>
      <c r="CU103" s="329">
        <f>'Class-1'!CV105</f>
        <v>0</v>
      </c>
      <c r="CV103" s="329">
        <f>'Class-1'!CW105</f>
        <v>0</v>
      </c>
      <c r="CW103" s="337">
        <f>'Class-1'!CX105</f>
        <v>0</v>
      </c>
      <c r="CX103" s="141">
        <f>'Class-1'!CY105</f>
        <v>0</v>
      </c>
      <c r="CY103" s="326" t="str">
        <f>'Class-1'!CZ105</f>
        <v/>
      </c>
      <c r="CZ103" s="338">
        <f>'Class-1'!DA105</f>
        <v>0</v>
      </c>
      <c r="DA103" s="339">
        <f>'Class-1'!DB105</f>
        <v>0</v>
      </c>
      <c r="DB103" s="340" t="str">
        <f>'Class-1'!DC105</f>
        <v/>
      </c>
      <c r="DC103" s="332">
        <f>'Class-1'!DD105</f>
        <v>1000</v>
      </c>
      <c r="DD103" s="333">
        <f>'Class-1'!DE105</f>
        <v>0</v>
      </c>
      <c r="DE103" s="141">
        <f>'Class-1'!DF105</f>
        <v>0</v>
      </c>
      <c r="DF103" s="141" t="str">
        <f>'Class-1'!DG105</f>
        <v/>
      </c>
      <c r="DG103" s="141" t="str">
        <f>'Class-1'!DH105</f>
        <v/>
      </c>
      <c r="DH103" s="141" t="str">
        <f>'Class-1'!DI105</f>
        <v/>
      </c>
      <c r="DI103" s="334" t="str">
        <f>'Class-1'!DJ105</f>
        <v/>
      </c>
    </row>
    <row r="104" spans="1:113">
      <c r="A104" s="859"/>
      <c r="B104" s="287">
        <f t="shared" si="1"/>
        <v>0</v>
      </c>
      <c r="C104" s="139">
        <f>'Class-1'!D106</f>
        <v>0</v>
      </c>
      <c r="D104" s="139">
        <f>'Class-1'!E106</f>
        <v>0</v>
      </c>
      <c r="E104" s="139">
        <f>'Class-1'!F106</f>
        <v>0</v>
      </c>
      <c r="F104" s="141">
        <f>'Class-1'!G106</f>
        <v>0</v>
      </c>
      <c r="G104" s="141">
        <f>'Class-1'!H106</f>
        <v>0</v>
      </c>
      <c r="H104" s="141">
        <f>'Class-1'!I106</f>
        <v>0</v>
      </c>
      <c r="I104" s="286">
        <f>'Class-1'!J106</f>
        <v>0</v>
      </c>
      <c r="J104" s="335">
        <f>'Class-1'!K106</f>
        <v>0</v>
      </c>
      <c r="K104" s="319">
        <f>'Class-1'!L106</f>
        <v>0</v>
      </c>
      <c r="L104" s="320">
        <f>'Class-1'!M106</f>
        <v>0</v>
      </c>
      <c r="M104" s="321">
        <f>'Class-1'!N106</f>
        <v>0</v>
      </c>
      <c r="N104" s="321">
        <f>'Class-1'!O106</f>
        <v>0</v>
      </c>
      <c r="O104" s="322">
        <f>'Class-1'!P106</f>
        <v>0</v>
      </c>
      <c r="P104" s="323">
        <f>'Class-1'!Q106</f>
        <v>0</v>
      </c>
      <c r="Q104" s="324">
        <f>'Class-1'!R106</f>
        <v>0</v>
      </c>
      <c r="R104" s="324">
        <f>'Class-1'!S106</f>
        <v>0</v>
      </c>
      <c r="S104" s="324">
        <f>'Class-1'!T106</f>
        <v>0</v>
      </c>
      <c r="T104" s="325">
        <f>'Class-1'!U106</f>
        <v>0</v>
      </c>
      <c r="U104" s="434">
        <f>'Class-1'!V106</f>
        <v>0</v>
      </c>
      <c r="V104" s="141">
        <f>'Class-1'!W106</f>
        <v>0</v>
      </c>
      <c r="W104" s="326" t="str">
        <f>'Class-1'!X106</f>
        <v/>
      </c>
      <c r="X104" s="327">
        <f>'Class-1'!Y106</f>
        <v>0</v>
      </c>
      <c r="Y104" s="319">
        <f>'Class-1'!Z106</f>
        <v>0</v>
      </c>
      <c r="Z104" s="320">
        <f>'Class-1'!AA106</f>
        <v>0</v>
      </c>
      <c r="AA104" s="321">
        <f>'Class-1'!AB106</f>
        <v>0</v>
      </c>
      <c r="AB104" s="321">
        <f>'Class-1'!AC106</f>
        <v>0</v>
      </c>
      <c r="AC104" s="322">
        <f>'Class-1'!AD106</f>
        <v>0</v>
      </c>
      <c r="AD104" s="323">
        <f>'Class-1'!AE106</f>
        <v>0</v>
      </c>
      <c r="AE104" s="324">
        <f>'Class-1'!AF106</f>
        <v>0</v>
      </c>
      <c r="AF104" s="324">
        <f>'Class-1'!AG106</f>
        <v>0</v>
      </c>
      <c r="AG104" s="324">
        <f>'Class-1'!AH106</f>
        <v>0</v>
      </c>
      <c r="AH104" s="325">
        <f>'Class-1'!AI106</f>
        <v>0</v>
      </c>
      <c r="AI104" s="434">
        <f>'Class-1'!AJ106</f>
        <v>0</v>
      </c>
      <c r="AJ104" s="141">
        <f>'Class-1'!AK106</f>
        <v>0</v>
      </c>
      <c r="AK104" s="326" t="str">
        <f>'Class-1'!AL106</f>
        <v/>
      </c>
      <c r="AL104" s="327">
        <f>'Class-1'!AM106</f>
        <v>0</v>
      </c>
      <c r="AM104" s="319">
        <f>'Class-1'!AN106</f>
        <v>0</v>
      </c>
      <c r="AN104" s="320">
        <f>'Class-1'!AO106</f>
        <v>0</v>
      </c>
      <c r="AO104" s="321">
        <f>'Class-1'!AP106</f>
        <v>0</v>
      </c>
      <c r="AP104" s="321">
        <f>'Class-1'!AQ106</f>
        <v>0</v>
      </c>
      <c r="AQ104" s="322">
        <f>'Class-1'!AR106</f>
        <v>0</v>
      </c>
      <c r="AR104" s="323">
        <f>'Class-1'!AS106</f>
        <v>0</v>
      </c>
      <c r="AS104" s="324">
        <f>'Class-1'!AT106</f>
        <v>0</v>
      </c>
      <c r="AT104" s="324">
        <f>'Class-1'!AU106</f>
        <v>0</v>
      </c>
      <c r="AU104" s="324">
        <f>'Class-1'!AV106</f>
        <v>0</v>
      </c>
      <c r="AV104" s="325">
        <f>'Class-1'!AW106</f>
        <v>0</v>
      </c>
      <c r="AW104" s="434">
        <f>'Class-1'!AX106</f>
        <v>0</v>
      </c>
      <c r="AX104" s="141">
        <f>'Class-1'!AY106</f>
        <v>0</v>
      </c>
      <c r="AY104" s="326" t="str">
        <f>'Class-1'!AZ106</f>
        <v/>
      </c>
      <c r="AZ104" s="327">
        <f>'Class-1'!BA106</f>
        <v>0</v>
      </c>
      <c r="BA104" s="319">
        <f>'Class-1'!BB106</f>
        <v>0</v>
      </c>
      <c r="BB104" s="320">
        <f>'Class-1'!BC106</f>
        <v>0</v>
      </c>
      <c r="BC104" s="321">
        <f>'Class-1'!BD106</f>
        <v>0</v>
      </c>
      <c r="BD104" s="321">
        <f>'Class-1'!BE106</f>
        <v>0</v>
      </c>
      <c r="BE104" s="322">
        <f>'Class-1'!BF106</f>
        <v>0</v>
      </c>
      <c r="BF104" s="323">
        <f>'Class-1'!BG106</f>
        <v>0</v>
      </c>
      <c r="BG104" s="324">
        <f>'Class-1'!BH106</f>
        <v>0</v>
      </c>
      <c r="BH104" s="324">
        <f>'Class-1'!BI106</f>
        <v>0</v>
      </c>
      <c r="BI104" s="324">
        <f>'Class-1'!BJ106</f>
        <v>0</v>
      </c>
      <c r="BJ104" s="325">
        <f>'Class-1'!BK106</f>
        <v>0</v>
      </c>
      <c r="BK104" s="434">
        <f>'Class-1'!BL106</f>
        <v>0</v>
      </c>
      <c r="BL104" s="141">
        <f>'Class-1'!BM106</f>
        <v>0</v>
      </c>
      <c r="BM104" s="326" t="str">
        <f>'Class-1'!BN106</f>
        <v/>
      </c>
      <c r="BN104" s="327">
        <f>'Class-1'!BO106</f>
        <v>0</v>
      </c>
      <c r="BO104" s="319">
        <f>'Class-1'!BP106</f>
        <v>0</v>
      </c>
      <c r="BP104" s="320">
        <f>'Class-1'!BQ106</f>
        <v>0</v>
      </c>
      <c r="BQ104" s="321">
        <f>'Class-1'!BR106</f>
        <v>0</v>
      </c>
      <c r="BR104" s="321">
        <f>'Class-1'!BS106</f>
        <v>0</v>
      </c>
      <c r="BS104" s="322">
        <f>'Class-1'!BT106</f>
        <v>0</v>
      </c>
      <c r="BT104" s="323">
        <f>'Class-1'!BU106</f>
        <v>0</v>
      </c>
      <c r="BU104" s="324">
        <f>'Class-1'!BV106</f>
        <v>0</v>
      </c>
      <c r="BV104" s="324">
        <f>'Class-1'!BW106</f>
        <v>0</v>
      </c>
      <c r="BW104" s="324">
        <f>'Class-1'!BX106</f>
        <v>0</v>
      </c>
      <c r="BX104" s="325">
        <f>'Class-1'!BY106</f>
        <v>0</v>
      </c>
      <c r="BY104" s="434">
        <f>'Class-1'!BZ106</f>
        <v>0</v>
      </c>
      <c r="BZ104" s="141">
        <f>'Class-1'!CA106</f>
        <v>0</v>
      </c>
      <c r="CA104" s="326" t="str">
        <f>'Class-1'!CB106</f>
        <v/>
      </c>
      <c r="CB104" s="336">
        <f>'Class-1'!CC106</f>
        <v>0</v>
      </c>
      <c r="CC104" s="329">
        <f>'Class-1'!CD106</f>
        <v>0</v>
      </c>
      <c r="CD104" s="329">
        <f>'Class-1'!CE106</f>
        <v>0</v>
      </c>
      <c r="CE104" s="329">
        <f>'Class-1'!CF106</f>
        <v>0</v>
      </c>
      <c r="CF104" s="329">
        <f>'Class-1'!CG106</f>
        <v>0</v>
      </c>
      <c r="CG104" s="337">
        <f>'Class-1'!CH106</f>
        <v>0</v>
      </c>
      <c r="CH104" s="141">
        <f>'Class-1'!CI106</f>
        <v>0</v>
      </c>
      <c r="CI104" s="326" t="str">
        <f>'Class-1'!CJ106</f>
        <v/>
      </c>
      <c r="CJ104" s="336">
        <f>'Class-1'!CK106</f>
        <v>0</v>
      </c>
      <c r="CK104" s="329">
        <f>'Class-1'!CL106</f>
        <v>0</v>
      </c>
      <c r="CL104" s="329">
        <f>'Class-1'!CM106</f>
        <v>0</v>
      </c>
      <c r="CM104" s="329">
        <f>'Class-1'!CN106</f>
        <v>0</v>
      </c>
      <c r="CN104" s="329">
        <f>'Class-1'!CO106</f>
        <v>0</v>
      </c>
      <c r="CO104" s="337">
        <f>'Class-1'!CP106</f>
        <v>0</v>
      </c>
      <c r="CP104" s="141">
        <f>'Class-1'!CQ106</f>
        <v>0</v>
      </c>
      <c r="CQ104" s="326" t="str">
        <f>'Class-1'!CR106</f>
        <v/>
      </c>
      <c r="CR104" s="336">
        <f>'Class-1'!CS106</f>
        <v>0</v>
      </c>
      <c r="CS104" s="329">
        <f>'Class-1'!CT106</f>
        <v>0</v>
      </c>
      <c r="CT104" s="329">
        <f>'Class-1'!CU106</f>
        <v>0</v>
      </c>
      <c r="CU104" s="329">
        <f>'Class-1'!CV106</f>
        <v>0</v>
      </c>
      <c r="CV104" s="329">
        <f>'Class-1'!CW106</f>
        <v>0</v>
      </c>
      <c r="CW104" s="337">
        <f>'Class-1'!CX106</f>
        <v>0</v>
      </c>
      <c r="CX104" s="141">
        <f>'Class-1'!CY106</f>
        <v>0</v>
      </c>
      <c r="CY104" s="326" t="str">
        <f>'Class-1'!CZ106</f>
        <v/>
      </c>
      <c r="CZ104" s="338">
        <f>'Class-1'!DA106</f>
        <v>0</v>
      </c>
      <c r="DA104" s="339">
        <f>'Class-1'!DB106</f>
        <v>0</v>
      </c>
      <c r="DB104" s="340" t="str">
        <f>'Class-1'!DC106</f>
        <v/>
      </c>
      <c r="DC104" s="332">
        <f>'Class-1'!DD106</f>
        <v>1000</v>
      </c>
      <c r="DD104" s="333">
        <f>'Class-1'!DE106</f>
        <v>0</v>
      </c>
      <c r="DE104" s="141">
        <f>'Class-1'!DF106</f>
        <v>0</v>
      </c>
      <c r="DF104" s="141" t="str">
        <f>'Class-1'!DG106</f>
        <v/>
      </c>
      <c r="DG104" s="141" t="str">
        <f>'Class-1'!DH106</f>
        <v/>
      </c>
      <c r="DH104" s="141" t="str">
        <f>'Class-1'!DI106</f>
        <v/>
      </c>
      <c r="DI104" s="334" t="str">
        <f>'Class-1'!DJ106</f>
        <v/>
      </c>
    </row>
    <row r="105" spans="1:113">
      <c r="A105" s="859"/>
      <c r="B105" s="287">
        <f t="shared" si="1"/>
        <v>0</v>
      </c>
      <c r="C105" s="139">
        <f>'Class-1'!D107</f>
        <v>0</v>
      </c>
      <c r="D105" s="139">
        <f>'Class-1'!E107</f>
        <v>0</v>
      </c>
      <c r="E105" s="139">
        <f>'Class-1'!F107</f>
        <v>0</v>
      </c>
      <c r="F105" s="141">
        <f>'Class-1'!G107</f>
        <v>0</v>
      </c>
      <c r="G105" s="141">
        <f>'Class-1'!H107</f>
        <v>0</v>
      </c>
      <c r="H105" s="141">
        <f>'Class-1'!I107</f>
        <v>0</v>
      </c>
      <c r="I105" s="286">
        <f>'Class-1'!J107</f>
        <v>0</v>
      </c>
      <c r="J105" s="335">
        <f>'Class-1'!K107</f>
        <v>0</v>
      </c>
      <c r="K105" s="319">
        <f>'Class-1'!L107</f>
        <v>0</v>
      </c>
      <c r="L105" s="320">
        <f>'Class-1'!M107</f>
        <v>0</v>
      </c>
      <c r="M105" s="321">
        <f>'Class-1'!N107</f>
        <v>0</v>
      </c>
      <c r="N105" s="321">
        <f>'Class-1'!O107</f>
        <v>0</v>
      </c>
      <c r="O105" s="322">
        <f>'Class-1'!P107</f>
        <v>0</v>
      </c>
      <c r="P105" s="323">
        <f>'Class-1'!Q107</f>
        <v>0</v>
      </c>
      <c r="Q105" s="324">
        <f>'Class-1'!R107</f>
        <v>0</v>
      </c>
      <c r="R105" s="324">
        <f>'Class-1'!S107</f>
        <v>0</v>
      </c>
      <c r="S105" s="324">
        <f>'Class-1'!T107</f>
        <v>0</v>
      </c>
      <c r="T105" s="325">
        <f>'Class-1'!U107</f>
        <v>0</v>
      </c>
      <c r="U105" s="434">
        <f>'Class-1'!V107</f>
        <v>0</v>
      </c>
      <c r="V105" s="141">
        <f>'Class-1'!W107</f>
        <v>0</v>
      </c>
      <c r="W105" s="326" t="str">
        <f>'Class-1'!X107</f>
        <v/>
      </c>
      <c r="X105" s="327">
        <f>'Class-1'!Y107</f>
        <v>0</v>
      </c>
      <c r="Y105" s="319">
        <f>'Class-1'!Z107</f>
        <v>0</v>
      </c>
      <c r="Z105" s="320">
        <f>'Class-1'!AA107</f>
        <v>0</v>
      </c>
      <c r="AA105" s="321">
        <f>'Class-1'!AB107</f>
        <v>0</v>
      </c>
      <c r="AB105" s="321">
        <f>'Class-1'!AC107</f>
        <v>0</v>
      </c>
      <c r="AC105" s="322">
        <f>'Class-1'!AD107</f>
        <v>0</v>
      </c>
      <c r="AD105" s="323">
        <f>'Class-1'!AE107</f>
        <v>0</v>
      </c>
      <c r="AE105" s="324">
        <f>'Class-1'!AF107</f>
        <v>0</v>
      </c>
      <c r="AF105" s="324">
        <f>'Class-1'!AG107</f>
        <v>0</v>
      </c>
      <c r="AG105" s="324">
        <f>'Class-1'!AH107</f>
        <v>0</v>
      </c>
      <c r="AH105" s="325">
        <f>'Class-1'!AI107</f>
        <v>0</v>
      </c>
      <c r="AI105" s="434">
        <f>'Class-1'!AJ107</f>
        <v>0</v>
      </c>
      <c r="AJ105" s="141">
        <f>'Class-1'!AK107</f>
        <v>0</v>
      </c>
      <c r="AK105" s="326" t="str">
        <f>'Class-1'!AL107</f>
        <v/>
      </c>
      <c r="AL105" s="327">
        <f>'Class-1'!AM107</f>
        <v>0</v>
      </c>
      <c r="AM105" s="319">
        <f>'Class-1'!AN107</f>
        <v>0</v>
      </c>
      <c r="AN105" s="320">
        <f>'Class-1'!AO107</f>
        <v>0</v>
      </c>
      <c r="AO105" s="321">
        <f>'Class-1'!AP107</f>
        <v>0</v>
      </c>
      <c r="AP105" s="321">
        <f>'Class-1'!AQ107</f>
        <v>0</v>
      </c>
      <c r="AQ105" s="322">
        <f>'Class-1'!AR107</f>
        <v>0</v>
      </c>
      <c r="AR105" s="323">
        <f>'Class-1'!AS107</f>
        <v>0</v>
      </c>
      <c r="AS105" s="324">
        <f>'Class-1'!AT107</f>
        <v>0</v>
      </c>
      <c r="AT105" s="324">
        <f>'Class-1'!AU107</f>
        <v>0</v>
      </c>
      <c r="AU105" s="324">
        <f>'Class-1'!AV107</f>
        <v>0</v>
      </c>
      <c r="AV105" s="325">
        <f>'Class-1'!AW107</f>
        <v>0</v>
      </c>
      <c r="AW105" s="434">
        <f>'Class-1'!AX107</f>
        <v>0</v>
      </c>
      <c r="AX105" s="141">
        <f>'Class-1'!AY107</f>
        <v>0</v>
      </c>
      <c r="AY105" s="326" t="str">
        <f>'Class-1'!AZ107</f>
        <v/>
      </c>
      <c r="AZ105" s="327">
        <f>'Class-1'!BA107</f>
        <v>0</v>
      </c>
      <c r="BA105" s="319">
        <f>'Class-1'!BB107</f>
        <v>0</v>
      </c>
      <c r="BB105" s="320">
        <f>'Class-1'!BC107</f>
        <v>0</v>
      </c>
      <c r="BC105" s="321">
        <f>'Class-1'!BD107</f>
        <v>0</v>
      </c>
      <c r="BD105" s="321">
        <f>'Class-1'!BE107</f>
        <v>0</v>
      </c>
      <c r="BE105" s="322">
        <f>'Class-1'!BF107</f>
        <v>0</v>
      </c>
      <c r="BF105" s="323">
        <f>'Class-1'!BG107</f>
        <v>0</v>
      </c>
      <c r="BG105" s="324">
        <f>'Class-1'!BH107</f>
        <v>0</v>
      </c>
      <c r="BH105" s="324">
        <f>'Class-1'!BI107</f>
        <v>0</v>
      </c>
      <c r="BI105" s="324">
        <f>'Class-1'!BJ107</f>
        <v>0</v>
      </c>
      <c r="BJ105" s="325">
        <f>'Class-1'!BK107</f>
        <v>0</v>
      </c>
      <c r="BK105" s="434">
        <f>'Class-1'!BL107</f>
        <v>0</v>
      </c>
      <c r="BL105" s="141">
        <f>'Class-1'!BM107</f>
        <v>0</v>
      </c>
      <c r="BM105" s="326" t="str">
        <f>'Class-1'!BN107</f>
        <v/>
      </c>
      <c r="BN105" s="327">
        <f>'Class-1'!BO107</f>
        <v>0</v>
      </c>
      <c r="BO105" s="319">
        <f>'Class-1'!BP107</f>
        <v>0</v>
      </c>
      <c r="BP105" s="320">
        <f>'Class-1'!BQ107</f>
        <v>0</v>
      </c>
      <c r="BQ105" s="321">
        <f>'Class-1'!BR107</f>
        <v>0</v>
      </c>
      <c r="BR105" s="321">
        <f>'Class-1'!BS107</f>
        <v>0</v>
      </c>
      <c r="BS105" s="322">
        <f>'Class-1'!BT107</f>
        <v>0</v>
      </c>
      <c r="BT105" s="323">
        <f>'Class-1'!BU107</f>
        <v>0</v>
      </c>
      <c r="BU105" s="324">
        <f>'Class-1'!BV107</f>
        <v>0</v>
      </c>
      <c r="BV105" s="324">
        <f>'Class-1'!BW107</f>
        <v>0</v>
      </c>
      <c r="BW105" s="324">
        <f>'Class-1'!BX107</f>
        <v>0</v>
      </c>
      <c r="BX105" s="325">
        <f>'Class-1'!BY107</f>
        <v>0</v>
      </c>
      <c r="BY105" s="434">
        <f>'Class-1'!BZ107</f>
        <v>0</v>
      </c>
      <c r="BZ105" s="141">
        <f>'Class-1'!CA107</f>
        <v>0</v>
      </c>
      <c r="CA105" s="326" t="str">
        <f>'Class-1'!CB107</f>
        <v/>
      </c>
      <c r="CB105" s="336">
        <f>'Class-1'!CC107</f>
        <v>0</v>
      </c>
      <c r="CC105" s="329">
        <f>'Class-1'!CD107</f>
        <v>0</v>
      </c>
      <c r="CD105" s="329">
        <f>'Class-1'!CE107</f>
        <v>0</v>
      </c>
      <c r="CE105" s="329">
        <f>'Class-1'!CF107</f>
        <v>0</v>
      </c>
      <c r="CF105" s="329">
        <f>'Class-1'!CG107</f>
        <v>0</v>
      </c>
      <c r="CG105" s="337">
        <f>'Class-1'!CH107</f>
        <v>0</v>
      </c>
      <c r="CH105" s="141">
        <f>'Class-1'!CI107</f>
        <v>0</v>
      </c>
      <c r="CI105" s="326" t="str">
        <f>'Class-1'!CJ107</f>
        <v/>
      </c>
      <c r="CJ105" s="336">
        <f>'Class-1'!CK107</f>
        <v>0</v>
      </c>
      <c r="CK105" s="329">
        <f>'Class-1'!CL107</f>
        <v>0</v>
      </c>
      <c r="CL105" s="329">
        <f>'Class-1'!CM107</f>
        <v>0</v>
      </c>
      <c r="CM105" s="329">
        <f>'Class-1'!CN107</f>
        <v>0</v>
      </c>
      <c r="CN105" s="329">
        <f>'Class-1'!CO107</f>
        <v>0</v>
      </c>
      <c r="CO105" s="337">
        <f>'Class-1'!CP107</f>
        <v>0</v>
      </c>
      <c r="CP105" s="141">
        <f>'Class-1'!CQ107</f>
        <v>0</v>
      </c>
      <c r="CQ105" s="326" t="str">
        <f>'Class-1'!CR107</f>
        <v/>
      </c>
      <c r="CR105" s="336">
        <f>'Class-1'!CS107</f>
        <v>0</v>
      </c>
      <c r="CS105" s="329">
        <f>'Class-1'!CT107</f>
        <v>0</v>
      </c>
      <c r="CT105" s="329">
        <f>'Class-1'!CU107</f>
        <v>0</v>
      </c>
      <c r="CU105" s="329">
        <f>'Class-1'!CV107</f>
        <v>0</v>
      </c>
      <c r="CV105" s="329">
        <f>'Class-1'!CW107</f>
        <v>0</v>
      </c>
      <c r="CW105" s="337">
        <f>'Class-1'!CX107</f>
        <v>0</v>
      </c>
      <c r="CX105" s="141">
        <f>'Class-1'!CY107</f>
        <v>0</v>
      </c>
      <c r="CY105" s="326" t="str">
        <f>'Class-1'!CZ107</f>
        <v/>
      </c>
      <c r="CZ105" s="338">
        <f>'Class-1'!DA107</f>
        <v>0</v>
      </c>
      <c r="DA105" s="339">
        <f>'Class-1'!DB107</f>
        <v>0</v>
      </c>
      <c r="DB105" s="340" t="str">
        <f>'Class-1'!DC107</f>
        <v/>
      </c>
      <c r="DC105" s="332">
        <f>'Class-1'!DD107</f>
        <v>1000</v>
      </c>
      <c r="DD105" s="333">
        <f>'Class-1'!DE107</f>
        <v>0</v>
      </c>
      <c r="DE105" s="141">
        <f>'Class-1'!DF107</f>
        <v>0</v>
      </c>
      <c r="DF105" s="141" t="str">
        <f>'Class-1'!DG107</f>
        <v/>
      </c>
      <c r="DG105" s="141" t="str">
        <f>'Class-1'!DH107</f>
        <v/>
      </c>
      <c r="DH105" s="141" t="str">
        <f>'Class-1'!DI107</f>
        <v/>
      </c>
      <c r="DI105" s="334" t="str">
        <f>'Class-1'!DJ107</f>
        <v/>
      </c>
    </row>
    <row r="106" spans="1:113" ht="15.75" thickBot="1">
      <c r="A106" s="859"/>
      <c r="B106" s="287">
        <f t="shared" si="1"/>
        <v>0</v>
      </c>
      <c r="C106" s="284">
        <f>'Class-1'!D108</f>
        <v>0</v>
      </c>
      <c r="D106" s="284">
        <f>'Class-1'!E108</f>
        <v>0</v>
      </c>
      <c r="E106" s="284">
        <f>'Class-1'!F108</f>
        <v>0</v>
      </c>
      <c r="F106" s="288">
        <f>'Class-1'!G108</f>
        <v>0</v>
      </c>
      <c r="G106" s="288">
        <f>'Class-1'!H108</f>
        <v>0</v>
      </c>
      <c r="H106" s="288">
        <f>'Class-1'!I108</f>
        <v>0</v>
      </c>
      <c r="I106" s="289">
        <f>'Class-1'!J108</f>
        <v>0</v>
      </c>
      <c r="J106" s="341">
        <f>'Class-1'!K108</f>
        <v>0</v>
      </c>
      <c r="K106" s="342">
        <f>'Class-1'!L108</f>
        <v>0</v>
      </c>
      <c r="L106" s="343">
        <f>'Class-1'!M108</f>
        <v>0</v>
      </c>
      <c r="M106" s="344">
        <f>'Class-1'!N108</f>
        <v>0</v>
      </c>
      <c r="N106" s="344">
        <f>'Class-1'!O108</f>
        <v>0</v>
      </c>
      <c r="O106" s="345">
        <f>'Class-1'!P108</f>
        <v>0</v>
      </c>
      <c r="P106" s="346">
        <f>'Class-1'!Q108</f>
        <v>0</v>
      </c>
      <c r="Q106" s="347">
        <f>'Class-1'!R108</f>
        <v>0</v>
      </c>
      <c r="R106" s="347">
        <f>'Class-1'!S108</f>
        <v>0</v>
      </c>
      <c r="S106" s="347">
        <f>'Class-1'!T108</f>
        <v>0</v>
      </c>
      <c r="T106" s="348">
        <f>'Class-1'!U108</f>
        <v>0</v>
      </c>
      <c r="U106" s="435">
        <f>'Class-1'!V108</f>
        <v>0</v>
      </c>
      <c r="V106" s="288">
        <f>'Class-1'!W108</f>
        <v>0</v>
      </c>
      <c r="W106" s="349" t="str">
        <f>'Class-1'!X108</f>
        <v/>
      </c>
      <c r="X106" s="350">
        <f>'Class-1'!Y108</f>
        <v>0</v>
      </c>
      <c r="Y106" s="342">
        <f>'Class-1'!Z108</f>
        <v>0</v>
      </c>
      <c r="Z106" s="343">
        <f>'Class-1'!AA108</f>
        <v>0</v>
      </c>
      <c r="AA106" s="344">
        <f>'Class-1'!AB108</f>
        <v>0</v>
      </c>
      <c r="AB106" s="344">
        <f>'Class-1'!AC108</f>
        <v>0</v>
      </c>
      <c r="AC106" s="345">
        <f>'Class-1'!AD108</f>
        <v>0</v>
      </c>
      <c r="AD106" s="346">
        <f>'Class-1'!AE108</f>
        <v>0</v>
      </c>
      <c r="AE106" s="347">
        <f>'Class-1'!AF108</f>
        <v>0</v>
      </c>
      <c r="AF106" s="347">
        <f>'Class-1'!AG108</f>
        <v>0</v>
      </c>
      <c r="AG106" s="347">
        <f>'Class-1'!AH108</f>
        <v>0</v>
      </c>
      <c r="AH106" s="348">
        <f>'Class-1'!AI108</f>
        <v>0</v>
      </c>
      <c r="AI106" s="435">
        <f>'Class-1'!AJ108</f>
        <v>0</v>
      </c>
      <c r="AJ106" s="288">
        <f>'Class-1'!AK108</f>
        <v>0</v>
      </c>
      <c r="AK106" s="349" t="str">
        <f>'Class-1'!AL108</f>
        <v/>
      </c>
      <c r="AL106" s="350">
        <f>'Class-1'!AM108</f>
        <v>0</v>
      </c>
      <c r="AM106" s="342">
        <f>'Class-1'!AN108</f>
        <v>0</v>
      </c>
      <c r="AN106" s="343">
        <f>'Class-1'!AO108</f>
        <v>0</v>
      </c>
      <c r="AO106" s="344">
        <f>'Class-1'!AP108</f>
        <v>0</v>
      </c>
      <c r="AP106" s="344">
        <f>'Class-1'!AQ108</f>
        <v>0</v>
      </c>
      <c r="AQ106" s="345">
        <f>'Class-1'!AR108</f>
        <v>0</v>
      </c>
      <c r="AR106" s="346">
        <f>'Class-1'!AS108</f>
        <v>0</v>
      </c>
      <c r="AS106" s="347">
        <f>'Class-1'!AT108</f>
        <v>0</v>
      </c>
      <c r="AT106" s="347">
        <f>'Class-1'!AU108</f>
        <v>0</v>
      </c>
      <c r="AU106" s="347">
        <f>'Class-1'!AV108</f>
        <v>0</v>
      </c>
      <c r="AV106" s="348">
        <f>'Class-1'!AW108</f>
        <v>0</v>
      </c>
      <c r="AW106" s="435">
        <f>'Class-1'!AX108</f>
        <v>0</v>
      </c>
      <c r="AX106" s="288">
        <f>'Class-1'!AY108</f>
        <v>0</v>
      </c>
      <c r="AY106" s="349" t="str">
        <f>'Class-1'!AZ108</f>
        <v/>
      </c>
      <c r="AZ106" s="350">
        <f>'Class-1'!BA108</f>
        <v>0</v>
      </c>
      <c r="BA106" s="342">
        <f>'Class-1'!BB108</f>
        <v>0</v>
      </c>
      <c r="BB106" s="343">
        <f>'Class-1'!BC108</f>
        <v>0</v>
      </c>
      <c r="BC106" s="344">
        <f>'Class-1'!BD108</f>
        <v>0</v>
      </c>
      <c r="BD106" s="344">
        <f>'Class-1'!BE108</f>
        <v>0</v>
      </c>
      <c r="BE106" s="345">
        <f>'Class-1'!BF108</f>
        <v>0</v>
      </c>
      <c r="BF106" s="346">
        <f>'Class-1'!BG108</f>
        <v>0</v>
      </c>
      <c r="BG106" s="347">
        <f>'Class-1'!BH108</f>
        <v>0</v>
      </c>
      <c r="BH106" s="347">
        <f>'Class-1'!BI108</f>
        <v>0</v>
      </c>
      <c r="BI106" s="347">
        <f>'Class-1'!BJ108</f>
        <v>0</v>
      </c>
      <c r="BJ106" s="348">
        <f>'Class-1'!BK108</f>
        <v>0</v>
      </c>
      <c r="BK106" s="435">
        <f>'Class-1'!BL108</f>
        <v>0</v>
      </c>
      <c r="BL106" s="288">
        <f>'Class-1'!BM108</f>
        <v>0</v>
      </c>
      <c r="BM106" s="349" t="str">
        <f>'Class-1'!BN108</f>
        <v/>
      </c>
      <c r="BN106" s="350">
        <f>'Class-1'!BO108</f>
        <v>0</v>
      </c>
      <c r="BO106" s="342">
        <f>'Class-1'!BP108</f>
        <v>0</v>
      </c>
      <c r="BP106" s="343">
        <f>'Class-1'!BQ108</f>
        <v>0</v>
      </c>
      <c r="BQ106" s="344">
        <f>'Class-1'!BR108</f>
        <v>0</v>
      </c>
      <c r="BR106" s="344">
        <f>'Class-1'!BS108</f>
        <v>0</v>
      </c>
      <c r="BS106" s="345">
        <f>'Class-1'!BT108</f>
        <v>0</v>
      </c>
      <c r="BT106" s="346">
        <f>'Class-1'!BU108</f>
        <v>0</v>
      </c>
      <c r="BU106" s="347">
        <f>'Class-1'!BV108</f>
        <v>0</v>
      </c>
      <c r="BV106" s="347">
        <f>'Class-1'!BW108</f>
        <v>0</v>
      </c>
      <c r="BW106" s="347">
        <f>'Class-1'!BX108</f>
        <v>0</v>
      </c>
      <c r="BX106" s="348">
        <f>'Class-1'!BY108</f>
        <v>0</v>
      </c>
      <c r="BY106" s="435">
        <f>'Class-1'!BZ108</f>
        <v>0</v>
      </c>
      <c r="BZ106" s="288">
        <f>'Class-1'!CA108</f>
        <v>0</v>
      </c>
      <c r="CA106" s="349" t="str">
        <f>'Class-1'!CB108</f>
        <v/>
      </c>
      <c r="CB106" s="351">
        <f>'Class-1'!CC108</f>
        <v>0</v>
      </c>
      <c r="CC106" s="352">
        <f>'Class-1'!CD108</f>
        <v>0</v>
      </c>
      <c r="CD106" s="352">
        <f>'Class-1'!CE108</f>
        <v>0</v>
      </c>
      <c r="CE106" s="352">
        <f>'Class-1'!CF108</f>
        <v>0</v>
      </c>
      <c r="CF106" s="352">
        <f>'Class-1'!CG108</f>
        <v>0</v>
      </c>
      <c r="CG106" s="353">
        <f>'Class-1'!CH108</f>
        <v>0</v>
      </c>
      <c r="CH106" s="354">
        <f>'Class-1'!CI108</f>
        <v>0</v>
      </c>
      <c r="CI106" s="355" t="str">
        <f>'Class-1'!CJ108</f>
        <v/>
      </c>
      <c r="CJ106" s="351">
        <f>'Class-1'!CK108</f>
        <v>0</v>
      </c>
      <c r="CK106" s="352">
        <f>'Class-1'!CL108</f>
        <v>0</v>
      </c>
      <c r="CL106" s="352">
        <f>'Class-1'!CM108</f>
        <v>0</v>
      </c>
      <c r="CM106" s="352">
        <f>'Class-1'!CN108</f>
        <v>0</v>
      </c>
      <c r="CN106" s="352">
        <f>'Class-1'!CO108</f>
        <v>0</v>
      </c>
      <c r="CO106" s="353">
        <f>'Class-1'!CP108</f>
        <v>0</v>
      </c>
      <c r="CP106" s="354">
        <f>'Class-1'!CQ108</f>
        <v>0</v>
      </c>
      <c r="CQ106" s="355" t="str">
        <f>'Class-1'!CR108</f>
        <v/>
      </c>
      <c r="CR106" s="351">
        <f>'Class-1'!CS108</f>
        <v>0</v>
      </c>
      <c r="CS106" s="352">
        <f>'Class-1'!CT108</f>
        <v>0</v>
      </c>
      <c r="CT106" s="352">
        <f>'Class-1'!CU108</f>
        <v>0</v>
      </c>
      <c r="CU106" s="352">
        <f>'Class-1'!CV108</f>
        <v>0</v>
      </c>
      <c r="CV106" s="352">
        <f>'Class-1'!CW108</f>
        <v>0</v>
      </c>
      <c r="CW106" s="353">
        <f>'Class-1'!CX108</f>
        <v>0</v>
      </c>
      <c r="CX106" s="354">
        <f>'Class-1'!CY108</f>
        <v>0</v>
      </c>
      <c r="CY106" s="355" t="str">
        <f>'Class-1'!CZ108</f>
        <v/>
      </c>
      <c r="CZ106" s="356">
        <f>'Class-1'!DA108</f>
        <v>0</v>
      </c>
      <c r="DA106" s="357">
        <f>'Class-1'!DB108</f>
        <v>0</v>
      </c>
      <c r="DB106" s="358" t="str">
        <f>'Class-1'!DC108</f>
        <v/>
      </c>
      <c r="DC106" s="359">
        <f>'Class-1'!DD108</f>
        <v>1000</v>
      </c>
      <c r="DD106" s="360">
        <f>'Class-1'!DE108</f>
        <v>0</v>
      </c>
      <c r="DE106" s="354">
        <f>'Class-1'!DF108</f>
        <v>0</v>
      </c>
      <c r="DF106" s="354" t="str">
        <f>'Class-1'!DG108</f>
        <v/>
      </c>
      <c r="DG106" s="354" t="str">
        <f>'Class-1'!DH108</f>
        <v/>
      </c>
      <c r="DH106" s="354" t="str">
        <f>'Class-1'!DI108</f>
        <v/>
      </c>
      <c r="DI106" s="361" t="str">
        <f>'Class-1'!DJ108</f>
        <v/>
      </c>
    </row>
    <row r="107" spans="1:113" s="79" customFormat="1" ht="21.75" customHeight="1" thickBot="1">
      <c r="A107" s="859"/>
      <c r="B107" s="850" t="s">
        <v>149</v>
      </c>
      <c r="C107" s="851"/>
      <c r="D107" s="851"/>
      <c r="E107" s="851"/>
      <c r="F107" s="851"/>
      <c r="G107" s="851"/>
      <c r="H107" s="851"/>
      <c r="I107" s="852"/>
      <c r="J107" s="796" t="str">
        <f>J2</f>
        <v>Hindi</v>
      </c>
      <c r="K107" s="797"/>
      <c r="L107" s="797"/>
      <c r="M107" s="797"/>
      <c r="N107" s="797"/>
      <c r="O107" s="797"/>
      <c r="P107" s="797"/>
      <c r="Q107" s="797"/>
      <c r="R107" s="797"/>
      <c r="S107" s="797"/>
      <c r="T107" s="797"/>
      <c r="U107" s="797"/>
      <c r="V107" s="797"/>
      <c r="W107" s="798"/>
      <c r="X107" s="796" t="str">
        <f>X2</f>
        <v>Mathematics</v>
      </c>
      <c r="Y107" s="797"/>
      <c r="Z107" s="797"/>
      <c r="AA107" s="797"/>
      <c r="AB107" s="797"/>
      <c r="AC107" s="797"/>
      <c r="AD107" s="797"/>
      <c r="AE107" s="797"/>
      <c r="AF107" s="797"/>
      <c r="AG107" s="797"/>
      <c r="AH107" s="797"/>
      <c r="AI107" s="797"/>
      <c r="AJ107" s="797"/>
      <c r="AK107" s="798"/>
      <c r="AL107" s="796" t="str">
        <f>AL2</f>
        <v>Sanskrit</v>
      </c>
      <c r="AM107" s="797"/>
      <c r="AN107" s="797"/>
      <c r="AO107" s="797"/>
      <c r="AP107" s="797"/>
      <c r="AQ107" s="797"/>
      <c r="AR107" s="797"/>
      <c r="AS107" s="797"/>
      <c r="AT107" s="797"/>
      <c r="AU107" s="797"/>
      <c r="AV107" s="797"/>
      <c r="AW107" s="797"/>
      <c r="AX107" s="797"/>
      <c r="AY107" s="798"/>
      <c r="AZ107" s="796" t="str">
        <f>AZ2</f>
        <v>English</v>
      </c>
      <c r="BA107" s="797"/>
      <c r="BB107" s="797"/>
      <c r="BC107" s="797"/>
      <c r="BD107" s="797"/>
      <c r="BE107" s="797"/>
      <c r="BF107" s="797"/>
      <c r="BG107" s="797"/>
      <c r="BH107" s="797"/>
      <c r="BI107" s="797"/>
      <c r="BJ107" s="797"/>
      <c r="BK107" s="797"/>
      <c r="BL107" s="797"/>
      <c r="BM107" s="798"/>
      <c r="BN107" s="796" t="str">
        <f>BN2</f>
        <v>Env. Study</v>
      </c>
      <c r="BO107" s="797"/>
      <c r="BP107" s="797"/>
      <c r="BQ107" s="797"/>
      <c r="BR107" s="797"/>
      <c r="BS107" s="797"/>
      <c r="BT107" s="797"/>
      <c r="BU107" s="797"/>
      <c r="BV107" s="797"/>
      <c r="BW107" s="797"/>
      <c r="BX107" s="797"/>
      <c r="BY107" s="797"/>
      <c r="BZ107" s="797"/>
      <c r="CA107" s="798"/>
      <c r="CB107" s="847" t="s">
        <v>150</v>
      </c>
      <c r="CC107" s="848"/>
      <c r="CD107" s="848"/>
      <c r="CE107" s="848"/>
      <c r="CF107" s="848"/>
      <c r="CG107" s="848"/>
      <c r="CH107" s="848"/>
      <c r="CI107" s="848"/>
      <c r="CJ107" s="848"/>
      <c r="CK107" s="848"/>
      <c r="CL107" s="848"/>
      <c r="CM107" s="848"/>
      <c r="CN107" s="848"/>
      <c r="CO107" s="848"/>
      <c r="CP107" s="848"/>
      <c r="CQ107" s="848"/>
      <c r="CR107" s="848"/>
      <c r="CS107" s="848"/>
      <c r="CT107" s="848"/>
      <c r="CU107" s="848"/>
      <c r="CV107" s="848"/>
      <c r="CW107" s="848"/>
      <c r="CX107" s="848"/>
      <c r="CY107" s="848"/>
      <c r="CZ107" s="848"/>
      <c r="DA107" s="848"/>
      <c r="DB107" s="848"/>
      <c r="DC107" s="848"/>
      <c r="DD107" s="848"/>
      <c r="DE107" s="848"/>
      <c r="DF107" s="848"/>
      <c r="DG107" s="848"/>
      <c r="DH107" s="848"/>
      <c r="DI107" s="849"/>
    </row>
    <row r="108" spans="1:113" s="79" customFormat="1" ht="21.75" customHeight="1">
      <c r="A108" s="859"/>
      <c r="B108" s="853" t="s">
        <v>151</v>
      </c>
      <c r="C108" s="854"/>
      <c r="D108" s="854"/>
      <c r="E108" s="854"/>
      <c r="F108" s="854"/>
      <c r="G108" s="854"/>
      <c r="H108" s="854"/>
      <c r="I108" s="855"/>
      <c r="J108" s="756">
        <f>J3</f>
        <v>0</v>
      </c>
      <c r="K108" s="757"/>
      <c r="L108" s="757"/>
      <c r="M108" s="757"/>
      <c r="N108" s="757"/>
      <c r="O108" s="757"/>
      <c r="P108" s="757"/>
      <c r="Q108" s="757"/>
      <c r="R108" s="757"/>
      <c r="S108" s="757"/>
      <c r="T108" s="757"/>
      <c r="U108" s="757"/>
      <c r="V108" s="757"/>
      <c r="W108" s="844"/>
      <c r="X108" s="756">
        <f>X3</f>
        <v>0</v>
      </c>
      <c r="Y108" s="757"/>
      <c r="Z108" s="757"/>
      <c r="AA108" s="757"/>
      <c r="AB108" s="757"/>
      <c r="AC108" s="757"/>
      <c r="AD108" s="757"/>
      <c r="AE108" s="757"/>
      <c r="AF108" s="757"/>
      <c r="AG108" s="757"/>
      <c r="AH108" s="757"/>
      <c r="AI108" s="757"/>
      <c r="AJ108" s="757"/>
      <c r="AK108" s="844"/>
      <c r="AL108" s="756">
        <f>AL3</f>
        <v>0</v>
      </c>
      <c r="AM108" s="757"/>
      <c r="AN108" s="757"/>
      <c r="AO108" s="757"/>
      <c r="AP108" s="757"/>
      <c r="AQ108" s="757"/>
      <c r="AR108" s="757"/>
      <c r="AS108" s="757"/>
      <c r="AT108" s="757"/>
      <c r="AU108" s="757"/>
      <c r="AV108" s="757"/>
      <c r="AW108" s="757"/>
      <c r="AX108" s="757"/>
      <c r="AY108" s="844"/>
      <c r="AZ108" s="756">
        <f>AZ3</f>
        <v>0</v>
      </c>
      <c r="BA108" s="757"/>
      <c r="BB108" s="757"/>
      <c r="BC108" s="757"/>
      <c r="BD108" s="757"/>
      <c r="BE108" s="757"/>
      <c r="BF108" s="757"/>
      <c r="BG108" s="757"/>
      <c r="BH108" s="757"/>
      <c r="BI108" s="757"/>
      <c r="BJ108" s="757"/>
      <c r="BK108" s="757"/>
      <c r="BL108" s="757"/>
      <c r="BM108" s="758"/>
      <c r="BN108" s="756">
        <f>BN3</f>
        <v>0</v>
      </c>
      <c r="BO108" s="757"/>
      <c r="BP108" s="757"/>
      <c r="BQ108" s="757"/>
      <c r="BR108" s="757"/>
      <c r="BS108" s="757"/>
      <c r="BT108" s="757"/>
      <c r="BU108" s="757"/>
      <c r="BV108" s="757"/>
      <c r="BW108" s="757"/>
      <c r="BX108" s="757"/>
      <c r="BY108" s="757"/>
      <c r="BZ108" s="757"/>
      <c r="CA108" s="758"/>
      <c r="CB108" s="845" t="s">
        <v>152</v>
      </c>
      <c r="CC108" s="846"/>
      <c r="CD108" s="846"/>
      <c r="CE108" s="846"/>
      <c r="CF108" s="846"/>
      <c r="CG108" s="846"/>
      <c r="CH108" s="846"/>
      <c r="CI108" s="846"/>
      <c r="CJ108" s="863" t="s">
        <v>153</v>
      </c>
      <c r="CK108" s="863"/>
      <c r="CL108" s="863"/>
      <c r="CM108" s="863"/>
      <c r="CN108" s="863"/>
      <c r="CO108" s="863" t="s">
        <v>106</v>
      </c>
      <c r="CP108" s="863"/>
      <c r="CQ108" s="863"/>
      <c r="CR108" s="863"/>
      <c r="CS108" s="863"/>
      <c r="CT108" s="362"/>
      <c r="CU108" s="863" t="s">
        <v>169</v>
      </c>
      <c r="CV108" s="863"/>
      <c r="CW108" s="863"/>
      <c r="CX108" s="362"/>
      <c r="CY108" s="863" t="s">
        <v>158</v>
      </c>
      <c r="CZ108" s="863"/>
      <c r="DA108" s="863"/>
      <c r="DB108" s="863" t="s">
        <v>159</v>
      </c>
      <c r="DC108" s="863"/>
      <c r="DD108" s="863"/>
      <c r="DE108" s="863" t="s">
        <v>160</v>
      </c>
      <c r="DF108" s="863"/>
      <c r="DG108" s="863" t="s">
        <v>161</v>
      </c>
      <c r="DH108" s="863"/>
      <c r="DI108" s="363" t="s">
        <v>34</v>
      </c>
    </row>
    <row r="109" spans="1:113" s="79" customFormat="1" ht="21.75" customHeight="1" thickBot="1">
      <c r="A109" s="859"/>
      <c r="B109" s="838" t="s">
        <v>154</v>
      </c>
      <c r="C109" s="839"/>
      <c r="D109" s="839"/>
      <c r="E109" s="839"/>
      <c r="F109" s="839"/>
      <c r="G109" s="839"/>
      <c r="H109" s="839"/>
      <c r="I109" s="840"/>
      <c r="J109" s="759" t="s">
        <v>152</v>
      </c>
      <c r="K109" s="760"/>
      <c r="L109" s="761"/>
      <c r="M109" s="364" t="s">
        <v>153</v>
      </c>
      <c r="N109" s="762" t="s">
        <v>155</v>
      </c>
      <c r="O109" s="761"/>
      <c r="P109" s="472" t="s">
        <v>77</v>
      </c>
      <c r="Q109" s="472" t="s">
        <v>78</v>
      </c>
      <c r="R109" s="472" t="s">
        <v>80</v>
      </c>
      <c r="S109" s="472" t="s">
        <v>79</v>
      </c>
      <c r="T109" s="472" t="s">
        <v>81</v>
      </c>
      <c r="U109" s="763" t="s">
        <v>156</v>
      </c>
      <c r="V109" s="764"/>
      <c r="W109" s="770"/>
      <c r="X109" s="759" t="s">
        <v>152</v>
      </c>
      <c r="Y109" s="760"/>
      <c r="Z109" s="761"/>
      <c r="AA109" s="364" t="s">
        <v>153</v>
      </c>
      <c r="AB109" s="762" t="s">
        <v>155</v>
      </c>
      <c r="AC109" s="761"/>
      <c r="AD109" s="472" t="s">
        <v>77</v>
      </c>
      <c r="AE109" s="472" t="s">
        <v>78</v>
      </c>
      <c r="AF109" s="472" t="s">
        <v>80</v>
      </c>
      <c r="AG109" s="472" t="s">
        <v>79</v>
      </c>
      <c r="AH109" s="472" t="s">
        <v>81</v>
      </c>
      <c r="AI109" s="763" t="s">
        <v>156</v>
      </c>
      <c r="AJ109" s="764"/>
      <c r="AK109" s="770"/>
      <c r="AL109" s="759" t="s">
        <v>152</v>
      </c>
      <c r="AM109" s="760"/>
      <c r="AN109" s="761"/>
      <c r="AO109" s="364" t="s">
        <v>153</v>
      </c>
      <c r="AP109" s="762" t="s">
        <v>155</v>
      </c>
      <c r="AQ109" s="761"/>
      <c r="AR109" s="472" t="s">
        <v>77</v>
      </c>
      <c r="AS109" s="472" t="s">
        <v>78</v>
      </c>
      <c r="AT109" s="472" t="s">
        <v>80</v>
      </c>
      <c r="AU109" s="472" t="s">
        <v>79</v>
      </c>
      <c r="AV109" s="472" t="s">
        <v>81</v>
      </c>
      <c r="AW109" s="763" t="s">
        <v>156</v>
      </c>
      <c r="AX109" s="764"/>
      <c r="AY109" s="770"/>
      <c r="AZ109" s="759" t="s">
        <v>152</v>
      </c>
      <c r="BA109" s="760"/>
      <c r="BB109" s="761"/>
      <c r="BC109" s="364" t="s">
        <v>153</v>
      </c>
      <c r="BD109" s="762" t="s">
        <v>155</v>
      </c>
      <c r="BE109" s="761"/>
      <c r="BF109" s="472" t="s">
        <v>77</v>
      </c>
      <c r="BG109" s="472" t="s">
        <v>78</v>
      </c>
      <c r="BH109" s="472" t="s">
        <v>80</v>
      </c>
      <c r="BI109" s="472" t="s">
        <v>79</v>
      </c>
      <c r="BJ109" s="472" t="s">
        <v>81</v>
      </c>
      <c r="BK109" s="763" t="s">
        <v>156</v>
      </c>
      <c r="BL109" s="764"/>
      <c r="BM109" s="764"/>
      <c r="BN109" s="759" t="s">
        <v>152</v>
      </c>
      <c r="BO109" s="760"/>
      <c r="BP109" s="761"/>
      <c r="BQ109" s="394" t="s">
        <v>153</v>
      </c>
      <c r="BR109" s="762" t="s">
        <v>155</v>
      </c>
      <c r="BS109" s="761"/>
      <c r="BT109" s="472" t="s">
        <v>77</v>
      </c>
      <c r="BU109" s="472" t="s">
        <v>78</v>
      </c>
      <c r="BV109" s="472" t="s">
        <v>80</v>
      </c>
      <c r="BW109" s="472" t="s">
        <v>79</v>
      </c>
      <c r="BX109" s="472" t="s">
        <v>81</v>
      </c>
      <c r="BY109" s="763" t="s">
        <v>156</v>
      </c>
      <c r="BZ109" s="764"/>
      <c r="CA109" s="764"/>
      <c r="CB109" s="873">
        <f t="shared" ref="CB109" si="2">MAX($B$7:$B$106)</f>
        <v>6</v>
      </c>
      <c r="CC109" s="874"/>
      <c r="CD109" s="874"/>
      <c r="CE109" s="874"/>
      <c r="CF109" s="874"/>
      <c r="CG109" s="874"/>
      <c r="CH109" s="874"/>
      <c r="CI109" s="874"/>
      <c r="CJ109" s="864">
        <f>COUNTIF($E$7:$E$107,"NSO")</f>
        <v>0</v>
      </c>
      <c r="CK109" s="864"/>
      <c r="CL109" s="864"/>
      <c r="CM109" s="864"/>
      <c r="CN109" s="864"/>
      <c r="CO109" s="864">
        <f>CB109-CJ109</f>
        <v>6</v>
      </c>
      <c r="CP109" s="864"/>
      <c r="CQ109" s="864"/>
      <c r="CR109" s="864"/>
      <c r="CS109" s="864"/>
      <c r="CT109" s="366"/>
      <c r="CU109" s="864">
        <f>COUNTIF($DF$8:$DF$106,"A+")</f>
        <v>0</v>
      </c>
      <c r="CV109" s="864"/>
      <c r="CW109" s="864"/>
      <c r="CX109" s="366"/>
      <c r="CY109" s="864">
        <f>COUNTIF($DF$8:$DF$106,"A")</f>
        <v>0</v>
      </c>
      <c r="CZ109" s="864"/>
      <c r="DA109" s="864"/>
      <c r="DB109" s="864">
        <f>COUNTIF($DF$8:$DF$106,"B")</f>
        <v>0</v>
      </c>
      <c r="DC109" s="864"/>
      <c r="DD109" s="864"/>
      <c r="DE109" s="864">
        <f>COUNTIF($DF$8:$DF$106,"C")</f>
        <v>1</v>
      </c>
      <c r="DF109" s="864"/>
      <c r="DG109" s="864">
        <f>COUNTIF($DF$8:$DF$106,"D")</f>
        <v>1</v>
      </c>
      <c r="DH109" s="864"/>
      <c r="DI109" s="367">
        <f>SUM(CU109:DH109)</f>
        <v>2</v>
      </c>
    </row>
    <row r="110" spans="1:113" s="79" customFormat="1" ht="21.75" customHeight="1">
      <c r="A110" s="859"/>
      <c r="B110" s="841"/>
      <c r="C110" s="842"/>
      <c r="D110" s="842"/>
      <c r="E110" s="842"/>
      <c r="F110" s="842"/>
      <c r="G110" s="842"/>
      <c r="H110" s="842"/>
      <c r="I110" s="843"/>
      <c r="J110" s="765">
        <f>IF(J$2=0,0,MAX($B$7:$B$107))</f>
        <v>6</v>
      </c>
      <c r="K110" s="766"/>
      <c r="L110" s="767"/>
      <c r="M110" s="364">
        <f>COUNTIF($E$7:$E$107,"NSO")</f>
        <v>0</v>
      </c>
      <c r="N110" s="768">
        <f>J110-M100</f>
        <v>6</v>
      </c>
      <c r="O110" s="769"/>
      <c r="P110" s="365">
        <f>COUNTIF(W7:W106,"A")</f>
        <v>0</v>
      </c>
      <c r="Q110" s="365">
        <f>COUNTIF(W7:W106,"B")</f>
        <v>0</v>
      </c>
      <c r="R110" s="365">
        <f>COUNTIF(W7:W106,"C")</f>
        <v>1</v>
      </c>
      <c r="S110" s="365">
        <f>COUNTIF(W7:W106,"D")</f>
        <v>2</v>
      </c>
      <c r="T110" s="365">
        <f>COUNTIF(W7:W106,"E")</f>
        <v>0</v>
      </c>
      <c r="U110" s="763">
        <f>P110+Q110+R110+S110+T110</f>
        <v>3</v>
      </c>
      <c r="V110" s="764"/>
      <c r="W110" s="770"/>
      <c r="X110" s="765">
        <f>IF(X$2=0,0,MAX($B$7:$B$107))</f>
        <v>6</v>
      </c>
      <c r="Y110" s="766"/>
      <c r="Z110" s="767"/>
      <c r="AA110" s="364">
        <f>COUNTIF($E$7:$E$107,"NSO")</f>
        <v>0</v>
      </c>
      <c r="AB110" s="768">
        <f>X110-AA100</f>
        <v>6</v>
      </c>
      <c r="AC110" s="769"/>
      <c r="AD110" s="472">
        <f>COUNTIF(AK7:AK106,"A")</f>
        <v>0</v>
      </c>
      <c r="AE110" s="472">
        <f>COUNTIF(AK7:AK106,"B")</f>
        <v>0</v>
      </c>
      <c r="AF110" s="472">
        <f>COUNTIF(AK7:AK106,"C")</f>
        <v>1</v>
      </c>
      <c r="AG110" s="472">
        <f>COUNTIF(AK7:AK106,"D")</f>
        <v>1</v>
      </c>
      <c r="AH110" s="472">
        <f>COUNTIF(AK7:AK106,"E")</f>
        <v>0</v>
      </c>
      <c r="AI110" s="763">
        <f>AD110+AE110+AF110+AG110+AH110</f>
        <v>2</v>
      </c>
      <c r="AJ110" s="764"/>
      <c r="AK110" s="770"/>
      <c r="AL110" s="765">
        <f>IF(AL$2=0,0,MAX($B$7:$B$107))</f>
        <v>6</v>
      </c>
      <c r="AM110" s="766"/>
      <c r="AN110" s="767"/>
      <c r="AO110" s="364">
        <f>COUNTIF($E$7:$E$107,"NSO")</f>
        <v>0</v>
      </c>
      <c r="AP110" s="768">
        <f>AL110-AO100</f>
        <v>6</v>
      </c>
      <c r="AQ110" s="769"/>
      <c r="AR110" s="472">
        <f>COUNTIF(AY7:AY106,"A")</f>
        <v>0</v>
      </c>
      <c r="AS110" s="472">
        <f>COUNTIF(AY7:AY106,"B")</f>
        <v>1</v>
      </c>
      <c r="AT110" s="472">
        <f>COUNTIF(AY7:AY106,"C")</f>
        <v>1</v>
      </c>
      <c r="AU110" s="472">
        <f>COUNTIF(AY7:AY106,"D")</f>
        <v>0</v>
      </c>
      <c r="AV110" s="472">
        <f>COUNTIF(AY7:AY106,"E")</f>
        <v>0</v>
      </c>
      <c r="AW110" s="763">
        <f>AR110+AS110+AT110+AU110+AV110</f>
        <v>2</v>
      </c>
      <c r="AX110" s="764"/>
      <c r="AY110" s="770"/>
      <c r="AZ110" s="765">
        <f>IF(AZ$2=0,0,MAX($B$7:$B$107))</f>
        <v>6</v>
      </c>
      <c r="BA110" s="766"/>
      <c r="BB110" s="767"/>
      <c r="BC110" s="364">
        <f>COUNTIF($E$7:$E$107,"NSO")</f>
        <v>0</v>
      </c>
      <c r="BD110" s="768">
        <f>AZ110-BC100</f>
        <v>6</v>
      </c>
      <c r="BE110" s="769"/>
      <c r="BF110" s="472">
        <f>COUNTIF(BM7:BM106,"A")</f>
        <v>0</v>
      </c>
      <c r="BG110" s="472">
        <f>COUNTIF(BM7:BM106,"B")</f>
        <v>0</v>
      </c>
      <c r="BH110" s="472">
        <f>COUNTIF(BM7:BM106,"C")</f>
        <v>2</v>
      </c>
      <c r="BI110" s="472">
        <f>COUNTIF(BM7:BM106,"D")</f>
        <v>0</v>
      </c>
      <c r="BJ110" s="472">
        <f>COUNTIF(BM7:BM106,"E")</f>
        <v>0</v>
      </c>
      <c r="BK110" s="763">
        <f>BF110+BG110+BH110+BI110+BJ110</f>
        <v>2</v>
      </c>
      <c r="BL110" s="764"/>
      <c r="BM110" s="770"/>
      <c r="BN110" s="765">
        <f>IF(BN$2=0,0,MAX($B$7:$B$107))</f>
        <v>6</v>
      </c>
      <c r="BO110" s="766"/>
      <c r="BP110" s="767"/>
      <c r="BQ110" s="394">
        <f>COUNTIF($E$7:$E$107,"NSO")</f>
        <v>0</v>
      </c>
      <c r="BR110" s="768">
        <f>BN110-BQ100</f>
        <v>6</v>
      </c>
      <c r="BS110" s="769"/>
      <c r="BT110" s="472">
        <f>COUNTIF(CA7:CA106,"A")</f>
        <v>0</v>
      </c>
      <c r="BU110" s="472">
        <f>COUNTIF(CA7:CA106,"B")</f>
        <v>1</v>
      </c>
      <c r="BV110" s="472">
        <f>COUNTIF(CA7:CA106,"C")</f>
        <v>1</v>
      </c>
      <c r="BW110" s="472">
        <f>COUNTIF(CA7:CA106,"D")</f>
        <v>0</v>
      </c>
      <c r="BX110" s="472">
        <f>COUNTIF(CA7:CA106,"E")</f>
        <v>0</v>
      </c>
      <c r="BY110" s="763">
        <f>BT110+BU110+BV110+BW110+BX110</f>
        <v>2</v>
      </c>
      <c r="BZ110" s="764"/>
      <c r="CA110" s="770"/>
      <c r="CB110" s="865" t="s">
        <v>162</v>
      </c>
      <c r="CC110" s="866"/>
      <c r="CD110" s="866"/>
      <c r="CE110" s="866"/>
      <c r="CF110" s="866"/>
      <c r="CG110" s="866"/>
      <c r="CH110" s="866"/>
      <c r="CI110" s="866"/>
      <c r="CJ110" s="866"/>
      <c r="CK110" s="866"/>
      <c r="CL110" s="866"/>
      <c r="CM110" s="866"/>
      <c r="CN110" s="866"/>
      <c r="CO110" s="866"/>
      <c r="CP110" s="866"/>
      <c r="CQ110" s="866"/>
      <c r="CR110" s="866"/>
      <c r="CS110" s="866"/>
      <c r="CT110" s="368"/>
      <c r="CU110" s="869"/>
      <c r="CV110" s="869"/>
      <c r="CW110" s="869"/>
      <c r="CX110" s="869"/>
      <c r="CY110" s="869"/>
      <c r="CZ110" s="869"/>
      <c r="DA110" s="869"/>
      <c r="DB110" s="869"/>
      <c r="DC110" s="869"/>
      <c r="DD110" s="869"/>
      <c r="DE110" s="869"/>
      <c r="DF110" s="869"/>
      <c r="DG110" s="869"/>
      <c r="DH110" s="869"/>
      <c r="DI110" s="870"/>
    </row>
    <row r="111" spans="1:113" s="79" customFormat="1" ht="21.75" customHeight="1" thickBot="1">
      <c r="A111" s="860"/>
      <c r="B111" s="856" t="s">
        <v>157</v>
      </c>
      <c r="C111" s="857"/>
      <c r="D111" s="857"/>
      <c r="E111" s="857"/>
      <c r="F111" s="857"/>
      <c r="G111" s="857"/>
      <c r="H111" s="857"/>
      <c r="I111" s="858"/>
      <c r="J111" s="771"/>
      <c r="K111" s="772"/>
      <c r="L111" s="772"/>
      <c r="M111" s="772"/>
      <c r="N111" s="772"/>
      <c r="O111" s="772"/>
      <c r="P111" s="772"/>
      <c r="Q111" s="772"/>
      <c r="R111" s="772"/>
      <c r="S111" s="772"/>
      <c r="T111" s="772"/>
      <c r="U111" s="772"/>
      <c r="V111" s="772"/>
      <c r="W111" s="773"/>
      <c r="X111" s="771"/>
      <c r="Y111" s="772"/>
      <c r="Z111" s="772"/>
      <c r="AA111" s="772"/>
      <c r="AB111" s="772"/>
      <c r="AC111" s="772"/>
      <c r="AD111" s="772"/>
      <c r="AE111" s="772"/>
      <c r="AF111" s="772"/>
      <c r="AG111" s="772"/>
      <c r="AH111" s="772"/>
      <c r="AI111" s="772"/>
      <c r="AJ111" s="772"/>
      <c r="AK111" s="773"/>
      <c r="AL111" s="771"/>
      <c r="AM111" s="772"/>
      <c r="AN111" s="772"/>
      <c r="AO111" s="772"/>
      <c r="AP111" s="772"/>
      <c r="AQ111" s="772"/>
      <c r="AR111" s="772"/>
      <c r="AS111" s="772"/>
      <c r="AT111" s="772"/>
      <c r="AU111" s="772"/>
      <c r="AV111" s="772"/>
      <c r="AW111" s="772"/>
      <c r="AX111" s="772"/>
      <c r="AY111" s="773"/>
      <c r="AZ111" s="771"/>
      <c r="BA111" s="772"/>
      <c r="BB111" s="772"/>
      <c r="BC111" s="772"/>
      <c r="BD111" s="772"/>
      <c r="BE111" s="772"/>
      <c r="BF111" s="772"/>
      <c r="BG111" s="772"/>
      <c r="BH111" s="772"/>
      <c r="BI111" s="772"/>
      <c r="BJ111" s="772"/>
      <c r="BK111" s="772"/>
      <c r="BL111" s="772"/>
      <c r="BM111" s="773"/>
      <c r="BN111" s="771"/>
      <c r="BO111" s="772"/>
      <c r="BP111" s="772"/>
      <c r="BQ111" s="772"/>
      <c r="BR111" s="772"/>
      <c r="BS111" s="772"/>
      <c r="BT111" s="772"/>
      <c r="BU111" s="772"/>
      <c r="BV111" s="772"/>
      <c r="BW111" s="772"/>
      <c r="BX111" s="772"/>
      <c r="BY111" s="772"/>
      <c r="BZ111" s="772"/>
      <c r="CA111" s="773"/>
      <c r="CB111" s="867" t="s">
        <v>163</v>
      </c>
      <c r="CC111" s="868"/>
      <c r="CD111" s="868"/>
      <c r="CE111" s="868"/>
      <c r="CF111" s="868"/>
      <c r="CG111" s="868"/>
      <c r="CH111" s="868"/>
      <c r="CI111" s="868"/>
      <c r="CJ111" s="868"/>
      <c r="CK111" s="868"/>
      <c r="CL111" s="868"/>
      <c r="CM111" s="868"/>
      <c r="CN111" s="868"/>
      <c r="CO111" s="868"/>
      <c r="CP111" s="868"/>
      <c r="CQ111" s="868"/>
      <c r="CR111" s="868"/>
      <c r="CS111" s="868"/>
      <c r="CT111" s="369"/>
      <c r="CU111" s="871"/>
      <c r="CV111" s="871"/>
      <c r="CW111" s="871"/>
      <c r="CX111" s="871"/>
      <c r="CY111" s="871"/>
      <c r="CZ111" s="871"/>
      <c r="DA111" s="871"/>
      <c r="DB111" s="871"/>
      <c r="DC111" s="871"/>
      <c r="DD111" s="871"/>
      <c r="DE111" s="871"/>
      <c r="DF111" s="871"/>
      <c r="DG111" s="871"/>
      <c r="DH111" s="871"/>
      <c r="DI111" s="872"/>
    </row>
  </sheetData>
  <sheetProtection password="C875" sheet="1" objects="1" scenarios="1" formatCells="0" formatColumns="0" formatRows="0" insertColumns="0" insertRows="0" deleteColumns="0" deleteRows="0"/>
  <mergeCells count="172">
    <mergeCell ref="B108:I108"/>
    <mergeCell ref="B111:I111"/>
    <mergeCell ref="A2:A111"/>
    <mergeCell ref="B2:F2"/>
    <mergeCell ref="A1:DI1"/>
    <mergeCell ref="DG108:DH108"/>
    <mergeCell ref="DG109:DH109"/>
    <mergeCell ref="CB110:CS110"/>
    <mergeCell ref="CB111:CS111"/>
    <mergeCell ref="CU110:DI110"/>
    <mergeCell ref="CU111:DI111"/>
    <mergeCell ref="DB108:DD108"/>
    <mergeCell ref="DB109:DD109"/>
    <mergeCell ref="DE108:DF108"/>
    <mergeCell ref="DE109:DF109"/>
    <mergeCell ref="CO108:CS108"/>
    <mergeCell ref="CO109:CS109"/>
    <mergeCell ref="CU108:CW108"/>
    <mergeCell ref="CU109:CW109"/>
    <mergeCell ref="CY108:DA108"/>
    <mergeCell ref="CY109:DA109"/>
    <mergeCell ref="CB109:CI109"/>
    <mergeCell ref="CJ108:CN108"/>
    <mergeCell ref="CJ109:CN109"/>
    <mergeCell ref="J109:L109"/>
    <mergeCell ref="N109:O109"/>
    <mergeCell ref="U109:W109"/>
    <mergeCell ref="X109:Z109"/>
    <mergeCell ref="J111:W111"/>
    <mergeCell ref="X111:AK111"/>
    <mergeCell ref="AL111:AY111"/>
    <mergeCell ref="AZ111:BM111"/>
    <mergeCell ref="J110:L110"/>
    <mergeCell ref="N110:O110"/>
    <mergeCell ref="U110:W110"/>
    <mergeCell ref="X110:Z110"/>
    <mergeCell ref="AB110:AC110"/>
    <mergeCell ref="AI110:AK110"/>
    <mergeCell ref="AL110:AN110"/>
    <mergeCell ref="AP110:AQ110"/>
    <mergeCell ref="AW110:AY110"/>
    <mergeCell ref="AZ110:BB110"/>
    <mergeCell ref="BD110:BE110"/>
    <mergeCell ref="BK110:BM110"/>
    <mergeCell ref="DF3:DF6"/>
    <mergeCell ref="DG3:DG6"/>
    <mergeCell ref="DI3:DI6"/>
    <mergeCell ref="CF4:CF5"/>
    <mergeCell ref="CG4:CG5"/>
    <mergeCell ref="CK4:CK5"/>
    <mergeCell ref="CN4:CN5"/>
    <mergeCell ref="CO4:CO5"/>
    <mergeCell ref="B109:I110"/>
    <mergeCell ref="J108:W108"/>
    <mergeCell ref="X108:AK108"/>
    <mergeCell ref="AL108:AY108"/>
    <mergeCell ref="AZ108:BM108"/>
    <mergeCell ref="CB108:CI108"/>
    <mergeCell ref="CB107:DI107"/>
    <mergeCell ref="J107:W107"/>
    <mergeCell ref="X107:AK107"/>
    <mergeCell ref="AL107:AY107"/>
    <mergeCell ref="AZ107:BM107"/>
    <mergeCell ref="B107:I107"/>
    <mergeCell ref="AZ109:BB109"/>
    <mergeCell ref="BD109:BE109"/>
    <mergeCell ref="BK109:BM109"/>
    <mergeCell ref="AB109:AC109"/>
    <mergeCell ref="CJ3:CQ3"/>
    <mergeCell ref="CR3:CY3"/>
    <mergeCell ref="BL4:BL6"/>
    <mergeCell ref="CD4:CD5"/>
    <mergeCell ref="CE4:CE5"/>
    <mergeCell ref="CU4:CU5"/>
    <mergeCell ref="CV4:CV5"/>
    <mergeCell ref="CW4:CW5"/>
    <mergeCell ref="CX4:CX6"/>
    <mergeCell ref="CQ5:CQ6"/>
    <mergeCell ref="CL4:CL5"/>
    <mergeCell ref="CM4:CM5"/>
    <mergeCell ref="CP4:CP6"/>
    <mergeCell ref="CT4:CT5"/>
    <mergeCell ref="CR4:CR5"/>
    <mergeCell ref="CS4:CS5"/>
    <mergeCell ref="CJ4:CJ5"/>
    <mergeCell ref="CC4:CC5"/>
    <mergeCell ref="CJ2:CQ2"/>
    <mergeCell ref="CR2:CY2"/>
    <mergeCell ref="J3:W3"/>
    <mergeCell ref="DE3:DE6"/>
    <mergeCell ref="DD3:DD6"/>
    <mergeCell ref="X3:AK3"/>
    <mergeCell ref="AL3:AY3"/>
    <mergeCell ref="AZ3:BM3"/>
    <mergeCell ref="CB3:CI3"/>
    <mergeCell ref="AK5:AK6"/>
    <mergeCell ref="AY5:AY6"/>
    <mergeCell ref="BM5:BM6"/>
    <mergeCell ref="CI5:CI6"/>
    <mergeCell ref="CH4:CH6"/>
    <mergeCell ref="BC4:BF4"/>
    <mergeCell ref="BG4:BI4"/>
    <mergeCell ref="AL4:AN4"/>
    <mergeCell ref="AO4:AR4"/>
    <mergeCell ref="AS4:AU4"/>
    <mergeCell ref="AW4:AW5"/>
    <mergeCell ref="AX4:AX6"/>
    <mergeCell ref="J4:L4"/>
    <mergeCell ref="CZ2:DB2"/>
    <mergeCell ref="DC2:DI2"/>
    <mergeCell ref="J2:W2"/>
    <mergeCell ref="W5:W6"/>
    <mergeCell ref="DC3:DC6"/>
    <mergeCell ref="CY5:CY6"/>
    <mergeCell ref="B3:E3"/>
    <mergeCell ref="F3:I3"/>
    <mergeCell ref="M4:P4"/>
    <mergeCell ref="Q4:S4"/>
    <mergeCell ref="CZ3:CZ6"/>
    <mergeCell ref="DA3:DA6"/>
    <mergeCell ref="DB3:DB6"/>
    <mergeCell ref="AZ4:BB4"/>
    <mergeCell ref="U4:U5"/>
    <mergeCell ref="V4:V6"/>
    <mergeCell ref="X4:Z4"/>
    <mergeCell ref="AA4:AD4"/>
    <mergeCell ref="AE4:AG4"/>
    <mergeCell ref="BK4:BK5"/>
    <mergeCell ref="CB4:CB5"/>
    <mergeCell ref="B4:D4"/>
    <mergeCell ref="X2:AK2"/>
    <mergeCell ref="AL2:AY2"/>
    <mergeCell ref="AZ2:BM2"/>
    <mergeCell ref="CB2:CI2"/>
    <mergeCell ref="H5:H6"/>
    <mergeCell ref="I5:I6"/>
    <mergeCell ref="B5:B6"/>
    <mergeCell ref="C5:C6"/>
    <mergeCell ref="D5:D6"/>
    <mergeCell ref="E5:E6"/>
    <mergeCell ref="F5:F6"/>
    <mergeCell ref="G5:G6"/>
    <mergeCell ref="E4:F4"/>
    <mergeCell ref="H4:I4"/>
    <mergeCell ref="BN2:CA2"/>
    <mergeCell ref="BN3:CA3"/>
    <mergeCell ref="BN4:BP4"/>
    <mergeCell ref="BQ4:BT4"/>
    <mergeCell ref="BU4:BW4"/>
    <mergeCell ref="BY4:BY5"/>
    <mergeCell ref="BZ4:BZ6"/>
    <mergeCell ref="CA5:CA6"/>
    <mergeCell ref="BN107:CA107"/>
    <mergeCell ref="BN108:CA108"/>
    <mergeCell ref="BN109:BP109"/>
    <mergeCell ref="BR109:BS109"/>
    <mergeCell ref="BY109:CA109"/>
    <mergeCell ref="BN110:BP110"/>
    <mergeCell ref="BR110:BS110"/>
    <mergeCell ref="BY110:CA110"/>
    <mergeCell ref="BN111:CA111"/>
    <mergeCell ref="T4:T5"/>
    <mergeCell ref="AH4:AH5"/>
    <mergeCell ref="AV4:AV5"/>
    <mergeCell ref="BJ4:BJ5"/>
    <mergeCell ref="BX4:BX5"/>
    <mergeCell ref="AI4:AI5"/>
    <mergeCell ref="AJ4:AJ6"/>
    <mergeCell ref="AI109:AK109"/>
    <mergeCell ref="AL109:AN109"/>
    <mergeCell ref="AP109:AQ109"/>
    <mergeCell ref="AW109:AY109"/>
  </mergeCells>
  <conditionalFormatting sqref="DB8:DB106">
    <cfRule type="cellIs" dxfId="63" priority="52" operator="lessThan">
      <formula>75</formula>
    </cfRule>
  </conditionalFormatting>
  <conditionalFormatting sqref="DF8:DF106">
    <cfRule type="cellIs" dxfId="62" priority="51" operator="equal">
      <formula>"promoted"</formula>
    </cfRule>
  </conditionalFormatting>
  <conditionalFormatting sqref="DG8:DH106">
    <cfRule type="cellIs" dxfId="61" priority="48" operator="equal">
      <formula>"Promoted"</formula>
    </cfRule>
    <cfRule type="cellIs" dxfId="60" priority="49" operator="equal">
      <formula>"Passed"</formula>
    </cfRule>
    <cfRule type="cellIs" dxfId="59" priority="50" operator="equal">
      <formula>"Transfered"</formula>
    </cfRule>
  </conditionalFormatting>
  <conditionalFormatting sqref="AJ9:AJ106">
    <cfRule type="expression" dxfId="58" priority="39">
      <formula>$A9=0</formula>
    </cfRule>
  </conditionalFormatting>
  <conditionalFormatting sqref="B7:DI106">
    <cfRule type="expression" dxfId="57" priority="1">
      <formula>$B7=0</formula>
    </cfRule>
  </conditionalFormatting>
  <pageMargins left="0.23622047244094491" right="0.19685039370078741" top="0.19685039370078741" bottom="0.19685039370078741" header="0.19685039370078741" footer="0.15748031496062992"/>
  <pageSetup paperSize="9" scale="54" orientation="portrait" r:id="rId1"/>
  <colBreaks count="2" manualBreakCount="2">
    <brk id="37" min="1" max="110" man="1"/>
    <brk id="87" min="1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L16"/>
  <sheetViews>
    <sheetView showGridLines="0" workbookViewId="0">
      <selection activeCell="AF5" activeCellId="3" sqref="K5:O5 R5:V5 Y5:AC5 AF5:AJ5"/>
    </sheetView>
  </sheetViews>
  <sheetFormatPr defaultColWidth="0" defaultRowHeight="15" zeroHeight="1"/>
  <cols>
    <col min="1" max="1" width="4" style="80" customWidth="1"/>
    <col min="2" max="2" width="5.42578125" style="80" bestFit="1" customWidth="1"/>
    <col min="3" max="37" width="3.7109375" style="80" customWidth="1"/>
    <col min="38" max="38" width="1.42578125" style="79" customWidth="1"/>
    <col min="39" max="81" width="0" style="79" hidden="1" customWidth="1"/>
    <col min="82" max="83" width="4.42578125" style="79" hidden="1" customWidth="1"/>
    <col min="84" max="86" width="0" style="79" hidden="1" customWidth="1"/>
    <col min="87" max="88" width="4.42578125" style="79" hidden="1" customWidth="1"/>
    <col min="89" max="95" width="0" style="79" hidden="1" customWidth="1"/>
    <col min="96" max="97" width="4.42578125" style="79" hidden="1" customWidth="1"/>
    <col min="98" max="100" width="0" style="79" hidden="1" customWidth="1"/>
    <col min="101" max="102" width="4.42578125" style="79" hidden="1" customWidth="1"/>
    <col min="103" max="109" width="0" style="79" hidden="1" customWidth="1"/>
    <col min="110" max="111" width="4.42578125" style="79" hidden="1" customWidth="1"/>
    <col min="112" max="114" width="0" style="79" hidden="1" customWidth="1"/>
    <col min="115" max="116" width="4.42578125" style="79" hidden="1" customWidth="1"/>
    <col min="117" max="126" width="0" style="79" hidden="1" customWidth="1"/>
    <col min="127" max="128" width="4.42578125" style="79" hidden="1" customWidth="1"/>
    <col min="129" max="131" width="0" style="79" hidden="1" customWidth="1"/>
    <col min="132" max="133" width="4.42578125" style="79" hidden="1" customWidth="1"/>
    <col min="134" max="140" width="0" style="79" hidden="1" customWidth="1"/>
    <col min="141" max="142" width="4.42578125" style="79" hidden="1" customWidth="1"/>
    <col min="143" max="145" width="0" style="79" hidden="1" customWidth="1"/>
    <col min="146" max="147" width="4.42578125" style="79" hidden="1" customWidth="1"/>
    <col min="148" max="154" width="0" style="79" hidden="1" customWidth="1"/>
    <col min="155" max="156" width="4.42578125" style="79" hidden="1" customWidth="1"/>
    <col min="157" max="159" width="0" style="79" hidden="1" customWidth="1"/>
    <col min="160" max="161" width="4.42578125" style="79" hidden="1" customWidth="1"/>
    <col min="162" max="168" width="0" style="79" hidden="1" customWidth="1"/>
    <col min="169" max="16384" width="9.140625" style="79" hidden="1"/>
  </cols>
  <sheetData>
    <row r="1" spans="1:38" ht="27" customHeight="1">
      <c r="A1" s="878" t="str">
        <f>CONCATENATE(Master!B8,Master!D8,Master!E8,Master!E11)</f>
        <v>SCHOOL'S FULL NAME:-Govt.Sr.Sec.Sch. RaimalwadaP.S.-Bapini (Jodhpur)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</row>
    <row r="2" spans="1:38" ht="22.5">
      <c r="A2" s="880" t="str">
        <f>CONCATENATE(,Master!B14,Master!D14,Master!E14)</f>
        <v>U-DISE CODE:-0810000000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  <c r="AE2" s="881"/>
      <c r="AF2" s="881"/>
      <c r="AG2" s="881"/>
      <c r="AH2" s="881"/>
      <c r="AI2" s="881"/>
      <c r="AJ2" s="881"/>
      <c r="AK2" s="881"/>
    </row>
    <row r="3" spans="1:38" ht="25.5" customHeight="1" thickBot="1">
      <c r="A3" s="887" t="s">
        <v>148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2" t="str">
        <f>CONCATENATE('Class-1'!B4,'Class-1'!F4,'Class-1'!I4)</f>
        <v>Class -4(A)</v>
      </c>
      <c r="M3" s="882"/>
      <c r="N3" s="882"/>
      <c r="O3" s="882"/>
      <c r="P3" s="882"/>
      <c r="Q3" s="882" t="str">
        <f>CONCATENATE(Master!B6,Master!D6,Master!E6)</f>
        <v>SESSION:-2021-22</v>
      </c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  <c r="AF3" s="882"/>
      <c r="AG3" s="882"/>
      <c r="AH3" s="882"/>
      <c r="AI3" s="882"/>
      <c r="AJ3" s="882"/>
      <c r="AK3" s="882"/>
    </row>
    <row r="4" spans="1:38" ht="46.5" customHeight="1">
      <c r="A4" s="883" t="s">
        <v>36</v>
      </c>
      <c r="B4" s="885" t="s">
        <v>26</v>
      </c>
      <c r="C4" s="875" t="str">
        <f>'Result Sheet'!J107</f>
        <v>Hindi</v>
      </c>
      <c r="D4" s="876"/>
      <c r="E4" s="876"/>
      <c r="F4" s="876"/>
      <c r="G4" s="876"/>
      <c r="H4" s="876"/>
      <c r="I4" s="877"/>
      <c r="J4" s="875" t="str">
        <f>'Result Sheet'!X107</f>
        <v>Mathematics</v>
      </c>
      <c r="K4" s="876"/>
      <c r="L4" s="876"/>
      <c r="M4" s="876"/>
      <c r="N4" s="876"/>
      <c r="O4" s="876"/>
      <c r="P4" s="877"/>
      <c r="Q4" s="875" t="str">
        <f>'Result Sheet'!AL107</f>
        <v>Sanskrit</v>
      </c>
      <c r="R4" s="876"/>
      <c r="S4" s="876"/>
      <c r="T4" s="876"/>
      <c r="U4" s="876"/>
      <c r="V4" s="876"/>
      <c r="W4" s="877"/>
      <c r="X4" s="875" t="str">
        <f>'Result Sheet'!AZ107</f>
        <v>English</v>
      </c>
      <c r="Y4" s="876"/>
      <c r="Z4" s="876"/>
      <c r="AA4" s="876"/>
      <c r="AB4" s="876"/>
      <c r="AC4" s="876"/>
      <c r="AD4" s="877"/>
      <c r="AE4" s="875" t="str">
        <f>'Result Sheet'!BN107</f>
        <v>Env. Study</v>
      </c>
      <c r="AF4" s="876"/>
      <c r="AG4" s="876"/>
      <c r="AH4" s="876"/>
      <c r="AI4" s="876"/>
      <c r="AJ4" s="876"/>
      <c r="AK4" s="877"/>
      <c r="AL4" s="16"/>
    </row>
    <row r="5" spans="1:38" ht="62.25" customHeight="1" thickBot="1">
      <c r="A5" s="884"/>
      <c r="B5" s="886"/>
      <c r="C5" s="136" t="s">
        <v>106</v>
      </c>
      <c r="D5" s="137" t="s">
        <v>102</v>
      </c>
      <c r="E5" s="137" t="s">
        <v>103</v>
      </c>
      <c r="F5" s="137" t="s">
        <v>104</v>
      </c>
      <c r="G5" s="137" t="s">
        <v>105</v>
      </c>
      <c r="H5" s="137" t="s">
        <v>177</v>
      </c>
      <c r="I5" s="138" t="s">
        <v>34</v>
      </c>
      <c r="J5" s="136" t="s">
        <v>106</v>
      </c>
      <c r="K5" s="137" t="s">
        <v>102</v>
      </c>
      <c r="L5" s="137" t="s">
        <v>103</v>
      </c>
      <c r="M5" s="137" t="s">
        <v>104</v>
      </c>
      <c r="N5" s="137" t="s">
        <v>105</v>
      </c>
      <c r="O5" s="137" t="s">
        <v>177</v>
      </c>
      <c r="P5" s="138" t="s">
        <v>34</v>
      </c>
      <c r="Q5" s="136" t="s">
        <v>106</v>
      </c>
      <c r="R5" s="137" t="s">
        <v>102</v>
      </c>
      <c r="S5" s="137" t="s">
        <v>103</v>
      </c>
      <c r="T5" s="137" t="s">
        <v>104</v>
      </c>
      <c r="U5" s="137" t="s">
        <v>105</v>
      </c>
      <c r="V5" s="137" t="s">
        <v>177</v>
      </c>
      <c r="W5" s="138" t="s">
        <v>34</v>
      </c>
      <c r="X5" s="136" t="s">
        <v>106</v>
      </c>
      <c r="Y5" s="137" t="s">
        <v>102</v>
      </c>
      <c r="Z5" s="137" t="s">
        <v>103</v>
      </c>
      <c r="AA5" s="137" t="s">
        <v>104</v>
      </c>
      <c r="AB5" s="137" t="s">
        <v>105</v>
      </c>
      <c r="AC5" s="137" t="s">
        <v>177</v>
      </c>
      <c r="AD5" s="138" t="s">
        <v>34</v>
      </c>
      <c r="AE5" s="136" t="s">
        <v>106</v>
      </c>
      <c r="AF5" s="137" t="s">
        <v>102</v>
      </c>
      <c r="AG5" s="137" t="s">
        <v>103</v>
      </c>
      <c r="AH5" s="137" t="s">
        <v>104</v>
      </c>
      <c r="AI5" s="137" t="s">
        <v>105</v>
      </c>
      <c r="AJ5" s="137" t="s">
        <v>177</v>
      </c>
      <c r="AK5" s="138" t="s">
        <v>34</v>
      </c>
    </row>
    <row r="6" spans="1:38" ht="81.75" customHeight="1" thickBot="1">
      <c r="A6" s="81">
        <v>1</v>
      </c>
      <c r="B6" s="387" t="str">
        <f>L3</f>
        <v>Class -4(A)</v>
      </c>
      <c r="C6" s="388">
        <f>'Result Sheet'!N110</f>
        <v>6</v>
      </c>
      <c r="D6" s="389">
        <f>'Result Sheet'!P110</f>
        <v>0</v>
      </c>
      <c r="E6" s="389">
        <f>'Result Sheet'!Q110</f>
        <v>0</v>
      </c>
      <c r="F6" s="389">
        <f>'Result Sheet'!R110</f>
        <v>1</v>
      </c>
      <c r="G6" s="389">
        <f>'Result Sheet'!S110</f>
        <v>2</v>
      </c>
      <c r="H6" s="389">
        <f>'Result Sheet'!T110</f>
        <v>0</v>
      </c>
      <c r="I6" s="390">
        <f t="shared" ref="I6" si="0">SUM(D6:H6)</f>
        <v>3</v>
      </c>
      <c r="J6" s="388">
        <f>'Result Sheet'!AB110</f>
        <v>6</v>
      </c>
      <c r="K6" s="389">
        <f>'Result Sheet'!AD110</f>
        <v>0</v>
      </c>
      <c r="L6" s="389">
        <f>'Result Sheet'!AE110</f>
        <v>0</v>
      </c>
      <c r="M6" s="389">
        <f>'Result Sheet'!AF110</f>
        <v>1</v>
      </c>
      <c r="N6" s="389">
        <f>'Result Sheet'!AG110</f>
        <v>1</v>
      </c>
      <c r="O6" s="389">
        <f>'Result Sheet'!AH110</f>
        <v>0</v>
      </c>
      <c r="P6" s="391">
        <f t="shared" ref="P6" si="1">SUM(K6:O6)</f>
        <v>2</v>
      </c>
      <c r="Q6" s="388">
        <f>'Result Sheet'!AP110</f>
        <v>6</v>
      </c>
      <c r="R6" s="392">
        <f>'Result Sheet'!AR110</f>
        <v>0</v>
      </c>
      <c r="S6" s="392">
        <f>'Result Sheet'!AS110</f>
        <v>1</v>
      </c>
      <c r="T6" s="392">
        <f>'Result Sheet'!AT110</f>
        <v>1</v>
      </c>
      <c r="U6" s="392">
        <f>'Result Sheet'!AU110</f>
        <v>0</v>
      </c>
      <c r="V6" s="392">
        <f>'Result Sheet'!AV110</f>
        <v>0</v>
      </c>
      <c r="W6" s="391">
        <f t="shared" ref="W6" si="2">SUM(Q6:V6)</f>
        <v>8</v>
      </c>
      <c r="X6" s="388">
        <f>'Result Sheet'!BD110</f>
        <v>6</v>
      </c>
      <c r="Y6" s="392">
        <f>'Result Sheet'!BF110</f>
        <v>0</v>
      </c>
      <c r="Z6" s="392">
        <f>'Result Sheet'!BG110</f>
        <v>0</v>
      </c>
      <c r="AA6" s="392">
        <f>'Result Sheet'!BH110</f>
        <v>2</v>
      </c>
      <c r="AB6" s="392">
        <f>'Result Sheet'!BI110</f>
        <v>0</v>
      </c>
      <c r="AC6" s="392">
        <f>'Result Sheet'!BJ110</f>
        <v>0</v>
      </c>
      <c r="AD6" s="390">
        <f t="shared" ref="AD6" si="3">SUM(X6:AC6)</f>
        <v>8</v>
      </c>
      <c r="AE6" s="388">
        <f>'Result Sheet'!BK110</f>
        <v>2</v>
      </c>
      <c r="AF6" s="392">
        <f>'Result Sheet'!BM110</f>
        <v>0</v>
      </c>
      <c r="AG6" s="392">
        <f>'Result Sheet'!BN110</f>
        <v>6</v>
      </c>
      <c r="AH6" s="392">
        <f>'Result Sheet'!BO110</f>
        <v>0</v>
      </c>
      <c r="AI6" s="392">
        <f>'Result Sheet'!BP110</f>
        <v>0</v>
      </c>
      <c r="AJ6" s="392">
        <f>'Result Sheet'!BQ110</f>
        <v>0</v>
      </c>
      <c r="AK6" s="390">
        <f t="shared" ref="AK6" si="4">SUM(AE6:AJ6)</f>
        <v>8</v>
      </c>
    </row>
    <row r="7" spans="1:38" ht="13.5" customHeight="1"/>
    <row r="8" spans="1:38" hidden="1"/>
    <row r="9" spans="1:38" ht="33.75" hidden="1" customHeight="1"/>
    <row r="10" spans="1:38" ht="15.75" hidden="1" customHeight="1"/>
    <row r="11" spans="1:38" ht="45.75" hidden="1" customHeight="1"/>
    <row r="12" spans="1:38" ht="10.5" hidden="1" customHeight="1"/>
    <row r="13" spans="1:38" hidden="1"/>
    <row r="14" spans="1:38" hidden="1"/>
    <row r="15" spans="1:38" hidden="1"/>
    <row r="16" spans="1:38" hidden="1"/>
  </sheetData>
  <sheetProtection password="C875" sheet="1" objects="1" scenarios="1" formatCells="0" formatColumns="0" formatRows="0" insertColumns="0" insertRows="0" deleteColumns="0" deleteRows="0" selectLockedCells="1"/>
  <mergeCells count="12">
    <mergeCell ref="AE4:AK4"/>
    <mergeCell ref="A1:AK1"/>
    <mergeCell ref="A2:AK2"/>
    <mergeCell ref="Q3:AK3"/>
    <mergeCell ref="A4:A5"/>
    <mergeCell ref="B4:B5"/>
    <mergeCell ref="C4:I4"/>
    <mergeCell ref="Q4:W4"/>
    <mergeCell ref="X4:AD4"/>
    <mergeCell ref="A3:K3"/>
    <mergeCell ref="L3:P3"/>
    <mergeCell ref="J4:P4"/>
  </mergeCells>
  <conditionalFormatting sqref="A1:A11 L3:P3 B4:I11 AL1:AL11 J5:P11 Q3:Q11 R4:AK11 J4:AK5">
    <cfRule type="cellIs" dxfId="56" priority="1" operator="equal">
      <formula>0</formula>
    </cfRule>
  </conditionalFormatting>
  <pageMargins left="0.24" right="0.21" top="0.23" bottom="0.21" header="0.21" footer="0.1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008"/>
  <sheetViews>
    <sheetView showGridLines="0" topLeftCell="A3636" zoomScale="85" zoomScaleNormal="85" workbookViewId="0">
      <selection activeCell="A3651" sqref="A3651:XFD18008"/>
    </sheetView>
  </sheetViews>
  <sheetFormatPr defaultColWidth="0" defaultRowHeight="15" zeroHeight="1"/>
  <cols>
    <col min="1" max="1" width="3" style="283" customWidth="1"/>
    <col min="2" max="2" width="5.5703125" style="11" customWidth="1"/>
    <col min="3" max="13" width="14.28515625" style="5" customWidth="1"/>
    <col min="14" max="14" width="3.140625" customWidth="1"/>
    <col min="15" max="16384" width="9.140625" hidden="1"/>
  </cols>
  <sheetData>
    <row r="1" spans="1:13" ht="14.25" customHeight="1" thickBot="1">
      <c r="A1" s="282">
        <v>1</v>
      </c>
      <c r="B1" s="1009" t="s">
        <v>61</v>
      </c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1"/>
    </row>
    <row r="2" spans="1:13" ht="36.75" thickTop="1">
      <c r="A2" s="17"/>
      <c r="B2" s="1005"/>
      <c r="C2" s="1006"/>
      <c r="D2" s="945" t="str">
        <f>Master!$E$8</f>
        <v>Govt.Sr.Sec.Sch. Raimalwada</v>
      </c>
      <c r="E2" s="946"/>
      <c r="F2" s="946"/>
      <c r="G2" s="946"/>
      <c r="H2" s="946"/>
      <c r="I2" s="946"/>
      <c r="J2" s="946"/>
      <c r="K2" s="946"/>
      <c r="L2" s="946"/>
      <c r="M2" s="947"/>
    </row>
    <row r="3" spans="1:13" ht="21" customHeight="1" thickBot="1">
      <c r="A3" s="17"/>
      <c r="B3" s="1007"/>
      <c r="C3" s="1008"/>
      <c r="D3" s="948" t="str">
        <f>Master!$E$11</f>
        <v>P.S.-Bapini (Jodhpur)</v>
      </c>
      <c r="E3" s="949"/>
      <c r="F3" s="949"/>
      <c r="G3" s="949"/>
      <c r="H3" s="949"/>
      <c r="I3" s="949"/>
      <c r="J3" s="949"/>
      <c r="K3" s="949"/>
      <c r="L3" s="949"/>
      <c r="M3" s="950"/>
    </row>
    <row r="4" spans="1:13" ht="42.75" customHeight="1" thickTop="1">
      <c r="A4" s="17"/>
      <c r="B4" s="273"/>
      <c r="C4" s="916" t="s">
        <v>62</v>
      </c>
      <c r="D4" s="917"/>
      <c r="E4" s="917"/>
      <c r="F4" s="917"/>
      <c r="G4" s="917"/>
      <c r="H4" s="917"/>
      <c r="I4" s="918"/>
      <c r="J4" s="922" t="s">
        <v>91</v>
      </c>
      <c r="K4" s="922"/>
      <c r="L4" s="934" t="str">
        <f>Master!$E$14</f>
        <v>0810000000</v>
      </c>
      <c r="M4" s="935"/>
    </row>
    <row r="5" spans="1:13" ht="18" customHeight="1" thickBot="1">
      <c r="A5" s="17"/>
      <c r="B5" s="274"/>
      <c r="C5" s="919"/>
      <c r="D5" s="920"/>
      <c r="E5" s="920"/>
      <c r="F5" s="920"/>
      <c r="G5" s="920"/>
      <c r="H5" s="920"/>
      <c r="I5" s="921"/>
      <c r="J5" s="898" t="s">
        <v>63</v>
      </c>
      <c r="K5" s="899"/>
      <c r="L5" s="902" t="str">
        <f>Master!$E$6</f>
        <v>2021-22</v>
      </c>
      <c r="M5" s="903"/>
    </row>
    <row r="6" spans="1:13" ht="18" customHeight="1" thickBot="1">
      <c r="A6" s="17"/>
      <c r="B6" s="274"/>
      <c r="C6" s="951" t="s">
        <v>125</v>
      </c>
      <c r="D6" s="952"/>
      <c r="E6" s="952"/>
      <c r="F6" s="952"/>
      <c r="G6" s="952"/>
      <c r="H6" s="952"/>
      <c r="I6" s="281">
        <f>VLOOKUP($A1,'Class-1'!$B$9:$F$108,5,0)</f>
        <v>301</v>
      </c>
      <c r="J6" s="900"/>
      <c r="K6" s="901"/>
      <c r="L6" s="904"/>
      <c r="M6" s="905"/>
    </row>
    <row r="7" spans="1:13" ht="18" customHeight="1">
      <c r="A7" s="17"/>
      <c r="B7" s="436" t="s">
        <v>165</v>
      </c>
      <c r="C7" s="911" t="s">
        <v>20</v>
      </c>
      <c r="D7" s="912"/>
      <c r="E7" s="912"/>
      <c r="F7" s="913"/>
      <c r="G7" s="31" t="s">
        <v>101</v>
      </c>
      <c r="H7" s="914">
        <f>VLOOKUP($A1,'Class-1'!$B$9:$DL$108,3,0)</f>
        <v>1</v>
      </c>
      <c r="I7" s="914"/>
      <c r="J7" s="914"/>
      <c r="K7" s="914"/>
      <c r="L7" s="914"/>
      <c r="M7" s="915"/>
    </row>
    <row r="8" spans="1:13" ht="18" customHeight="1">
      <c r="A8" s="17"/>
      <c r="B8" s="436" t="s">
        <v>165</v>
      </c>
      <c r="C8" s="953" t="s">
        <v>22</v>
      </c>
      <c r="D8" s="954"/>
      <c r="E8" s="954"/>
      <c r="F8" s="955"/>
      <c r="G8" s="60" t="s">
        <v>101</v>
      </c>
      <c r="H8" s="956" t="str">
        <f>VLOOKUP($A1,'Class-1'!$B$9:$DL$108,6,0)</f>
        <v>a</v>
      </c>
      <c r="I8" s="956"/>
      <c r="J8" s="956"/>
      <c r="K8" s="956"/>
      <c r="L8" s="956"/>
      <c r="M8" s="957"/>
    </row>
    <row r="9" spans="1:13" ht="18" customHeight="1">
      <c r="A9" s="17"/>
      <c r="B9" s="436" t="s">
        <v>165</v>
      </c>
      <c r="C9" s="953" t="s">
        <v>23</v>
      </c>
      <c r="D9" s="954"/>
      <c r="E9" s="954"/>
      <c r="F9" s="955"/>
      <c r="G9" s="60" t="s">
        <v>101</v>
      </c>
      <c r="H9" s="956" t="str">
        <f>VLOOKUP($A1,'Class-1'!$B$9:$DL$108,7,0)</f>
        <v>b</v>
      </c>
      <c r="I9" s="956"/>
      <c r="J9" s="956"/>
      <c r="K9" s="956"/>
      <c r="L9" s="956"/>
      <c r="M9" s="957"/>
    </row>
    <row r="10" spans="1:13" ht="18" customHeight="1">
      <c r="A10" s="17"/>
      <c r="B10" s="436" t="s">
        <v>165</v>
      </c>
      <c r="C10" s="953" t="s">
        <v>64</v>
      </c>
      <c r="D10" s="954"/>
      <c r="E10" s="954"/>
      <c r="F10" s="955"/>
      <c r="G10" s="60" t="s">
        <v>101</v>
      </c>
      <c r="H10" s="956" t="str">
        <f>VLOOKUP($A1,'Class-1'!$B$9:$DL$108,8,0)</f>
        <v>c</v>
      </c>
      <c r="I10" s="956"/>
      <c r="J10" s="956"/>
      <c r="K10" s="956"/>
      <c r="L10" s="956"/>
      <c r="M10" s="957"/>
    </row>
    <row r="11" spans="1:13" ht="18" customHeight="1">
      <c r="A11" s="17"/>
      <c r="B11" s="436" t="s">
        <v>165</v>
      </c>
      <c r="C11" s="953" t="s">
        <v>65</v>
      </c>
      <c r="D11" s="954"/>
      <c r="E11" s="954"/>
      <c r="F11" s="955"/>
      <c r="G11" s="60" t="s">
        <v>101</v>
      </c>
      <c r="H11" s="1026" t="str">
        <f>CONCATENATE('Class-1'!$F$4,'Class-1'!$I$4)</f>
        <v>4(A)</v>
      </c>
      <c r="I11" s="956"/>
      <c r="J11" s="956"/>
      <c r="K11" s="956"/>
      <c r="L11" s="956"/>
      <c r="M11" s="957"/>
    </row>
    <row r="12" spans="1:13" ht="18" customHeight="1" thickBot="1">
      <c r="A12" s="17"/>
      <c r="B12" s="436" t="s">
        <v>165</v>
      </c>
      <c r="C12" s="1027" t="s">
        <v>25</v>
      </c>
      <c r="D12" s="1028"/>
      <c r="E12" s="1028"/>
      <c r="F12" s="1029"/>
      <c r="G12" s="130" t="s">
        <v>101</v>
      </c>
      <c r="H12" s="1030">
        <f>VLOOKUP($A1,'Class-1'!$B$9:$DL$108,9,0)</f>
        <v>109698</v>
      </c>
      <c r="I12" s="1030"/>
      <c r="J12" s="1030"/>
      <c r="K12" s="1030"/>
      <c r="L12" s="1030"/>
      <c r="M12" s="1031"/>
    </row>
    <row r="13" spans="1:13" ht="18" customHeight="1">
      <c r="A13" s="17"/>
      <c r="B13" s="436" t="s">
        <v>165</v>
      </c>
      <c r="C13" s="958" t="s">
        <v>66</v>
      </c>
      <c r="D13" s="959"/>
      <c r="E13" s="268" t="s">
        <v>109</v>
      </c>
      <c r="F13" s="268" t="s">
        <v>110</v>
      </c>
      <c r="G13" s="265" t="s">
        <v>34</v>
      </c>
      <c r="H13" s="269" t="s">
        <v>67</v>
      </c>
      <c r="I13" s="265" t="s">
        <v>147</v>
      </c>
      <c r="J13" s="270" t="s">
        <v>31</v>
      </c>
      <c r="K13" s="960" t="s">
        <v>118</v>
      </c>
      <c r="L13" s="961"/>
      <c r="M13" s="275" t="s">
        <v>119</v>
      </c>
    </row>
    <row r="14" spans="1:13" ht="18" customHeight="1" thickBot="1">
      <c r="A14" s="17"/>
      <c r="B14" s="436" t="s">
        <v>165</v>
      </c>
      <c r="C14" s="966" t="s">
        <v>68</v>
      </c>
      <c r="D14" s="967"/>
      <c r="E14" s="395">
        <f>'Class-1'!$K$7</f>
        <v>20</v>
      </c>
      <c r="F14" s="395">
        <f>'Class-1'!$L$7</f>
        <v>20</v>
      </c>
      <c r="G14" s="266">
        <f>E14+F14</f>
        <v>40</v>
      </c>
      <c r="H14" s="395">
        <f>'Class-1'!$Q$7</f>
        <v>60</v>
      </c>
      <c r="I14" s="266">
        <f>G14+H14</f>
        <v>100</v>
      </c>
      <c r="J14" s="395">
        <f>'Class-1'!$U$7</f>
        <v>100</v>
      </c>
      <c r="K14" s="1032">
        <f>I14+J14</f>
        <v>200</v>
      </c>
      <c r="L14" s="1033"/>
      <c r="M14" s="276" t="s">
        <v>166</v>
      </c>
    </row>
    <row r="15" spans="1:13" ht="18" customHeight="1">
      <c r="A15" s="17"/>
      <c r="B15" s="436" t="s">
        <v>165</v>
      </c>
      <c r="C15" s="1034" t="str">
        <f>'Class-1'!$K$3</f>
        <v>Hindi</v>
      </c>
      <c r="D15" s="1035"/>
      <c r="E15" s="131">
        <f>IF(OR(C15="",$I6="NSO"),"",VLOOKUP($A1,'Class-1'!$B$9:$DL$108,10,0))</f>
        <v>15</v>
      </c>
      <c r="F15" s="131">
        <f>IF(OR(C15="",$I6="NSO"),"",VLOOKUP($A1,'Class-1'!$B$9:$DL$108,11,0))</f>
        <v>5</v>
      </c>
      <c r="G15" s="267">
        <f>SUM(E15,F15)</f>
        <v>20</v>
      </c>
      <c r="H15" s="131">
        <f>IF(OR(C15="",$I6="NSO"),"",VLOOKUP($A1,'Class-1'!$B$9:$DL$108,16,0))</f>
        <v>35</v>
      </c>
      <c r="I15" s="264">
        <f t="shared" ref="I15:I20" si="0">SUM(G15,H15)</f>
        <v>55</v>
      </c>
      <c r="J15" s="131">
        <f>IF(OR(C15="",$I6="NSO"),"",VLOOKUP($A1,'Class-1'!$B$9:$DL$108,20,0))</f>
        <v>60</v>
      </c>
      <c r="K15" s="1036">
        <f t="shared" ref="K15:L15" si="1">SUM(I15,J15)</f>
        <v>115</v>
      </c>
      <c r="L15" s="1037">
        <f t="shared" si="1"/>
        <v>175</v>
      </c>
      <c r="M15" s="277" t="str">
        <f>IF(OR(C15="",$I6="NSO"),"",VLOOKUP($A1,'Class-1'!$B$9:$DL$108,23,0))</f>
        <v>C</v>
      </c>
    </row>
    <row r="16" spans="1:13" ht="18" customHeight="1">
      <c r="A16" s="17"/>
      <c r="B16" s="436" t="s">
        <v>165</v>
      </c>
      <c r="C16" s="962" t="str">
        <f>'Class-1'!$Y$3</f>
        <v>Mathematics</v>
      </c>
      <c r="D16" s="963"/>
      <c r="E16" s="131">
        <f>IF(OR(C16="",$I6="NSO"),"",VLOOKUP($A1,'Class-1'!$B$9:$DL$108,24,0))</f>
        <v>15</v>
      </c>
      <c r="F16" s="131">
        <f>IF(OR(C16="",$I6="NSO"),"",VLOOKUP($A1,'Class-1'!$B$9:$DL$108,25,0))</f>
        <v>5</v>
      </c>
      <c r="G16" s="267">
        <f t="shared" ref="G16:G20" si="2">SUM(E16,F16)</f>
        <v>20</v>
      </c>
      <c r="H16" s="131">
        <f>IF(OR(C16="",$I6="NSO"),"",VLOOKUP($A1,'Class-1'!$B$9:$DL$108,30,0))</f>
        <v>33</v>
      </c>
      <c r="I16" s="264">
        <f t="shared" si="0"/>
        <v>53</v>
      </c>
      <c r="J16" s="131">
        <f>IF(OR(C16="",$I6="NSO"),"",VLOOKUP($A1,'Class-1'!$B$9:$DL$108,34,0))</f>
        <v>65</v>
      </c>
      <c r="K16" s="964">
        <f t="shared" ref="K16:K20" si="3">SUM(I16,J16)</f>
        <v>118</v>
      </c>
      <c r="L16" s="965">
        <f t="shared" ref="L16:L20" si="4">SUM(J16,K16)</f>
        <v>183</v>
      </c>
      <c r="M16" s="277" t="str">
        <f>IF(OR(C16="",$I6="NSO"),"",VLOOKUP($A1,'Class-1'!$B$9:$DL$108,37,0))</f>
        <v>C</v>
      </c>
    </row>
    <row r="17" spans="1:13" ht="18" customHeight="1">
      <c r="A17" s="17"/>
      <c r="B17" s="436" t="s">
        <v>165</v>
      </c>
      <c r="C17" s="962" t="str">
        <f>'Class-1'!$AM$3</f>
        <v>Sanskrit</v>
      </c>
      <c r="D17" s="963"/>
      <c r="E17" s="131">
        <f>IF(OR(C17="",$I6="NSO"),"",VLOOKUP($A1,'Class-1'!$B$9:$DL$108,38,0))</f>
        <v>10</v>
      </c>
      <c r="F17" s="131">
        <f>IF(OR(C17="",$I6="NSO"),"",VLOOKUP($A1,'Class-1'!$B$9:$DL$108,39,0))</f>
        <v>12</v>
      </c>
      <c r="G17" s="267">
        <f t="shared" si="2"/>
        <v>22</v>
      </c>
      <c r="H17" s="131">
        <f>IF(OR(C17="",$I6="NSO"),"",VLOOKUP($A1,'Class-1'!$B$9:$DL$108,44,0))</f>
        <v>51</v>
      </c>
      <c r="I17" s="264">
        <f t="shared" si="0"/>
        <v>73</v>
      </c>
      <c r="J17" s="131">
        <f>IF(OR(C17="",$I6="NSO"),"",VLOOKUP($A1,'Class-1'!$B$9:$DL$108,48,0))</f>
        <v>85</v>
      </c>
      <c r="K17" s="964">
        <f t="shared" si="3"/>
        <v>158</v>
      </c>
      <c r="L17" s="965">
        <f t="shared" si="4"/>
        <v>243</v>
      </c>
      <c r="M17" s="277" t="str">
        <f>IF(OR(C17="",$I6="NSO"),"",VLOOKUP($A1,'Class-1'!$B$9:$DL$108,51,0))</f>
        <v>B</v>
      </c>
    </row>
    <row r="18" spans="1:13" ht="18" customHeight="1">
      <c r="A18" s="17"/>
      <c r="B18" s="436" t="s">
        <v>165</v>
      </c>
      <c r="C18" s="962" t="str">
        <f>'Class-1'!$BA$3</f>
        <v>English</v>
      </c>
      <c r="D18" s="963"/>
      <c r="E18" s="131">
        <f>IF(OR(C18="",$I6="NSO"),"",VLOOKUP($A1,'Class-1'!$B$9:$DL$108,52,0))</f>
        <v>15</v>
      </c>
      <c r="F18" s="131">
        <f>IF(OR(C18="",$I6="NSO"),"",VLOOKUP($A1,'Class-1'!$B$9:$DL$108,53,0))</f>
        <v>20</v>
      </c>
      <c r="G18" s="267">
        <f t="shared" si="2"/>
        <v>35</v>
      </c>
      <c r="H18" s="131">
        <f>IF(OR(C18="",$I6="NSO"),"",VLOOKUP($A1,'Class-1'!$B$9:$DL$108,58,0))</f>
        <v>35</v>
      </c>
      <c r="I18" s="264">
        <f t="shared" si="0"/>
        <v>70</v>
      </c>
      <c r="J18" s="131">
        <f>IF(OR(C18="",$I6="NSO"),"",VLOOKUP($A1,'Class-1'!$B$9:$DL$108,62,0))</f>
        <v>60</v>
      </c>
      <c r="K18" s="964">
        <f t="shared" si="3"/>
        <v>130</v>
      </c>
      <c r="L18" s="965">
        <f t="shared" si="4"/>
        <v>190</v>
      </c>
      <c r="M18" s="277" t="str">
        <f>IF(OR(C18="",$I6="NSO"),"",VLOOKUP($A1,'Class-1'!$B$9:$DL$108,65,0))</f>
        <v>C</v>
      </c>
    </row>
    <row r="19" spans="1:13" ht="18" customHeight="1" thickBot="1">
      <c r="A19" s="17"/>
      <c r="B19" s="436" t="s">
        <v>165</v>
      </c>
      <c r="C19" s="966" t="s">
        <v>68</v>
      </c>
      <c r="D19" s="967"/>
      <c r="E19" s="395">
        <f>'Class-1'!$BO$7</f>
        <v>20</v>
      </c>
      <c r="F19" s="395">
        <f>'Class-1'!$BP$7</f>
        <v>20</v>
      </c>
      <c r="G19" s="266">
        <f t="shared" si="2"/>
        <v>40</v>
      </c>
      <c r="H19" s="271">
        <f>'Class-1'!$BU$7</f>
        <v>60</v>
      </c>
      <c r="I19" s="266">
        <f t="shared" si="0"/>
        <v>100</v>
      </c>
      <c r="J19" s="395">
        <f>'Class-1'!$BY$7</f>
        <v>100</v>
      </c>
      <c r="K19" s="1032">
        <f t="shared" si="3"/>
        <v>200</v>
      </c>
      <c r="L19" s="1033">
        <f t="shared" si="4"/>
        <v>300</v>
      </c>
      <c r="M19" s="276" t="s">
        <v>166</v>
      </c>
    </row>
    <row r="20" spans="1:13" ht="18" customHeight="1">
      <c r="A20" s="17"/>
      <c r="B20" s="436" t="s">
        <v>165</v>
      </c>
      <c r="C20" s="962" t="str">
        <f>'Class-1'!$BO$3</f>
        <v>Env. Study</v>
      </c>
      <c r="D20" s="963"/>
      <c r="E20" s="131">
        <f>IF(OR(C20="",$I6="NSO"),"",VLOOKUP($A1,'Class-1'!$B$9:$DL$108,66,0))</f>
        <v>15</v>
      </c>
      <c r="F20" s="131">
        <f>IF(OR(C20="",$I6="NSO"),"",VLOOKUP($A1,'Class-1'!$B$9:$DL$108,67,0))</f>
        <v>25</v>
      </c>
      <c r="G20" s="264">
        <f t="shared" si="2"/>
        <v>40</v>
      </c>
      <c r="H20" s="131">
        <f>IF(OR(C20="",$I6="NSO"),"",VLOOKUP($A1,'Class-1'!$B$9:$DL$108,72,0))</f>
        <v>45</v>
      </c>
      <c r="I20" s="264">
        <f t="shared" si="0"/>
        <v>85</v>
      </c>
      <c r="J20" s="131">
        <f>IF(OR(C20="",$I6="NSO"),"",VLOOKUP($A1,'Class-1'!$B$9:$DL$108,76,0))</f>
        <v>65</v>
      </c>
      <c r="K20" s="968">
        <f t="shared" si="3"/>
        <v>150</v>
      </c>
      <c r="L20" s="969">
        <f t="shared" si="4"/>
        <v>215</v>
      </c>
      <c r="M20" s="277" t="str">
        <f>IF(OR(C20="",$I6="NSO"),"",VLOOKUP($A1,'Class-1'!$B$9:$DL$108,79,0))</f>
        <v>B</v>
      </c>
    </row>
    <row r="21" spans="1:13" ht="18" customHeight="1" thickBot="1">
      <c r="A21" s="17"/>
      <c r="B21" s="436" t="s">
        <v>165</v>
      </c>
      <c r="C21" s="970"/>
      <c r="D21" s="971"/>
      <c r="E21" s="971"/>
      <c r="F21" s="971"/>
      <c r="G21" s="971"/>
      <c r="H21" s="971"/>
      <c r="I21" s="971"/>
      <c r="J21" s="971"/>
      <c r="K21" s="971"/>
      <c r="L21" s="971"/>
      <c r="M21" s="972"/>
    </row>
    <row r="22" spans="1:13" ht="18" customHeight="1">
      <c r="A22" s="17"/>
      <c r="B22" s="436" t="s">
        <v>165</v>
      </c>
      <c r="C22" s="973" t="s">
        <v>120</v>
      </c>
      <c r="D22" s="974"/>
      <c r="E22" s="975"/>
      <c r="F22" s="906" t="s">
        <v>121</v>
      </c>
      <c r="G22" s="906"/>
      <c r="H22" s="907" t="s">
        <v>122</v>
      </c>
      <c r="I22" s="908"/>
      <c r="J22" s="132" t="s">
        <v>51</v>
      </c>
      <c r="K22" s="438" t="s">
        <v>123</v>
      </c>
      <c r="L22" s="262" t="s">
        <v>49</v>
      </c>
      <c r="M22" s="278" t="s">
        <v>54</v>
      </c>
    </row>
    <row r="23" spans="1:13" ht="18" customHeight="1" thickBot="1">
      <c r="A23" s="17"/>
      <c r="B23" s="436" t="s">
        <v>165</v>
      </c>
      <c r="C23" s="976"/>
      <c r="D23" s="977"/>
      <c r="E23" s="978"/>
      <c r="F23" s="909">
        <f>IF(OR($I6="",$I6="NSO"),"",VLOOKUP($A1,'Class-1'!$B$9:$DL$108,107,0))</f>
        <v>1000</v>
      </c>
      <c r="G23" s="910"/>
      <c r="H23" s="909">
        <f>IF(OR($I6="",$I6="NSO"),"",VLOOKUP($A1,'Class-1'!$B$9:$DL$108,108,0))</f>
        <v>671</v>
      </c>
      <c r="I23" s="910"/>
      <c r="J23" s="133">
        <f>IF(OR($I6="",$I6="NSO"),"",VLOOKUP($A1,'Class-1'!$B$9:$DL$200,109,0))</f>
        <v>67.100000000000009</v>
      </c>
      <c r="K23" s="133" t="str">
        <f>IF(OR($I6="",$I6="NSO"),"",VLOOKUP($A1,'Class-1'!$B$9:$DL$200,110,0))</f>
        <v>B</v>
      </c>
      <c r="L23" s="263" t="str">
        <f>IF(OR($I6="",$I6="NSO"),"",VLOOKUP($A1,'Class-1'!$B$9:$DL$200,111,0))</f>
        <v>Passed</v>
      </c>
      <c r="M23" s="279">
        <f>IF(OR($I6="",$I6="NSO"),"",VLOOKUP($A1,'Class-1'!$B$9:$DL$200,113,0))</f>
        <v>1.0000000000000009</v>
      </c>
    </row>
    <row r="24" spans="1:13" ht="18" customHeight="1" thickBot="1">
      <c r="A24" s="17"/>
      <c r="B24" s="436" t="s">
        <v>165</v>
      </c>
      <c r="C24" s="979"/>
      <c r="D24" s="980"/>
      <c r="E24" s="980"/>
      <c r="F24" s="980"/>
      <c r="G24" s="980"/>
      <c r="H24" s="981"/>
      <c r="I24" s="983" t="s">
        <v>73</v>
      </c>
      <c r="J24" s="984"/>
      <c r="K24" s="63">
        <f>IF(OR($I6="",$I6="NSO"),"",VLOOKUP($A1,'Class-1'!$B$9:$DL$200,104,0))</f>
        <v>158</v>
      </c>
      <c r="L24" s="982" t="s">
        <v>93</v>
      </c>
      <c r="M24" s="897"/>
    </row>
    <row r="25" spans="1:13" ht="18" customHeight="1" thickBot="1">
      <c r="A25" s="17"/>
      <c r="B25" s="436" t="s">
        <v>165</v>
      </c>
      <c r="C25" s="1014" t="s">
        <v>72</v>
      </c>
      <c r="D25" s="1015"/>
      <c r="E25" s="1015"/>
      <c r="F25" s="1015"/>
      <c r="G25" s="1015"/>
      <c r="H25" s="1016"/>
      <c r="I25" s="1017" t="s">
        <v>74</v>
      </c>
      <c r="J25" s="1018"/>
      <c r="K25" s="64">
        <f>IF(OR($I6="",$I6="NSO"),"",VLOOKUP($A1,'Class-1'!$B$9:$DL$200,105,0))</f>
        <v>125</v>
      </c>
      <c r="L25" s="1019">
        <f>IF(OR($I6="",$I6="NSO"),"",VLOOKUP($A1,'Class-1'!$B$9:$DL$200,106,0))</f>
        <v>79.113924050632917</v>
      </c>
      <c r="M25" s="1020"/>
    </row>
    <row r="26" spans="1:13" ht="18" customHeight="1" thickBot="1">
      <c r="A26" s="17"/>
      <c r="B26" s="436" t="s">
        <v>165</v>
      </c>
      <c r="C26" s="1001" t="s">
        <v>66</v>
      </c>
      <c r="D26" s="1002"/>
      <c r="E26" s="1003"/>
      <c r="F26" s="1012" t="s">
        <v>69</v>
      </c>
      <c r="G26" s="1013"/>
      <c r="H26" s="272" t="s">
        <v>58</v>
      </c>
      <c r="I26" s="985" t="s">
        <v>75</v>
      </c>
      <c r="J26" s="986"/>
      <c r="K26" s="987" t="str">
        <f>IF(OR($I6="",$I6="NSO"),"",VLOOKUP($A1,'Class-1'!$B$9:$DL$200,114,0))</f>
        <v>Very Good</v>
      </c>
      <c r="L26" s="987"/>
      <c r="M26" s="988"/>
    </row>
    <row r="27" spans="1:13" ht="18" customHeight="1">
      <c r="A27" s="17"/>
      <c r="B27" s="436" t="s">
        <v>165</v>
      </c>
      <c r="C27" s="923" t="str">
        <f>'Class-1'!$CC$3</f>
        <v>WORK EXP.</v>
      </c>
      <c r="D27" s="924"/>
      <c r="E27" s="925"/>
      <c r="F27" s="926" t="str">
        <f>IF(OR(C27="",$I6="NSO"),"",VLOOKUP($A1,'Class-1'!$B$9:$DZ$200,121,0))</f>
        <v>50/100</v>
      </c>
      <c r="G27" s="927"/>
      <c r="H27" s="85" t="str">
        <f>IF(OR(C27="",$I6="NSO"),"",VLOOKUP($A1,'Class-1'!$B$9:$DL$108,87,0))</f>
        <v>C</v>
      </c>
      <c r="I27" s="1021" t="s">
        <v>95</v>
      </c>
      <c r="J27" s="1022"/>
      <c r="K27" s="1023">
        <f>'Class-1'!$T$2</f>
        <v>44705</v>
      </c>
      <c r="L27" s="1024"/>
      <c r="M27" s="1025"/>
    </row>
    <row r="28" spans="1:13" ht="18" customHeight="1">
      <c r="A28" s="17"/>
      <c r="B28" s="436" t="s">
        <v>165</v>
      </c>
      <c r="C28" s="923" t="str">
        <f>'Class-1'!$CK$3</f>
        <v>ART EDUCATION</v>
      </c>
      <c r="D28" s="924"/>
      <c r="E28" s="925"/>
      <c r="F28" s="926" t="str">
        <f>IF(OR(C28="",$I6="NSO"),"",VLOOKUP($A1,'Class-1'!$B$9:$DZ$200,125,0))</f>
        <v>60/100</v>
      </c>
      <c r="G28" s="927"/>
      <c r="H28" s="134" t="str">
        <f>IF(OR(C28="",$I6="NSO"),"",VLOOKUP($A1,'Class-1'!$B$9:$DL$108,95,0))</f>
        <v>C</v>
      </c>
      <c r="I28" s="928"/>
      <c r="J28" s="929"/>
      <c r="K28" s="929"/>
      <c r="L28" s="929"/>
      <c r="M28" s="930"/>
    </row>
    <row r="29" spans="1:13" ht="18" customHeight="1" thickBot="1">
      <c r="A29" s="17"/>
      <c r="B29" s="436" t="s">
        <v>165</v>
      </c>
      <c r="C29" s="931" t="str">
        <f>'Class-1'!$CS$3</f>
        <v>HEALTH &amp; PHY. EDUCATION</v>
      </c>
      <c r="D29" s="932"/>
      <c r="E29" s="933"/>
      <c r="F29" s="926" t="str">
        <f>IF(OR(C29="",$I6="NSO"),"",VLOOKUP($A1,'Class-1'!$B$9:$DZ$200,129,0))</f>
        <v>70/100</v>
      </c>
      <c r="G29" s="927"/>
      <c r="H29" s="86" t="str">
        <f>IF(OR(C29="",$I6="NSO"),"",VLOOKUP($A1,'Class-1'!$B$9:$DL$108,103,0))</f>
        <v>B</v>
      </c>
      <c r="I29" s="889" t="s">
        <v>89</v>
      </c>
      <c r="J29" s="890"/>
      <c r="K29" s="936"/>
      <c r="L29" s="937"/>
      <c r="M29" s="938"/>
    </row>
    <row r="30" spans="1:13" ht="18" customHeight="1">
      <c r="A30" s="17"/>
      <c r="B30" s="436" t="s">
        <v>165</v>
      </c>
      <c r="C30" s="895" t="s">
        <v>76</v>
      </c>
      <c r="D30" s="896"/>
      <c r="E30" s="896"/>
      <c r="F30" s="896"/>
      <c r="G30" s="896"/>
      <c r="H30" s="897"/>
      <c r="I30" s="891"/>
      <c r="J30" s="892"/>
      <c r="K30" s="939"/>
      <c r="L30" s="940"/>
      <c r="M30" s="941"/>
    </row>
    <row r="31" spans="1:13" ht="18" customHeight="1">
      <c r="A31" s="17"/>
      <c r="B31" s="436" t="s">
        <v>165</v>
      </c>
      <c r="C31" s="135" t="s">
        <v>35</v>
      </c>
      <c r="D31" s="448" t="s">
        <v>82</v>
      </c>
      <c r="E31" s="452"/>
      <c r="F31" s="448" t="s">
        <v>83</v>
      </c>
      <c r="G31" s="449"/>
      <c r="H31" s="450"/>
      <c r="I31" s="893"/>
      <c r="J31" s="894"/>
      <c r="K31" s="942"/>
      <c r="L31" s="943"/>
      <c r="M31" s="944"/>
    </row>
    <row r="32" spans="1:13" ht="16.5" customHeight="1">
      <c r="A32" s="17"/>
      <c r="B32" s="436" t="s">
        <v>165</v>
      </c>
      <c r="C32" s="148" t="s">
        <v>168</v>
      </c>
      <c r="D32" s="451" t="s">
        <v>170</v>
      </c>
      <c r="E32" s="148"/>
      <c r="F32" s="440" t="s">
        <v>84</v>
      </c>
      <c r="G32" s="441"/>
      <c r="H32" s="442"/>
      <c r="I32" s="992" t="s">
        <v>90</v>
      </c>
      <c r="J32" s="993"/>
      <c r="K32" s="993"/>
      <c r="L32" s="993"/>
      <c r="M32" s="994"/>
    </row>
    <row r="33" spans="1:13" ht="16.5" customHeight="1">
      <c r="A33" s="17"/>
      <c r="B33" s="436" t="s">
        <v>165</v>
      </c>
      <c r="C33" s="447" t="s">
        <v>77</v>
      </c>
      <c r="D33" s="451" t="s">
        <v>173</v>
      </c>
      <c r="E33" s="148"/>
      <c r="F33" s="440" t="s">
        <v>85</v>
      </c>
      <c r="G33" s="441"/>
      <c r="H33" s="442"/>
      <c r="I33" s="995"/>
      <c r="J33" s="996"/>
      <c r="K33" s="996"/>
      <c r="L33" s="996"/>
      <c r="M33" s="997"/>
    </row>
    <row r="34" spans="1:13" ht="16.5" customHeight="1">
      <c r="A34" s="17"/>
      <c r="B34" s="436" t="s">
        <v>165</v>
      </c>
      <c r="C34" s="447" t="s">
        <v>78</v>
      </c>
      <c r="D34" s="451" t="s">
        <v>174</v>
      </c>
      <c r="E34" s="148"/>
      <c r="F34" s="440" t="s">
        <v>86</v>
      </c>
      <c r="G34" s="441"/>
      <c r="H34" s="442"/>
      <c r="I34" s="995"/>
      <c r="J34" s="996"/>
      <c r="K34" s="996"/>
      <c r="L34" s="996"/>
      <c r="M34" s="997"/>
    </row>
    <row r="35" spans="1:13" ht="16.5" customHeight="1">
      <c r="A35" s="17"/>
      <c r="B35" s="436" t="s">
        <v>165</v>
      </c>
      <c r="C35" s="447" t="s">
        <v>80</v>
      </c>
      <c r="D35" s="451" t="s">
        <v>171</v>
      </c>
      <c r="E35" s="148"/>
      <c r="F35" s="440" t="s">
        <v>88</v>
      </c>
      <c r="G35" s="441"/>
      <c r="H35" s="442"/>
      <c r="I35" s="998"/>
      <c r="J35" s="999"/>
      <c r="K35" s="999"/>
      <c r="L35" s="999"/>
      <c r="M35" s="1000"/>
    </row>
    <row r="36" spans="1:13" ht="16.5" customHeight="1" thickBot="1">
      <c r="A36" s="17"/>
      <c r="B36" s="437" t="s">
        <v>165</v>
      </c>
      <c r="C36" s="280" t="s">
        <v>79</v>
      </c>
      <c r="D36" s="446" t="s">
        <v>172</v>
      </c>
      <c r="E36" s="439"/>
      <c r="F36" s="443" t="s">
        <v>87</v>
      </c>
      <c r="G36" s="444"/>
      <c r="H36" s="445"/>
      <c r="I36" s="989" t="s">
        <v>124</v>
      </c>
      <c r="J36" s="990"/>
      <c r="K36" s="990"/>
      <c r="L36" s="990"/>
      <c r="M36" s="991"/>
    </row>
    <row r="37" spans="1:13" ht="20.25" customHeight="1" thickBot="1">
      <c r="A37" s="1004"/>
      <c r="B37" s="1004"/>
      <c r="C37" s="1004"/>
      <c r="D37" s="1004"/>
      <c r="E37" s="1004"/>
      <c r="F37" s="1004"/>
      <c r="G37" s="1004"/>
      <c r="H37" s="1004"/>
      <c r="I37" s="1004"/>
      <c r="J37" s="1004"/>
      <c r="K37" s="1004"/>
      <c r="L37" s="1004"/>
      <c r="M37" s="1004"/>
    </row>
    <row r="38" spans="1:13" ht="14.25" customHeight="1" thickBot="1">
      <c r="A38" s="282">
        <f>A1+1</f>
        <v>2</v>
      </c>
      <c r="B38" s="1009" t="s">
        <v>61</v>
      </c>
      <c r="C38" s="1010"/>
      <c r="D38" s="1010"/>
      <c r="E38" s="1010"/>
      <c r="F38" s="1010"/>
      <c r="G38" s="1010"/>
      <c r="H38" s="1010"/>
      <c r="I38" s="1010"/>
      <c r="J38" s="1010"/>
      <c r="K38" s="1010"/>
      <c r="L38" s="1010"/>
      <c r="M38" s="1011"/>
    </row>
    <row r="39" spans="1:13" ht="36.75" thickTop="1">
      <c r="A39" s="17"/>
      <c r="B39" s="1005"/>
      <c r="C39" s="1006"/>
      <c r="D39" s="945" t="str">
        <f>Master!$E$8</f>
        <v>Govt.Sr.Sec.Sch. Raimalwada</v>
      </c>
      <c r="E39" s="946"/>
      <c r="F39" s="946"/>
      <c r="G39" s="946"/>
      <c r="H39" s="946"/>
      <c r="I39" s="946"/>
      <c r="J39" s="946"/>
      <c r="K39" s="946"/>
      <c r="L39" s="946"/>
      <c r="M39" s="947"/>
    </row>
    <row r="40" spans="1:13" ht="21" customHeight="1" thickBot="1">
      <c r="A40" s="17"/>
      <c r="B40" s="1007"/>
      <c r="C40" s="1008"/>
      <c r="D40" s="948" t="str">
        <f>Master!$E$11</f>
        <v>P.S.-Bapini (Jodhpur)</v>
      </c>
      <c r="E40" s="949"/>
      <c r="F40" s="949"/>
      <c r="G40" s="949"/>
      <c r="H40" s="949"/>
      <c r="I40" s="949"/>
      <c r="J40" s="949"/>
      <c r="K40" s="949"/>
      <c r="L40" s="949"/>
      <c r="M40" s="950"/>
    </row>
    <row r="41" spans="1:13" ht="42.75" customHeight="1" thickTop="1">
      <c r="A41" s="17"/>
      <c r="B41" s="273"/>
      <c r="C41" s="916" t="s">
        <v>62</v>
      </c>
      <c r="D41" s="917"/>
      <c r="E41" s="917"/>
      <c r="F41" s="917"/>
      <c r="G41" s="917"/>
      <c r="H41" s="917"/>
      <c r="I41" s="918"/>
      <c r="J41" s="922" t="s">
        <v>91</v>
      </c>
      <c r="K41" s="922"/>
      <c r="L41" s="934" t="str">
        <f>Master!$E$14</f>
        <v>0810000000</v>
      </c>
      <c r="M41" s="935"/>
    </row>
    <row r="42" spans="1:13" ht="18" customHeight="1" thickBot="1">
      <c r="A42" s="17"/>
      <c r="B42" s="274"/>
      <c r="C42" s="919"/>
      <c r="D42" s="920"/>
      <c r="E42" s="920"/>
      <c r="F42" s="920"/>
      <c r="G42" s="920"/>
      <c r="H42" s="920"/>
      <c r="I42" s="921"/>
      <c r="J42" s="898" t="s">
        <v>63</v>
      </c>
      <c r="K42" s="899"/>
      <c r="L42" s="902" t="str">
        <f>Master!$E$6</f>
        <v>2021-22</v>
      </c>
      <c r="M42" s="903"/>
    </row>
    <row r="43" spans="1:13" ht="18" customHeight="1" thickBot="1">
      <c r="A43" s="17"/>
      <c r="B43" s="274"/>
      <c r="C43" s="951" t="s">
        <v>125</v>
      </c>
      <c r="D43" s="952"/>
      <c r="E43" s="952"/>
      <c r="F43" s="952"/>
      <c r="G43" s="952"/>
      <c r="H43" s="952"/>
      <c r="I43" s="281">
        <f>VLOOKUP($A38,'Class-1'!$B$9:$F$108,5,0)</f>
        <v>302</v>
      </c>
      <c r="J43" s="900"/>
      <c r="K43" s="901"/>
      <c r="L43" s="904"/>
      <c r="M43" s="905"/>
    </row>
    <row r="44" spans="1:13" ht="18" customHeight="1">
      <c r="A44" s="17"/>
      <c r="B44" s="436" t="s">
        <v>165</v>
      </c>
      <c r="C44" s="911" t="s">
        <v>20</v>
      </c>
      <c r="D44" s="912"/>
      <c r="E44" s="912"/>
      <c r="F44" s="913"/>
      <c r="G44" s="31" t="s">
        <v>101</v>
      </c>
      <c r="H44" s="914">
        <f>VLOOKUP($A38,'Class-1'!$B$9:$DL$108,3,0)</f>
        <v>2</v>
      </c>
      <c r="I44" s="914"/>
      <c r="J44" s="914"/>
      <c r="K44" s="914"/>
      <c r="L44" s="914"/>
      <c r="M44" s="915"/>
    </row>
    <row r="45" spans="1:13" ht="18" customHeight="1">
      <c r="A45" s="17"/>
      <c r="B45" s="436" t="s">
        <v>165</v>
      </c>
      <c r="C45" s="953" t="s">
        <v>22</v>
      </c>
      <c r="D45" s="954"/>
      <c r="E45" s="954"/>
      <c r="F45" s="955"/>
      <c r="G45" s="60" t="s">
        <v>101</v>
      </c>
      <c r="H45" s="956" t="str">
        <f>VLOOKUP($A38,'Class-1'!$B$9:$DL$108,6,0)</f>
        <v>f</v>
      </c>
      <c r="I45" s="956"/>
      <c r="J45" s="956"/>
      <c r="K45" s="956"/>
      <c r="L45" s="956"/>
      <c r="M45" s="957"/>
    </row>
    <row r="46" spans="1:13" ht="18" customHeight="1">
      <c r="A46" s="17"/>
      <c r="B46" s="436" t="s">
        <v>165</v>
      </c>
      <c r="C46" s="953" t="s">
        <v>23</v>
      </c>
      <c r="D46" s="954"/>
      <c r="E46" s="954"/>
      <c r="F46" s="955"/>
      <c r="G46" s="60" t="s">
        <v>101</v>
      </c>
      <c r="H46" s="956" t="str">
        <f>VLOOKUP($A38,'Class-1'!$B$9:$DL$108,7,0)</f>
        <v>Father's Name</v>
      </c>
      <c r="I46" s="956"/>
      <c r="J46" s="956"/>
      <c r="K46" s="956"/>
      <c r="L46" s="956"/>
      <c r="M46" s="957"/>
    </row>
    <row r="47" spans="1:13" ht="18" customHeight="1">
      <c r="A47" s="17"/>
      <c r="B47" s="436" t="s">
        <v>165</v>
      </c>
      <c r="C47" s="953" t="s">
        <v>64</v>
      </c>
      <c r="D47" s="954"/>
      <c r="E47" s="954"/>
      <c r="F47" s="955"/>
      <c r="G47" s="60" t="s">
        <v>101</v>
      </c>
      <c r="H47" s="956" t="str">
        <f>VLOOKUP($A38,'Class-1'!$B$9:$DL$108,8,0)</f>
        <v>f</v>
      </c>
      <c r="I47" s="956"/>
      <c r="J47" s="956"/>
      <c r="K47" s="956"/>
      <c r="L47" s="956"/>
      <c r="M47" s="957"/>
    </row>
    <row r="48" spans="1:13" ht="18" customHeight="1">
      <c r="A48" s="17"/>
      <c r="B48" s="436" t="s">
        <v>165</v>
      </c>
      <c r="C48" s="953" t="s">
        <v>65</v>
      </c>
      <c r="D48" s="954"/>
      <c r="E48" s="954"/>
      <c r="F48" s="955"/>
      <c r="G48" s="60" t="s">
        <v>101</v>
      </c>
      <c r="H48" s="1026" t="str">
        <f>CONCATENATE('Class-1'!$F$4,'Class-1'!$I$4)</f>
        <v>4(A)</v>
      </c>
      <c r="I48" s="956"/>
      <c r="J48" s="956"/>
      <c r="K48" s="956"/>
      <c r="L48" s="956"/>
      <c r="M48" s="957"/>
    </row>
    <row r="49" spans="1:13" ht="18" customHeight="1" thickBot="1">
      <c r="A49" s="17"/>
      <c r="B49" s="436" t="s">
        <v>165</v>
      </c>
      <c r="C49" s="1027" t="s">
        <v>25</v>
      </c>
      <c r="D49" s="1028"/>
      <c r="E49" s="1028"/>
      <c r="F49" s="1029"/>
      <c r="G49" s="130" t="s">
        <v>101</v>
      </c>
      <c r="H49" s="1030">
        <f>VLOOKUP($A38,'Class-1'!$B$9:$DL$108,9,0)</f>
        <v>36012</v>
      </c>
      <c r="I49" s="1030"/>
      <c r="J49" s="1030"/>
      <c r="K49" s="1030"/>
      <c r="L49" s="1030"/>
      <c r="M49" s="1031"/>
    </row>
    <row r="50" spans="1:13" ht="18" customHeight="1">
      <c r="A50" s="17"/>
      <c r="B50" s="436" t="s">
        <v>165</v>
      </c>
      <c r="C50" s="958" t="s">
        <v>66</v>
      </c>
      <c r="D50" s="959"/>
      <c r="E50" s="268" t="s">
        <v>109</v>
      </c>
      <c r="F50" s="268" t="s">
        <v>110</v>
      </c>
      <c r="G50" s="265" t="s">
        <v>34</v>
      </c>
      <c r="H50" s="269" t="s">
        <v>67</v>
      </c>
      <c r="I50" s="265" t="s">
        <v>147</v>
      </c>
      <c r="J50" s="270" t="s">
        <v>31</v>
      </c>
      <c r="K50" s="960" t="s">
        <v>118</v>
      </c>
      <c r="L50" s="961"/>
      <c r="M50" s="275" t="s">
        <v>119</v>
      </c>
    </row>
    <row r="51" spans="1:13" ht="18" customHeight="1" thickBot="1">
      <c r="A51" s="17"/>
      <c r="B51" s="436" t="s">
        <v>165</v>
      </c>
      <c r="C51" s="966" t="s">
        <v>68</v>
      </c>
      <c r="D51" s="967"/>
      <c r="E51" s="470">
        <f>'Class-1'!$K$7</f>
        <v>20</v>
      </c>
      <c r="F51" s="470">
        <f>'Class-1'!$L$7</f>
        <v>20</v>
      </c>
      <c r="G51" s="266">
        <f>E51+F51</f>
        <v>40</v>
      </c>
      <c r="H51" s="470">
        <f>'Class-1'!$Q$7</f>
        <v>60</v>
      </c>
      <c r="I51" s="266">
        <f>G51+H51</f>
        <v>100</v>
      </c>
      <c r="J51" s="470">
        <f>'Class-1'!$U$7</f>
        <v>100</v>
      </c>
      <c r="K51" s="1032">
        <f>I51+J51</f>
        <v>200</v>
      </c>
      <c r="L51" s="1033"/>
      <c r="M51" s="276" t="s">
        <v>166</v>
      </c>
    </row>
    <row r="52" spans="1:13" ht="18" customHeight="1">
      <c r="A52" s="17"/>
      <c r="B52" s="436" t="s">
        <v>165</v>
      </c>
      <c r="C52" s="1034" t="str">
        <f>'Class-1'!$K$3</f>
        <v>Hindi</v>
      </c>
      <c r="D52" s="1035"/>
      <c r="E52" s="131">
        <f>IF(OR(C52="",$I43="NSO"),"",VLOOKUP($A38,'Class-1'!$B$9:$DL$108,10,0))</f>
        <v>15</v>
      </c>
      <c r="F52" s="131">
        <f>IF(OR(C52="",$I43="NSO"),"",VLOOKUP($A38,'Class-1'!$B$9:$DL$108,11,0))</f>
        <v>15</v>
      </c>
      <c r="G52" s="267">
        <f>SUM(E52,F52)</f>
        <v>30</v>
      </c>
      <c r="H52" s="131">
        <f>IF(OR(C52="",$I43="NSO"),"",VLOOKUP($A38,'Class-1'!$B$9:$DL$108,16,0))</f>
        <v>38</v>
      </c>
      <c r="I52" s="264">
        <f t="shared" ref="I52:I57" si="5">SUM(G52,H52)</f>
        <v>68</v>
      </c>
      <c r="J52" s="131">
        <f>IF(OR(C52="",$I43="NSO"),"",VLOOKUP($A38,'Class-1'!$B$9:$DL$108,20,0))</f>
        <v>0</v>
      </c>
      <c r="K52" s="1036">
        <f t="shared" ref="K52:K57" si="6">SUM(I52,J52)</f>
        <v>68</v>
      </c>
      <c r="L52" s="1037">
        <f t="shared" ref="L52:L57" si="7">SUM(J52,K52)</f>
        <v>68</v>
      </c>
      <c r="M52" s="277" t="str">
        <f>IF(OR(C52="",$I43="NSO"),"",VLOOKUP($A38,'Class-1'!$B$9:$DL$108,23,0))</f>
        <v>D</v>
      </c>
    </row>
    <row r="53" spans="1:13" ht="18" customHeight="1">
      <c r="A53" s="17"/>
      <c r="B53" s="436" t="s">
        <v>165</v>
      </c>
      <c r="C53" s="962" t="str">
        <f>'Class-1'!$Y$3</f>
        <v>Mathematics</v>
      </c>
      <c r="D53" s="963"/>
      <c r="E53" s="131">
        <f>IF(OR(C53="",$I43="NSO"),"",VLOOKUP($A38,'Class-1'!$B$9:$DL$108,24,0))</f>
        <v>10</v>
      </c>
      <c r="F53" s="131">
        <f>IF(OR(C53="",$I43="NSO"),"",VLOOKUP($A38,'Class-1'!$B$9:$DL$108,25,0))</f>
        <v>2</v>
      </c>
      <c r="G53" s="267">
        <f t="shared" ref="G53:G57" si="8">SUM(E53,F53)</f>
        <v>12</v>
      </c>
      <c r="H53" s="131">
        <f>IF(OR(C53="",$I43="NSO"),"",VLOOKUP($A38,'Class-1'!$B$9:$DL$108,30,0))</f>
        <v>22</v>
      </c>
      <c r="I53" s="264">
        <f t="shared" si="5"/>
        <v>34</v>
      </c>
      <c r="J53" s="131">
        <f>IF(OR(C53="",$I43="NSO"),"",VLOOKUP($A38,'Class-1'!$B$9:$DL$108,34,0))</f>
        <v>45</v>
      </c>
      <c r="K53" s="964">
        <f t="shared" si="6"/>
        <v>79</v>
      </c>
      <c r="L53" s="965">
        <f t="shared" si="7"/>
        <v>124</v>
      </c>
      <c r="M53" s="277" t="str">
        <f>IF(OR(C53="",$I43="NSO"),"",VLOOKUP($A38,'Class-1'!$B$9:$DL$108,37,0))</f>
        <v>D</v>
      </c>
    </row>
    <row r="54" spans="1:13" ht="18" customHeight="1">
      <c r="A54" s="17"/>
      <c r="B54" s="436" t="s">
        <v>165</v>
      </c>
      <c r="C54" s="962" t="str">
        <f>'Class-1'!$AM$3</f>
        <v>Sanskrit</v>
      </c>
      <c r="D54" s="963"/>
      <c r="E54" s="131">
        <f>IF(OR(C54="",$I43="NSO"),"",VLOOKUP($A38,'Class-1'!$B$9:$DL$108,38,0))</f>
        <v>10</v>
      </c>
      <c r="F54" s="131">
        <f>IF(OR(C54="",$I43="NSO"),"",VLOOKUP($A38,'Class-1'!$B$9:$DL$108,39,0))</f>
        <v>12</v>
      </c>
      <c r="G54" s="267">
        <f t="shared" si="8"/>
        <v>22</v>
      </c>
      <c r="H54" s="131">
        <f>IF(OR(C54="",$I43="NSO"),"",VLOOKUP($A38,'Class-1'!$B$9:$DL$108,44,0))</f>
        <v>45</v>
      </c>
      <c r="I54" s="264">
        <f t="shared" si="5"/>
        <v>67</v>
      </c>
      <c r="J54" s="131">
        <f>IF(OR(C54="",$I43="NSO"),"",VLOOKUP($A38,'Class-1'!$B$9:$DL$108,48,0))</f>
        <v>65</v>
      </c>
      <c r="K54" s="964">
        <f t="shared" si="6"/>
        <v>132</v>
      </c>
      <c r="L54" s="965">
        <f t="shared" si="7"/>
        <v>197</v>
      </c>
      <c r="M54" s="277" t="str">
        <f>IF(OR(C54="",$I43="NSO"),"",VLOOKUP($A38,'Class-1'!$B$9:$DL$108,51,0))</f>
        <v>C</v>
      </c>
    </row>
    <row r="55" spans="1:13" ht="18" customHeight="1">
      <c r="A55" s="17"/>
      <c r="B55" s="436" t="s">
        <v>165</v>
      </c>
      <c r="C55" s="962" t="str">
        <f>'Class-1'!$BA$3</f>
        <v>English</v>
      </c>
      <c r="D55" s="963"/>
      <c r="E55" s="131">
        <f>IF(OR(C55="",$I43="NSO"),"",VLOOKUP($A38,'Class-1'!$B$9:$DL$108,52,0))</f>
        <v>10</v>
      </c>
      <c r="F55" s="131">
        <f>IF(OR(C55="",$I43="NSO"),"",VLOOKUP($A38,'Class-1'!$B$9:$DL$108,53,0))</f>
        <v>15</v>
      </c>
      <c r="G55" s="267">
        <f t="shared" si="8"/>
        <v>25</v>
      </c>
      <c r="H55" s="131">
        <f>IF(OR(C55="",$I43="NSO"),"",VLOOKUP($A38,'Class-1'!$B$9:$DL$108,58,0))</f>
        <v>35</v>
      </c>
      <c r="I55" s="264">
        <f t="shared" si="5"/>
        <v>60</v>
      </c>
      <c r="J55" s="131">
        <f>IF(OR(C55="",$I43="NSO"),"",VLOOKUP($A38,'Class-1'!$B$9:$DL$108,62,0))</f>
        <v>55</v>
      </c>
      <c r="K55" s="964">
        <f t="shared" si="6"/>
        <v>115</v>
      </c>
      <c r="L55" s="965">
        <f t="shared" si="7"/>
        <v>170</v>
      </c>
      <c r="M55" s="277" t="str">
        <f>IF(OR(C55="",$I43="NSO"),"",VLOOKUP($A38,'Class-1'!$B$9:$DL$108,65,0))</f>
        <v>C</v>
      </c>
    </row>
    <row r="56" spans="1:13" ht="18" customHeight="1" thickBot="1">
      <c r="A56" s="17"/>
      <c r="B56" s="436" t="s">
        <v>165</v>
      </c>
      <c r="C56" s="966" t="s">
        <v>68</v>
      </c>
      <c r="D56" s="967"/>
      <c r="E56" s="470">
        <f>'Class-1'!$BO$7</f>
        <v>20</v>
      </c>
      <c r="F56" s="470">
        <f>'Class-1'!$BP$7</f>
        <v>20</v>
      </c>
      <c r="G56" s="266">
        <f t="shared" si="8"/>
        <v>40</v>
      </c>
      <c r="H56" s="271">
        <f>'Class-1'!$BU$7</f>
        <v>60</v>
      </c>
      <c r="I56" s="266">
        <f t="shared" si="5"/>
        <v>100</v>
      </c>
      <c r="J56" s="470">
        <f>'Class-1'!$BY$7</f>
        <v>100</v>
      </c>
      <c r="K56" s="1032">
        <f t="shared" si="6"/>
        <v>200</v>
      </c>
      <c r="L56" s="1033">
        <f t="shared" si="7"/>
        <v>300</v>
      </c>
      <c r="M56" s="276" t="s">
        <v>166</v>
      </c>
    </row>
    <row r="57" spans="1:13" ht="18" customHeight="1">
      <c r="A57" s="17"/>
      <c r="B57" s="436" t="s">
        <v>165</v>
      </c>
      <c r="C57" s="962" t="str">
        <f>'Class-1'!$BO$3</f>
        <v>Env. Study</v>
      </c>
      <c r="D57" s="963"/>
      <c r="E57" s="131">
        <f>IF(OR(C57="",$I43="NSO"),"",VLOOKUP($A38,'Class-1'!$B$9:$DL$108,66,0))</f>
        <v>10</v>
      </c>
      <c r="F57" s="131">
        <f>IF(OR(C57="",$I43="NSO"),"",VLOOKUP($A38,'Class-1'!$B$9:$DL$108,67,0))</f>
        <v>15</v>
      </c>
      <c r="G57" s="264">
        <f t="shared" si="8"/>
        <v>25</v>
      </c>
      <c r="H57" s="131">
        <f>IF(OR(C57="",$I43="NSO"),"",VLOOKUP($A38,'Class-1'!$B$9:$DL$108,72,0))</f>
        <v>35</v>
      </c>
      <c r="I57" s="264">
        <f t="shared" si="5"/>
        <v>60</v>
      </c>
      <c r="J57" s="131">
        <f>IF(OR(C57="",$I43="NSO"),"",VLOOKUP($A38,'Class-1'!$B$9:$DL$108,76,0))</f>
        <v>55</v>
      </c>
      <c r="K57" s="968">
        <f t="shared" si="6"/>
        <v>115</v>
      </c>
      <c r="L57" s="969">
        <f t="shared" si="7"/>
        <v>170</v>
      </c>
      <c r="M57" s="277" t="str">
        <f>IF(OR(C57="",$I43="NSO"),"",VLOOKUP($A38,'Class-1'!$B$9:$DL$108,79,0))</f>
        <v>C</v>
      </c>
    </row>
    <row r="58" spans="1:13" ht="18" customHeight="1" thickBot="1">
      <c r="A58" s="17"/>
      <c r="B58" s="436" t="s">
        <v>165</v>
      </c>
      <c r="C58" s="970"/>
      <c r="D58" s="971"/>
      <c r="E58" s="971"/>
      <c r="F58" s="971"/>
      <c r="G58" s="971"/>
      <c r="H58" s="971"/>
      <c r="I58" s="971"/>
      <c r="J58" s="971"/>
      <c r="K58" s="971"/>
      <c r="L58" s="971"/>
      <c r="M58" s="972"/>
    </row>
    <row r="59" spans="1:13" ht="18" customHeight="1">
      <c r="A59" s="17"/>
      <c r="B59" s="436" t="s">
        <v>165</v>
      </c>
      <c r="C59" s="973" t="s">
        <v>120</v>
      </c>
      <c r="D59" s="974"/>
      <c r="E59" s="975"/>
      <c r="F59" s="906" t="s">
        <v>121</v>
      </c>
      <c r="G59" s="906"/>
      <c r="H59" s="907" t="s">
        <v>122</v>
      </c>
      <c r="I59" s="908"/>
      <c r="J59" s="132" t="s">
        <v>51</v>
      </c>
      <c r="K59" s="438" t="s">
        <v>123</v>
      </c>
      <c r="L59" s="262" t="s">
        <v>49</v>
      </c>
      <c r="M59" s="278" t="s">
        <v>54</v>
      </c>
    </row>
    <row r="60" spans="1:13" ht="18" customHeight="1" thickBot="1">
      <c r="A60" s="17"/>
      <c r="B60" s="436" t="s">
        <v>165</v>
      </c>
      <c r="C60" s="976"/>
      <c r="D60" s="977"/>
      <c r="E60" s="978"/>
      <c r="F60" s="909">
        <f>IF(OR($I43="",$I43="NSO"),"",VLOOKUP($A38,'Class-1'!$B$9:$DL$108,107,0))</f>
        <v>1000</v>
      </c>
      <c r="G60" s="910"/>
      <c r="H60" s="909">
        <f>IF(OR($I43="",$I43="NSO"),"",VLOOKUP($A38,'Class-1'!$B$9:$DL$108,108,0))</f>
        <v>509</v>
      </c>
      <c r="I60" s="910"/>
      <c r="J60" s="133">
        <f>IF(OR($I43="",$I43="NSO"),"",VLOOKUP($A38,'Class-1'!$B$9:$DL$200,109,0))</f>
        <v>50.9</v>
      </c>
      <c r="K60" s="133" t="str">
        <f>IF(OR($I43="",$I43="NSO"),"",VLOOKUP($A38,'Class-1'!$B$9:$DL$200,110,0))</f>
        <v>C</v>
      </c>
      <c r="L60" s="263" t="str">
        <f>IF(OR($I43="",$I43="NSO"),"",VLOOKUP($A38,'Class-1'!$B$9:$DL$200,111,0))</f>
        <v>Passed</v>
      </c>
      <c r="M60" s="279">
        <f>IF(OR($I43="",$I43="NSO"),"",VLOOKUP($A38,'Class-1'!$B$9:$DL$200,113,0))</f>
        <v>1.9999999999999902</v>
      </c>
    </row>
    <row r="61" spans="1:13" ht="18" customHeight="1" thickBot="1">
      <c r="A61" s="17"/>
      <c r="B61" s="436" t="s">
        <v>165</v>
      </c>
      <c r="C61" s="979"/>
      <c r="D61" s="980"/>
      <c r="E61" s="980"/>
      <c r="F61" s="980"/>
      <c r="G61" s="980"/>
      <c r="H61" s="981"/>
      <c r="I61" s="983" t="s">
        <v>73</v>
      </c>
      <c r="J61" s="984"/>
      <c r="K61" s="63">
        <f>IF(OR($I43="",$I43="NSO"),"",VLOOKUP($A38,'Class-1'!$B$9:$DL$200,104,0))</f>
        <v>0</v>
      </c>
      <c r="L61" s="982" t="s">
        <v>93</v>
      </c>
      <c r="M61" s="897"/>
    </row>
    <row r="62" spans="1:13" ht="18" customHeight="1" thickBot="1">
      <c r="A62" s="17"/>
      <c r="B62" s="436" t="s">
        <v>165</v>
      </c>
      <c r="C62" s="1014" t="s">
        <v>72</v>
      </c>
      <c r="D62" s="1015"/>
      <c r="E62" s="1015"/>
      <c r="F62" s="1015"/>
      <c r="G62" s="1015"/>
      <c r="H62" s="1016"/>
      <c r="I62" s="1017" t="s">
        <v>74</v>
      </c>
      <c r="J62" s="1018"/>
      <c r="K62" s="64">
        <f>IF(OR($I43="",$I43="NSO"),"",VLOOKUP($A38,'Class-1'!$B$9:$DL$200,105,0))</f>
        <v>0</v>
      </c>
      <c r="L62" s="1019" t="str">
        <f>IF(OR($I43="",$I43="NSO"),"",VLOOKUP($A38,'Class-1'!$B$9:$DL$200,106,0))</f>
        <v/>
      </c>
      <c r="M62" s="1020"/>
    </row>
    <row r="63" spans="1:13" ht="18" customHeight="1" thickBot="1">
      <c r="A63" s="17"/>
      <c r="B63" s="436" t="s">
        <v>165</v>
      </c>
      <c r="C63" s="1001" t="s">
        <v>66</v>
      </c>
      <c r="D63" s="1002"/>
      <c r="E63" s="1003"/>
      <c r="F63" s="1012" t="s">
        <v>69</v>
      </c>
      <c r="G63" s="1013"/>
      <c r="H63" s="272" t="s">
        <v>58</v>
      </c>
      <c r="I63" s="985" t="s">
        <v>75</v>
      </c>
      <c r="J63" s="986"/>
      <c r="K63" s="987" t="str">
        <f>IF(OR($I43="",$I43="NSO"),"",VLOOKUP($A38,'Class-1'!$B$9:$DL$200,114,0))</f>
        <v>Good</v>
      </c>
      <c r="L63" s="987"/>
      <c r="M63" s="988"/>
    </row>
    <row r="64" spans="1:13" ht="18" customHeight="1">
      <c r="A64" s="17"/>
      <c r="B64" s="436" t="s">
        <v>165</v>
      </c>
      <c r="C64" s="923" t="str">
        <f>'Class-1'!$CC$3</f>
        <v>WORK EXP.</v>
      </c>
      <c r="D64" s="924"/>
      <c r="E64" s="925"/>
      <c r="F64" s="926" t="str">
        <f>IF(OR(C64="",$I43="NSO"),"",VLOOKUP($A38,'Class-1'!$B$9:$DZ$200,121,0))</f>
        <v>0/100</v>
      </c>
      <c r="G64" s="927"/>
      <c r="H64" s="85">
        <f>IF(OR(C64="",$I43="NSO"),"",VLOOKUP($A38,'Class-1'!$B$9:$DL$108,87,0))</f>
        <v>0</v>
      </c>
      <c r="I64" s="1021" t="s">
        <v>95</v>
      </c>
      <c r="J64" s="1022"/>
      <c r="K64" s="1023">
        <f>'Class-1'!$T$2</f>
        <v>44705</v>
      </c>
      <c r="L64" s="1024"/>
      <c r="M64" s="1025"/>
    </row>
    <row r="65" spans="1:13" ht="18" customHeight="1">
      <c r="A65" s="17"/>
      <c r="B65" s="436" t="s">
        <v>165</v>
      </c>
      <c r="C65" s="923" t="str">
        <f>'Class-1'!$CK$3</f>
        <v>ART EDUCATION</v>
      </c>
      <c r="D65" s="924"/>
      <c r="E65" s="925"/>
      <c r="F65" s="926" t="str">
        <f>IF(OR(C65="",$I43="NSO"),"",VLOOKUP($A38,'Class-1'!$B$9:$DZ$200,125,0))</f>
        <v>0/100</v>
      </c>
      <c r="G65" s="927"/>
      <c r="H65" s="134">
        <f>IF(OR(C65="",$I43="NSO"),"",VLOOKUP($A38,'Class-1'!$B$9:$DL$108,95,0))</f>
        <v>0</v>
      </c>
      <c r="I65" s="928"/>
      <c r="J65" s="929"/>
      <c r="K65" s="929"/>
      <c r="L65" s="929"/>
      <c r="M65" s="930"/>
    </row>
    <row r="66" spans="1:13" ht="18" customHeight="1" thickBot="1">
      <c r="A66" s="17"/>
      <c r="B66" s="436" t="s">
        <v>165</v>
      </c>
      <c r="C66" s="931" t="str">
        <f>'Class-1'!$CS$3</f>
        <v>HEALTH &amp; PHY. EDUCATION</v>
      </c>
      <c r="D66" s="932"/>
      <c r="E66" s="933"/>
      <c r="F66" s="926" t="str">
        <f>IF(OR(C66="",$I43="NSO"),"",VLOOKUP($A38,'Class-1'!$B$9:$DZ$200,129,0))</f>
        <v>0/100</v>
      </c>
      <c r="G66" s="927"/>
      <c r="H66" s="86">
        <f>IF(OR(C66="",$I43="NSO"),"",VLOOKUP($A38,'Class-1'!$B$9:$DL$108,103,0))</f>
        <v>0</v>
      </c>
      <c r="I66" s="889" t="s">
        <v>89</v>
      </c>
      <c r="J66" s="890"/>
      <c r="K66" s="936"/>
      <c r="L66" s="937"/>
      <c r="M66" s="938"/>
    </row>
    <row r="67" spans="1:13" ht="18" customHeight="1">
      <c r="A67" s="17"/>
      <c r="B67" s="436" t="s">
        <v>165</v>
      </c>
      <c r="C67" s="895" t="s">
        <v>76</v>
      </c>
      <c r="D67" s="896"/>
      <c r="E67" s="896"/>
      <c r="F67" s="896"/>
      <c r="G67" s="896"/>
      <c r="H67" s="897"/>
      <c r="I67" s="891"/>
      <c r="J67" s="892"/>
      <c r="K67" s="939"/>
      <c r="L67" s="940"/>
      <c r="M67" s="941"/>
    </row>
    <row r="68" spans="1:13" ht="18" customHeight="1">
      <c r="A68" s="17"/>
      <c r="B68" s="436" t="s">
        <v>165</v>
      </c>
      <c r="C68" s="135" t="s">
        <v>35</v>
      </c>
      <c r="D68" s="463" t="s">
        <v>82</v>
      </c>
      <c r="E68" s="452"/>
      <c r="F68" s="463" t="s">
        <v>83</v>
      </c>
      <c r="G68" s="464"/>
      <c r="H68" s="465"/>
      <c r="I68" s="893"/>
      <c r="J68" s="894"/>
      <c r="K68" s="942"/>
      <c r="L68" s="943"/>
      <c r="M68" s="944"/>
    </row>
    <row r="69" spans="1:13" ht="16.5" customHeight="1">
      <c r="A69" s="17"/>
      <c r="B69" s="436" t="s">
        <v>165</v>
      </c>
      <c r="C69" s="148" t="s">
        <v>168</v>
      </c>
      <c r="D69" s="451" t="s">
        <v>170</v>
      </c>
      <c r="E69" s="148"/>
      <c r="F69" s="468" t="s">
        <v>84</v>
      </c>
      <c r="G69" s="466"/>
      <c r="H69" s="467"/>
      <c r="I69" s="992" t="s">
        <v>90</v>
      </c>
      <c r="J69" s="993"/>
      <c r="K69" s="993"/>
      <c r="L69" s="993"/>
      <c r="M69" s="994"/>
    </row>
    <row r="70" spans="1:13" ht="16.5" customHeight="1">
      <c r="A70" s="17"/>
      <c r="B70" s="436" t="s">
        <v>165</v>
      </c>
      <c r="C70" s="471" t="s">
        <v>77</v>
      </c>
      <c r="D70" s="451" t="s">
        <v>173</v>
      </c>
      <c r="E70" s="148"/>
      <c r="F70" s="468" t="s">
        <v>85</v>
      </c>
      <c r="G70" s="466"/>
      <c r="H70" s="467"/>
      <c r="I70" s="995"/>
      <c r="J70" s="996"/>
      <c r="K70" s="996"/>
      <c r="L70" s="996"/>
      <c r="M70" s="997"/>
    </row>
    <row r="71" spans="1:13" ht="16.5" customHeight="1">
      <c r="A71" s="17"/>
      <c r="B71" s="436" t="s">
        <v>165</v>
      </c>
      <c r="C71" s="471" t="s">
        <v>78</v>
      </c>
      <c r="D71" s="451" t="s">
        <v>174</v>
      </c>
      <c r="E71" s="148"/>
      <c r="F71" s="468" t="s">
        <v>86</v>
      </c>
      <c r="G71" s="466"/>
      <c r="H71" s="467"/>
      <c r="I71" s="995"/>
      <c r="J71" s="996"/>
      <c r="K71" s="996"/>
      <c r="L71" s="996"/>
      <c r="M71" s="997"/>
    </row>
    <row r="72" spans="1:13" ht="16.5" customHeight="1">
      <c r="A72" s="17"/>
      <c r="B72" s="436" t="s">
        <v>165</v>
      </c>
      <c r="C72" s="471" t="s">
        <v>80</v>
      </c>
      <c r="D72" s="451" t="s">
        <v>171</v>
      </c>
      <c r="E72" s="148"/>
      <c r="F72" s="468" t="s">
        <v>88</v>
      </c>
      <c r="G72" s="466"/>
      <c r="H72" s="467"/>
      <c r="I72" s="998"/>
      <c r="J72" s="999"/>
      <c r="K72" s="999"/>
      <c r="L72" s="999"/>
      <c r="M72" s="1000"/>
    </row>
    <row r="73" spans="1:13" ht="16.5" customHeight="1" thickBot="1">
      <c r="A73" s="17"/>
      <c r="B73" s="437" t="s">
        <v>165</v>
      </c>
      <c r="C73" s="280" t="s">
        <v>79</v>
      </c>
      <c r="D73" s="446" t="s">
        <v>172</v>
      </c>
      <c r="E73" s="439"/>
      <c r="F73" s="461" t="s">
        <v>87</v>
      </c>
      <c r="G73" s="462"/>
      <c r="H73" s="469"/>
      <c r="I73" s="989" t="s">
        <v>124</v>
      </c>
      <c r="J73" s="990"/>
      <c r="K73" s="990"/>
      <c r="L73" s="990"/>
      <c r="M73" s="991"/>
    </row>
    <row r="74" spans="1:13" ht="14.25" customHeight="1" thickBot="1">
      <c r="A74" s="282">
        <f>A38+1</f>
        <v>3</v>
      </c>
      <c r="B74" s="1009" t="s">
        <v>61</v>
      </c>
      <c r="C74" s="1010"/>
      <c r="D74" s="1010"/>
      <c r="E74" s="1010"/>
      <c r="F74" s="1010"/>
      <c r="G74" s="1010"/>
      <c r="H74" s="1010"/>
      <c r="I74" s="1010"/>
      <c r="J74" s="1010"/>
      <c r="K74" s="1010"/>
      <c r="L74" s="1010"/>
      <c r="M74" s="1011"/>
    </row>
    <row r="75" spans="1:13" ht="36.75" thickTop="1">
      <c r="A75" s="17"/>
      <c r="B75" s="1005"/>
      <c r="C75" s="1006"/>
      <c r="D75" s="945" t="str">
        <f>Master!$E$8</f>
        <v>Govt.Sr.Sec.Sch. Raimalwada</v>
      </c>
      <c r="E75" s="946"/>
      <c r="F75" s="946"/>
      <c r="G75" s="946"/>
      <c r="H75" s="946"/>
      <c r="I75" s="946"/>
      <c r="J75" s="946"/>
      <c r="K75" s="946"/>
      <c r="L75" s="946"/>
      <c r="M75" s="947"/>
    </row>
    <row r="76" spans="1:13" ht="21" customHeight="1" thickBot="1">
      <c r="A76" s="17"/>
      <c r="B76" s="1007"/>
      <c r="C76" s="1008"/>
      <c r="D76" s="948" t="str">
        <f>Master!$E$11</f>
        <v>P.S.-Bapini (Jodhpur)</v>
      </c>
      <c r="E76" s="949"/>
      <c r="F76" s="949"/>
      <c r="G76" s="949"/>
      <c r="H76" s="949"/>
      <c r="I76" s="949"/>
      <c r="J76" s="949"/>
      <c r="K76" s="949"/>
      <c r="L76" s="949"/>
      <c r="M76" s="950"/>
    </row>
    <row r="77" spans="1:13" ht="42.75" customHeight="1" thickTop="1">
      <c r="A77" s="17"/>
      <c r="B77" s="273"/>
      <c r="C77" s="916" t="s">
        <v>62</v>
      </c>
      <c r="D77" s="917"/>
      <c r="E77" s="917"/>
      <c r="F77" s="917"/>
      <c r="G77" s="917"/>
      <c r="H77" s="917"/>
      <c r="I77" s="918"/>
      <c r="J77" s="922" t="s">
        <v>91</v>
      </c>
      <c r="K77" s="922"/>
      <c r="L77" s="934" t="str">
        <f>Master!$E$14</f>
        <v>0810000000</v>
      </c>
      <c r="M77" s="935"/>
    </row>
    <row r="78" spans="1:13" ht="18" customHeight="1" thickBot="1">
      <c r="A78" s="17"/>
      <c r="B78" s="274"/>
      <c r="C78" s="919"/>
      <c r="D78" s="920"/>
      <c r="E78" s="920"/>
      <c r="F78" s="920"/>
      <c r="G78" s="920"/>
      <c r="H78" s="920"/>
      <c r="I78" s="921"/>
      <c r="J78" s="898" t="s">
        <v>63</v>
      </c>
      <c r="K78" s="899"/>
      <c r="L78" s="902" t="str">
        <f>Master!$E$6</f>
        <v>2021-22</v>
      </c>
      <c r="M78" s="903"/>
    </row>
    <row r="79" spans="1:13" ht="18" customHeight="1" thickBot="1">
      <c r="A79" s="17"/>
      <c r="B79" s="274"/>
      <c r="C79" s="951" t="s">
        <v>125</v>
      </c>
      <c r="D79" s="952"/>
      <c r="E79" s="952"/>
      <c r="F79" s="952"/>
      <c r="G79" s="952"/>
      <c r="H79" s="952"/>
      <c r="I79" s="281">
        <f>VLOOKUP($A74,'Class-1'!$B$9:$F$108,5,0)</f>
        <v>303</v>
      </c>
      <c r="J79" s="900"/>
      <c r="K79" s="901"/>
      <c r="L79" s="904"/>
      <c r="M79" s="905"/>
    </row>
    <row r="80" spans="1:13" ht="18" customHeight="1">
      <c r="A80" s="17"/>
      <c r="B80" s="436" t="s">
        <v>165</v>
      </c>
      <c r="C80" s="911" t="s">
        <v>20</v>
      </c>
      <c r="D80" s="912"/>
      <c r="E80" s="912"/>
      <c r="F80" s="913"/>
      <c r="G80" s="31" t="s">
        <v>101</v>
      </c>
      <c r="H80" s="914">
        <f>VLOOKUP($A74,'Class-1'!$B$9:$DL$108,3,0)</f>
        <v>3</v>
      </c>
      <c r="I80" s="914"/>
      <c r="J80" s="914"/>
      <c r="K80" s="914"/>
      <c r="L80" s="914"/>
      <c r="M80" s="915"/>
    </row>
    <row r="81" spans="1:13" ht="18" customHeight="1">
      <c r="A81" s="17"/>
      <c r="B81" s="436" t="s">
        <v>165</v>
      </c>
      <c r="C81" s="953" t="s">
        <v>22</v>
      </c>
      <c r="D81" s="954"/>
      <c r="E81" s="954"/>
      <c r="F81" s="955"/>
      <c r="G81" s="60" t="s">
        <v>101</v>
      </c>
      <c r="H81" s="956">
        <f>VLOOKUP($A74,'Class-1'!$B$9:$DL$108,6,0)</f>
        <v>0</v>
      </c>
      <c r="I81" s="956"/>
      <c r="J81" s="956"/>
      <c r="K81" s="956"/>
      <c r="L81" s="956"/>
      <c r="M81" s="957"/>
    </row>
    <row r="82" spans="1:13" ht="18" customHeight="1">
      <c r="A82" s="17"/>
      <c r="B82" s="436" t="s">
        <v>165</v>
      </c>
      <c r="C82" s="953" t="s">
        <v>23</v>
      </c>
      <c r="D82" s="954"/>
      <c r="E82" s="954"/>
      <c r="F82" s="955"/>
      <c r="G82" s="60" t="s">
        <v>101</v>
      </c>
      <c r="H82" s="956">
        <f>VLOOKUP($A74,'Class-1'!$B$9:$DL$108,7,0)</f>
        <v>0</v>
      </c>
      <c r="I82" s="956"/>
      <c r="J82" s="956"/>
      <c r="K82" s="956"/>
      <c r="L82" s="956"/>
      <c r="M82" s="957"/>
    </row>
    <row r="83" spans="1:13" ht="18" customHeight="1">
      <c r="A83" s="17"/>
      <c r="B83" s="436" t="s">
        <v>165</v>
      </c>
      <c r="C83" s="953" t="s">
        <v>64</v>
      </c>
      <c r="D83" s="954"/>
      <c r="E83" s="954"/>
      <c r="F83" s="955"/>
      <c r="G83" s="60" t="s">
        <v>101</v>
      </c>
      <c r="H83" s="956">
        <f>VLOOKUP($A74,'Class-1'!$B$9:$DL$108,8,0)</f>
        <v>0</v>
      </c>
      <c r="I83" s="956"/>
      <c r="J83" s="956"/>
      <c r="K83" s="956"/>
      <c r="L83" s="956"/>
      <c r="M83" s="957"/>
    </row>
    <row r="84" spans="1:13" ht="18" customHeight="1">
      <c r="A84" s="17"/>
      <c r="B84" s="436" t="s">
        <v>165</v>
      </c>
      <c r="C84" s="953" t="s">
        <v>65</v>
      </c>
      <c r="D84" s="954"/>
      <c r="E84" s="954"/>
      <c r="F84" s="955"/>
      <c r="G84" s="60" t="s">
        <v>101</v>
      </c>
      <c r="H84" s="1026" t="str">
        <f>CONCATENATE('Class-1'!$F$4,'Class-1'!$I$4)</f>
        <v>4(A)</v>
      </c>
      <c r="I84" s="956"/>
      <c r="J84" s="956"/>
      <c r="K84" s="956"/>
      <c r="L84" s="956"/>
      <c r="M84" s="957"/>
    </row>
    <row r="85" spans="1:13" ht="18" customHeight="1" thickBot="1">
      <c r="A85" s="17"/>
      <c r="B85" s="436" t="s">
        <v>165</v>
      </c>
      <c r="C85" s="1027" t="s">
        <v>25</v>
      </c>
      <c r="D85" s="1028"/>
      <c r="E85" s="1028"/>
      <c r="F85" s="1029"/>
      <c r="G85" s="130" t="s">
        <v>101</v>
      </c>
      <c r="H85" s="1030">
        <f>VLOOKUP($A74,'Class-1'!$B$9:$DL$108,9,0)</f>
        <v>0</v>
      </c>
      <c r="I85" s="1030"/>
      <c r="J85" s="1030"/>
      <c r="K85" s="1030"/>
      <c r="L85" s="1030"/>
      <c r="M85" s="1031"/>
    </row>
    <row r="86" spans="1:13" ht="18" customHeight="1">
      <c r="A86" s="17"/>
      <c r="B86" s="436" t="s">
        <v>165</v>
      </c>
      <c r="C86" s="958" t="s">
        <v>66</v>
      </c>
      <c r="D86" s="959"/>
      <c r="E86" s="268" t="s">
        <v>109</v>
      </c>
      <c r="F86" s="268" t="s">
        <v>110</v>
      </c>
      <c r="G86" s="265" t="s">
        <v>34</v>
      </c>
      <c r="H86" s="269" t="s">
        <v>67</v>
      </c>
      <c r="I86" s="265" t="s">
        <v>147</v>
      </c>
      <c r="J86" s="270" t="s">
        <v>31</v>
      </c>
      <c r="K86" s="960" t="s">
        <v>118</v>
      </c>
      <c r="L86" s="961"/>
      <c r="M86" s="275" t="s">
        <v>119</v>
      </c>
    </row>
    <row r="87" spans="1:13" ht="18" customHeight="1" thickBot="1">
      <c r="A87" s="17"/>
      <c r="B87" s="436" t="s">
        <v>165</v>
      </c>
      <c r="C87" s="966" t="s">
        <v>68</v>
      </c>
      <c r="D87" s="967"/>
      <c r="E87" s="470">
        <f>'Class-1'!$K$7</f>
        <v>20</v>
      </c>
      <c r="F87" s="470">
        <f>'Class-1'!$L$7</f>
        <v>20</v>
      </c>
      <c r="G87" s="266">
        <f>E87+F87</f>
        <v>40</v>
      </c>
      <c r="H87" s="470">
        <f>'Class-1'!$Q$7</f>
        <v>60</v>
      </c>
      <c r="I87" s="266">
        <f>G87+H87</f>
        <v>100</v>
      </c>
      <c r="J87" s="470">
        <f>'Class-1'!$U$7</f>
        <v>100</v>
      </c>
      <c r="K87" s="1032">
        <f>I87+J87</f>
        <v>200</v>
      </c>
      <c r="L87" s="1033"/>
      <c r="M87" s="276" t="s">
        <v>166</v>
      </c>
    </row>
    <row r="88" spans="1:13" ht="18" customHeight="1">
      <c r="A88" s="17"/>
      <c r="B88" s="436" t="s">
        <v>165</v>
      </c>
      <c r="C88" s="1034" t="str">
        <f>'Class-1'!$K$3</f>
        <v>Hindi</v>
      </c>
      <c r="D88" s="1035"/>
      <c r="E88" s="131">
        <f>IF(OR(C88="",$I79="NSO"),"",VLOOKUP($A74,'Class-1'!$B$9:$DL$108,10,0))</f>
        <v>18</v>
      </c>
      <c r="F88" s="131">
        <f>IF(OR(C88="",$I79="NSO"),"",VLOOKUP($A74,'Class-1'!$B$9:$DL$108,11,0))</f>
        <v>15</v>
      </c>
      <c r="G88" s="267">
        <f>SUM(E88,F88)</f>
        <v>33</v>
      </c>
      <c r="H88" s="131">
        <f>IF(OR(C88="",$I79="NSO"),"",VLOOKUP($A74,'Class-1'!$B$9:$DL$108,16,0))</f>
        <v>43</v>
      </c>
      <c r="I88" s="264">
        <f t="shared" ref="I88:I93" si="9">SUM(G88,H88)</f>
        <v>76</v>
      </c>
      <c r="J88" s="131">
        <f>IF(OR(C88="",$I79="NSO"),"",VLOOKUP($A74,'Class-1'!$B$9:$DL$108,20,0))</f>
        <v>0</v>
      </c>
      <c r="K88" s="1036">
        <f t="shared" ref="K88:K93" si="10">SUM(I88,J88)</f>
        <v>76</v>
      </c>
      <c r="L88" s="1037">
        <f t="shared" ref="L88:L93" si="11">SUM(J88,K88)</f>
        <v>76</v>
      </c>
      <c r="M88" s="277" t="str">
        <f>IF(OR(C88="",$I79="NSO"),"",VLOOKUP($A74,'Class-1'!$B$9:$DL$108,23,0))</f>
        <v>D</v>
      </c>
    </row>
    <row r="89" spans="1:13" ht="18" customHeight="1">
      <c r="A89" s="17"/>
      <c r="B89" s="436" t="s">
        <v>165</v>
      </c>
      <c r="C89" s="962" t="str">
        <f>'Class-1'!$Y$3</f>
        <v>Mathematics</v>
      </c>
      <c r="D89" s="963"/>
      <c r="E89" s="131">
        <f>IF(OR(C89="",$I79="NSO"),"",VLOOKUP($A74,'Class-1'!$B$9:$DL$108,24,0))</f>
        <v>0</v>
      </c>
      <c r="F89" s="131">
        <f>IF(OR(C89="",$I79="NSO"),"",VLOOKUP($A74,'Class-1'!$B$9:$DL$108,25,0))</f>
        <v>0</v>
      </c>
      <c r="G89" s="267">
        <f t="shared" ref="G89:G93" si="12">SUM(E89,F89)</f>
        <v>0</v>
      </c>
      <c r="H89" s="131">
        <f>IF(OR(C89="",$I79="NSO"),"",VLOOKUP($A74,'Class-1'!$B$9:$DL$108,30,0))</f>
        <v>0</v>
      </c>
      <c r="I89" s="264">
        <f t="shared" si="9"/>
        <v>0</v>
      </c>
      <c r="J89" s="131">
        <f>IF(OR(C89="",$I79="NSO"),"",VLOOKUP($A74,'Class-1'!$B$9:$DL$108,34,0))</f>
        <v>0</v>
      </c>
      <c r="K89" s="964">
        <f t="shared" si="10"/>
        <v>0</v>
      </c>
      <c r="L89" s="965">
        <f t="shared" si="11"/>
        <v>0</v>
      </c>
      <c r="M89" s="277">
        <f>IF(OR(C89="",$I79="NSO"),"",VLOOKUP($A74,'Class-1'!$B$9:$DL$108,37,0))</f>
        <v>0</v>
      </c>
    </row>
    <row r="90" spans="1:13" ht="18" customHeight="1">
      <c r="A90" s="17"/>
      <c r="B90" s="436" t="s">
        <v>165</v>
      </c>
      <c r="C90" s="962" t="str">
        <f>'Class-1'!$AM$3</f>
        <v>Sanskrit</v>
      </c>
      <c r="D90" s="963"/>
      <c r="E90" s="131">
        <f>IF(OR(C90="",$I79="NSO"),"",VLOOKUP($A74,'Class-1'!$B$9:$DL$108,38,0))</f>
        <v>0</v>
      </c>
      <c r="F90" s="131">
        <f>IF(OR(C90="",$I79="NSO"),"",VLOOKUP($A74,'Class-1'!$B$9:$DL$108,39,0))</f>
        <v>0</v>
      </c>
      <c r="G90" s="267">
        <f t="shared" si="12"/>
        <v>0</v>
      </c>
      <c r="H90" s="131">
        <f>IF(OR(C90="",$I79="NSO"),"",VLOOKUP($A74,'Class-1'!$B$9:$DL$108,44,0))</f>
        <v>0</v>
      </c>
      <c r="I90" s="264">
        <f t="shared" si="9"/>
        <v>0</v>
      </c>
      <c r="J90" s="131">
        <f>IF(OR(C90="",$I79="NSO"),"",VLOOKUP($A74,'Class-1'!$B$9:$DL$108,48,0))</f>
        <v>0</v>
      </c>
      <c r="K90" s="964">
        <f t="shared" si="10"/>
        <v>0</v>
      </c>
      <c r="L90" s="965">
        <f t="shared" si="11"/>
        <v>0</v>
      </c>
      <c r="M90" s="277">
        <f>IF(OR(C90="",$I79="NSO"),"",VLOOKUP($A74,'Class-1'!$B$9:$DL$108,51,0))</f>
        <v>0</v>
      </c>
    </row>
    <row r="91" spans="1:13" ht="18" customHeight="1">
      <c r="A91" s="17"/>
      <c r="B91" s="436" t="s">
        <v>165</v>
      </c>
      <c r="C91" s="962" t="str">
        <f>'Class-1'!$BA$3</f>
        <v>English</v>
      </c>
      <c r="D91" s="963"/>
      <c r="E91" s="131">
        <f>IF(OR(C91="",$I79="NSO"),"",VLOOKUP($A74,'Class-1'!$B$9:$DL$108,52,0))</f>
        <v>0</v>
      </c>
      <c r="F91" s="131">
        <f>IF(OR(C91="",$I79="NSO"),"",VLOOKUP($A74,'Class-1'!$B$9:$DL$108,53,0))</f>
        <v>0</v>
      </c>
      <c r="G91" s="267">
        <f t="shared" si="12"/>
        <v>0</v>
      </c>
      <c r="H91" s="131">
        <f>IF(OR(C91="",$I79="NSO"),"",VLOOKUP($A74,'Class-1'!$B$9:$DL$108,58,0))</f>
        <v>0</v>
      </c>
      <c r="I91" s="264">
        <f t="shared" si="9"/>
        <v>0</v>
      </c>
      <c r="J91" s="131">
        <f>IF(OR(C91="",$I79="NSO"),"",VLOOKUP($A74,'Class-1'!$B$9:$DL$108,62,0))</f>
        <v>0</v>
      </c>
      <c r="K91" s="964">
        <f t="shared" si="10"/>
        <v>0</v>
      </c>
      <c r="L91" s="965">
        <f t="shared" si="11"/>
        <v>0</v>
      </c>
      <c r="M91" s="277">
        <f>IF(OR(C91="",$I79="NSO"),"",VLOOKUP($A74,'Class-1'!$B$9:$DL$108,65,0))</f>
        <v>0</v>
      </c>
    </row>
    <row r="92" spans="1:13" ht="18" customHeight="1" thickBot="1">
      <c r="A92" s="17"/>
      <c r="B92" s="436" t="s">
        <v>165</v>
      </c>
      <c r="C92" s="966" t="s">
        <v>68</v>
      </c>
      <c r="D92" s="967"/>
      <c r="E92" s="470">
        <f>'Class-1'!$BO$7</f>
        <v>20</v>
      </c>
      <c r="F92" s="470">
        <f>'Class-1'!$BP$7</f>
        <v>20</v>
      </c>
      <c r="G92" s="266">
        <f t="shared" si="12"/>
        <v>40</v>
      </c>
      <c r="H92" s="271">
        <f>'Class-1'!$BU$7</f>
        <v>60</v>
      </c>
      <c r="I92" s="266">
        <f t="shared" si="9"/>
        <v>100</v>
      </c>
      <c r="J92" s="470">
        <f>'Class-1'!$BY$7</f>
        <v>100</v>
      </c>
      <c r="K92" s="1032">
        <f t="shared" si="10"/>
        <v>200</v>
      </c>
      <c r="L92" s="1033">
        <f t="shared" si="11"/>
        <v>300</v>
      </c>
      <c r="M92" s="276" t="s">
        <v>166</v>
      </c>
    </row>
    <row r="93" spans="1:13" ht="18" customHeight="1">
      <c r="A93" s="17"/>
      <c r="B93" s="436" t="s">
        <v>165</v>
      </c>
      <c r="C93" s="962" t="str">
        <f>'Class-1'!$BO$3</f>
        <v>Env. Study</v>
      </c>
      <c r="D93" s="963"/>
      <c r="E93" s="131">
        <f>IF(OR(C93="",$I79="NSO"),"",VLOOKUP($A74,'Class-1'!$B$9:$DL$108,66,0))</f>
        <v>0</v>
      </c>
      <c r="F93" s="131">
        <f>IF(OR(C93="",$I79="NSO"),"",VLOOKUP($A74,'Class-1'!$B$9:$DL$108,67,0))</f>
        <v>0</v>
      </c>
      <c r="G93" s="264">
        <f t="shared" si="12"/>
        <v>0</v>
      </c>
      <c r="H93" s="131">
        <f>IF(OR(C93="",$I79="NSO"),"",VLOOKUP($A74,'Class-1'!$B$9:$DL$108,72,0))</f>
        <v>0</v>
      </c>
      <c r="I93" s="264">
        <f t="shared" si="9"/>
        <v>0</v>
      </c>
      <c r="J93" s="131">
        <f>IF(OR(C93="",$I79="NSO"),"",VLOOKUP($A74,'Class-1'!$B$9:$DL$108,76,0))</f>
        <v>0</v>
      </c>
      <c r="K93" s="968">
        <f t="shared" si="10"/>
        <v>0</v>
      </c>
      <c r="L93" s="969">
        <f t="shared" si="11"/>
        <v>0</v>
      </c>
      <c r="M93" s="277">
        <f>IF(OR(C93="",$I79="NSO"),"",VLOOKUP($A74,'Class-1'!$B$9:$DL$108,79,0))</f>
        <v>0</v>
      </c>
    </row>
    <row r="94" spans="1:13" ht="18" customHeight="1" thickBot="1">
      <c r="A94" s="17"/>
      <c r="B94" s="436" t="s">
        <v>165</v>
      </c>
      <c r="C94" s="970"/>
      <c r="D94" s="971"/>
      <c r="E94" s="971"/>
      <c r="F94" s="971"/>
      <c r="G94" s="971"/>
      <c r="H94" s="971"/>
      <c r="I94" s="971"/>
      <c r="J94" s="971"/>
      <c r="K94" s="971"/>
      <c r="L94" s="971"/>
      <c r="M94" s="972"/>
    </row>
    <row r="95" spans="1:13" ht="18" customHeight="1">
      <c r="A95" s="17"/>
      <c r="B95" s="436" t="s">
        <v>165</v>
      </c>
      <c r="C95" s="973" t="s">
        <v>120</v>
      </c>
      <c r="D95" s="974"/>
      <c r="E95" s="975"/>
      <c r="F95" s="906" t="s">
        <v>121</v>
      </c>
      <c r="G95" s="906"/>
      <c r="H95" s="907" t="s">
        <v>122</v>
      </c>
      <c r="I95" s="908"/>
      <c r="J95" s="132" t="s">
        <v>51</v>
      </c>
      <c r="K95" s="438" t="s">
        <v>123</v>
      </c>
      <c r="L95" s="262" t="s">
        <v>49</v>
      </c>
      <c r="M95" s="278" t="s">
        <v>54</v>
      </c>
    </row>
    <row r="96" spans="1:13" ht="18" customHeight="1" thickBot="1">
      <c r="A96" s="17"/>
      <c r="B96" s="436" t="s">
        <v>165</v>
      </c>
      <c r="C96" s="976"/>
      <c r="D96" s="977"/>
      <c r="E96" s="978"/>
      <c r="F96" s="909">
        <f>IF(OR($I79="",$I79="NSO"),"",VLOOKUP($A74,'Class-1'!$B$9:$DL$108,107,0))</f>
        <v>1000</v>
      </c>
      <c r="G96" s="910"/>
      <c r="H96" s="909">
        <f>IF(OR($I79="",$I79="NSO"),"",VLOOKUP($A74,'Class-1'!$B$9:$DL$108,108,0))</f>
        <v>76</v>
      </c>
      <c r="I96" s="910"/>
      <c r="J96" s="133">
        <f>IF(OR($I79="",$I79="NSO"),"",VLOOKUP($A74,'Class-1'!$B$9:$DL$200,109,0))</f>
        <v>7.6</v>
      </c>
      <c r="K96" s="133" t="str">
        <f>IF(OR($I79="",$I79="NSO"),"",VLOOKUP($A74,'Class-1'!$B$9:$DL$200,110,0))</f>
        <v>D</v>
      </c>
      <c r="L96" s="263" t="str">
        <f>IF(OR($I79="",$I79="NSO"),"",VLOOKUP($A74,'Class-1'!$B$9:$DL$200,111,0))</f>
        <v>Promoted</v>
      </c>
      <c r="M96" s="279" t="str">
        <f>IF(OR($I79="",$I79="NSO"),"",VLOOKUP($A74,'Class-1'!$B$9:$DL$200,113,0))</f>
        <v/>
      </c>
    </row>
    <row r="97" spans="1:13" ht="18" customHeight="1" thickBot="1">
      <c r="A97" s="17"/>
      <c r="B97" s="436" t="s">
        <v>165</v>
      </c>
      <c r="C97" s="979"/>
      <c r="D97" s="980"/>
      <c r="E97" s="980"/>
      <c r="F97" s="980"/>
      <c r="G97" s="980"/>
      <c r="H97" s="981"/>
      <c r="I97" s="983" t="s">
        <v>73</v>
      </c>
      <c r="J97" s="984"/>
      <c r="K97" s="63">
        <f>IF(OR($I79="",$I79="NSO"),"",VLOOKUP($A74,'Class-1'!$B$9:$DL$200,104,0))</f>
        <v>0</v>
      </c>
      <c r="L97" s="982" t="s">
        <v>93</v>
      </c>
      <c r="M97" s="897"/>
    </row>
    <row r="98" spans="1:13" ht="18" customHeight="1" thickBot="1">
      <c r="A98" s="17"/>
      <c r="B98" s="436" t="s">
        <v>165</v>
      </c>
      <c r="C98" s="1014" t="s">
        <v>72</v>
      </c>
      <c r="D98" s="1015"/>
      <c r="E98" s="1015"/>
      <c r="F98" s="1015"/>
      <c r="G98" s="1015"/>
      <c r="H98" s="1016"/>
      <c r="I98" s="1017" t="s">
        <v>74</v>
      </c>
      <c r="J98" s="1018"/>
      <c r="K98" s="64">
        <f>IF(OR($I79="",$I79="NSO"),"",VLOOKUP($A74,'Class-1'!$B$9:$DL$200,105,0))</f>
        <v>0</v>
      </c>
      <c r="L98" s="1019" t="str">
        <f>IF(OR($I79="",$I79="NSO"),"",VLOOKUP($A74,'Class-1'!$B$9:$DL$200,106,0))</f>
        <v/>
      </c>
      <c r="M98" s="1020"/>
    </row>
    <row r="99" spans="1:13" ht="18" customHeight="1" thickBot="1">
      <c r="A99" s="17"/>
      <c r="B99" s="436" t="s">
        <v>165</v>
      </c>
      <c r="C99" s="1001" t="s">
        <v>66</v>
      </c>
      <c r="D99" s="1002"/>
      <c r="E99" s="1003"/>
      <c r="F99" s="1012" t="s">
        <v>69</v>
      </c>
      <c r="G99" s="1013"/>
      <c r="H99" s="272" t="s">
        <v>58</v>
      </c>
      <c r="I99" s="985" t="s">
        <v>75</v>
      </c>
      <c r="J99" s="986"/>
      <c r="K99" s="987" t="str">
        <f>IF(OR($I79="",$I79="NSO"),"",VLOOKUP($A74,'Class-1'!$B$9:$DL$200,114,0))</f>
        <v>Avarage</v>
      </c>
      <c r="L99" s="987"/>
      <c r="M99" s="988"/>
    </row>
    <row r="100" spans="1:13" ht="18" customHeight="1">
      <c r="A100" s="17"/>
      <c r="B100" s="436" t="s">
        <v>165</v>
      </c>
      <c r="C100" s="923" t="str">
        <f>'Class-1'!$CC$3</f>
        <v>WORK EXP.</v>
      </c>
      <c r="D100" s="924"/>
      <c r="E100" s="925"/>
      <c r="F100" s="926" t="str">
        <f>IF(OR(C100="",$I79="NSO"),"",VLOOKUP($A74,'Class-1'!$B$9:$DZ$200,121,0))</f>
        <v>0/100</v>
      </c>
      <c r="G100" s="927"/>
      <c r="H100" s="85">
        <f>IF(OR(C100="",$I79="NSO"),"",VLOOKUP($A74,'Class-1'!$B$9:$DL$108,87,0))</f>
        <v>0</v>
      </c>
      <c r="I100" s="1021" t="s">
        <v>95</v>
      </c>
      <c r="J100" s="1022"/>
      <c r="K100" s="1023">
        <f>'Class-1'!$T$2</f>
        <v>44705</v>
      </c>
      <c r="L100" s="1024"/>
      <c r="M100" s="1025"/>
    </row>
    <row r="101" spans="1:13" ht="18" customHeight="1">
      <c r="A101" s="17"/>
      <c r="B101" s="436" t="s">
        <v>165</v>
      </c>
      <c r="C101" s="923" t="str">
        <f>'Class-1'!$CK$3</f>
        <v>ART EDUCATION</v>
      </c>
      <c r="D101" s="924"/>
      <c r="E101" s="925"/>
      <c r="F101" s="926" t="str">
        <f>IF(OR(C101="",$I79="NSO"),"",VLOOKUP($A74,'Class-1'!$B$9:$DZ$200,125,0))</f>
        <v>0/100</v>
      </c>
      <c r="G101" s="927"/>
      <c r="H101" s="134">
        <f>IF(OR(C101="",$I79="NSO"),"",VLOOKUP($A74,'Class-1'!$B$9:$DL$108,95,0))</f>
        <v>0</v>
      </c>
      <c r="I101" s="928"/>
      <c r="J101" s="929"/>
      <c r="K101" s="929"/>
      <c r="L101" s="929"/>
      <c r="M101" s="930"/>
    </row>
    <row r="102" spans="1:13" ht="18" customHeight="1" thickBot="1">
      <c r="A102" s="17"/>
      <c r="B102" s="436" t="s">
        <v>165</v>
      </c>
      <c r="C102" s="931" t="str">
        <f>'Class-1'!$CS$3</f>
        <v>HEALTH &amp; PHY. EDUCATION</v>
      </c>
      <c r="D102" s="932"/>
      <c r="E102" s="933"/>
      <c r="F102" s="926" t="str">
        <f>IF(OR(C102="",$I79="NSO"),"",VLOOKUP($A74,'Class-1'!$B$9:$DZ$200,129,0))</f>
        <v>0/100</v>
      </c>
      <c r="G102" s="927"/>
      <c r="H102" s="86">
        <f>IF(OR(C102="",$I79="NSO"),"",VLOOKUP($A74,'Class-1'!$B$9:$DL$108,103,0))</f>
        <v>0</v>
      </c>
      <c r="I102" s="889" t="s">
        <v>89</v>
      </c>
      <c r="J102" s="890"/>
      <c r="K102" s="936"/>
      <c r="L102" s="937"/>
      <c r="M102" s="938"/>
    </row>
    <row r="103" spans="1:13" ht="18" customHeight="1">
      <c r="A103" s="17"/>
      <c r="B103" s="436" t="s">
        <v>165</v>
      </c>
      <c r="C103" s="895" t="s">
        <v>76</v>
      </c>
      <c r="D103" s="896"/>
      <c r="E103" s="896"/>
      <c r="F103" s="896"/>
      <c r="G103" s="896"/>
      <c r="H103" s="897"/>
      <c r="I103" s="891"/>
      <c r="J103" s="892"/>
      <c r="K103" s="939"/>
      <c r="L103" s="940"/>
      <c r="M103" s="941"/>
    </row>
    <row r="104" spans="1:13" ht="18" customHeight="1">
      <c r="A104" s="17"/>
      <c r="B104" s="436" t="s">
        <v>165</v>
      </c>
      <c r="C104" s="135" t="s">
        <v>35</v>
      </c>
      <c r="D104" s="463" t="s">
        <v>82</v>
      </c>
      <c r="E104" s="452"/>
      <c r="F104" s="463" t="s">
        <v>83</v>
      </c>
      <c r="G104" s="464"/>
      <c r="H104" s="465"/>
      <c r="I104" s="893"/>
      <c r="J104" s="894"/>
      <c r="K104" s="942"/>
      <c r="L104" s="943"/>
      <c r="M104" s="944"/>
    </row>
    <row r="105" spans="1:13" ht="16.5" customHeight="1">
      <c r="A105" s="17"/>
      <c r="B105" s="436" t="s">
        <v>165</v>
      </c>
      <c r="C105" s="148" t="s">
        <v>168</v>
      </c>
      <c r="D105" s="451" t="s">
        <v>170</v>
      </c>
      <c r="E105" s="148"/>
      <c r="F105" s="468" t="s">
        <v>84</v>
      </c>
      <c r="G105" s="466"/>
      <c r="H105" s="467"/>
      <c r="I105" s="992" t="s">
        <v>90</v>
      </c>
      <c r="J105" s="993"/>
      <c r="K105" s="993"/>
      <c r="L105" s="993"/>
      <c r="M105" s="994"/>
    </row>
    <row r="106" spans="1:13" ht="16.5" customHeight="1">
      <c r="A106" s="17"/>
      <c r="B106" s="436" t="s">
        <v>165</v>
      </c>
      <c r="C106" s="471" t="s">
        <v>77</v>
      </c>
      <c r="D106" s="451" t="s">
        <v>173</v>
      </c>
      <c r="E106" s="148"/>
      <c r="F106" s="468" t="s">
        <v>85</v>
      </c>
      <c r="G106" s="466"/>
      <c r="H106" s="467"/>
      <c r="I106" s="995"/>
      <c r="J106" s="996"/>
      <c r="K106" s="996"/>
      <c r="L106" s="996"/>
      <c r="M106" s="997"/>
    </row>
    <row r="107" spans="1:13" ht="16.5" customHeight="1">
      <c r="A107" s="17"/>
      <c r="B107" s="436" t="s">
        <v>165</v>
      </c>
      <c r="C107" s="471" t="s">
        <v>78</v>
      </c>
      <c r="D107" s="451" t="s">
        <v>174</v>
      </c>
      <c r="E107" s="148"/>
      <c r="F107" s="468" t="s">
        <v>86</v>
      </c>
      <c r="G107" s="466"/>
      <c r="H107" s="467"/>
      <c r="I107" s="995"/>
      <c r="J107" s="996"/>
      <c r="K107" s="996"/>
      <c r="L107" s="996"/>
      <c r="M107" s="997"/>
    </row>
    <row r="108" spans="1:13" ht="16.5" customHeight="1">
      <c r="A108" s="17"/>
      <c r="B108" s="436" t="s">
        <v>165</v>
      </c>
      <c r="C108" s="471" t="s">
        <v>80</v>
      </c>
      <c r="D108" s="451" t="s">
        <v>171</v>
      </c>
      <c r="E108" s="148"/>
      <c r="F108" s="468" t="s">
        <v>88</v>
      </c>
      <c r="G108" s="466"/>
      <c r="H108" s="467"/>
      <c r="I108" s="998"/>
      <c r="J108" s="999"/>
      <c r="K108" s="999"/>
      <c r="L108" s="999"/>
      <c r="M108" s="1000"/>
    </row>
    <row r="109" spans="1:13" ht="16.5" customHeight="1" thickBot="1">
      <c r="A109" s="17"/>
      <c r="B109" s="437" t="s">
        <v>165</v>
      </c>
      <c r="C109" s="280" t="s">
        <v>79</v>
      </c>
      <c r="D109" s="446" t="s">
        <v>172</v>
      </c>
      <c r="E109" s="439"/>
      <c r="F109" s="461" t="s">
        <v>87</v>
      </c>
      <c r="G109" s="462"/>
      <c r="H109" s="469"/>
      <c r="I109" s="989" t="s">
        <v>124</v>
      </c>
      <c r="J109" s="990"/>
      <c r="K109" s="990"/>
      <c r="L109" s="990"/>
      <c r="M109" s="991"/>
    </row>
    <row r="110" spans="1:13" ht="20.25" customHeight="1" thickBot="1">
      <c r="A110" s="1004"/>
      <c r="B110" s="1004"/>
      <c r="C110" s="1004"/>
      <c r="D110" s="1004"/>
      <c r="E110" s="1004"/>
      <c r="F110" s="1004"/>
      <c r="G110" s="1004"/>
      <c r="H110" s="1004"/>
      <c r="I110" s="1004"/>
      <c r="J110" s="1004"/>
      <c r="K110" s="1004"/>
      <c r="L110" s="1004"/>
      <c r="M110" s="1004"/>
    </row>
    <row r="111" spans="1:13" ht="14.25" customHeight="1" thickBot="1">
      <c r="A111" s="282">
        <f>A74+1</f>
        <v>4</v>
      </c>
      <c r="B111" s="1009" t="s">
        <v>61</v>
      </c>
      <c r="C111" s="1010"/>
      <c r="D111" s="1010"/>
      <c r="E111" s="1010"/>
      <c r="F111" s="1010"/>
      <c r="G111" s="1010"/>
      <c r="H111" s="1010"/>
      <c r="I111" s="1010"/>
      <c r="J111" s="1010"/>
      <c r="K111" s="1010"/>
      <c r="L111" s="1010"/>
      <c r="M111" s="1011"/>
    </row>
    <row r="112" spans="1:13" ht="36.75" thickTop="1">
      <c r="A112" s="17"/>
      <c r="B112" s="1005"/>
      <c r="C112" s="1006"/>
      <c r="D112" s="945" t="str">
        <f>Master!$E$8</f>
        <v>Govt.Sr.Sec.Sch. Raimalwada</v>
      </c>
      <c r="E112" s="946"/>
      <c r="F112" s="946"/>
      <c r="G112" s="946"/>
      <c r="H112" s="946"/>
      <c r="I112" s="946"/>
      <c r="J112" s="946"/>
      <c r="K112" s="946"/>
      <c r="L112" s="946"/>
      <c r="M112" s="947"/>
    </row>
    <row r="113" spans="1:13" ht="21" customHeight="1" thickBot="1">
      <c r="A113" s="17"/>
      <c r="B113" s="1007"/>
      <c r="C113" s="1008"/>
      <c r="D113" s="948" t="str">
        <f>Master!$E$11</f>
        <v>P.S.-Bapini (Jodhpur)</v>
      </c>
      <c r="E113" s="949"/>
      <c r="F113" s="949"/>
      <c r="G113" s="949"/>
      <c r="H113" s="949"/>
      <c r="I113" s="949"/>
      <c r="J113" s="949"/>
      <c r="K113" s="949"/>
      <c r="L113" s="949"/>
      <c r="M113" s="950"/>
    </row>
    <row r="114" spans="1:13" ht="42.75" customHeight="1" thickTop="1">
      <c r="A114" s="17"/>
      <c r="B114" s="273"/>
      <c r="C114" s="916" t="s">
        <v>62</v>
      </c>
      <c r="D114" s="917"/>
      <c r="E114" s="917"/>
      <c r="F114" s="917"/>
      <c r="G114" s="917"/>
      <c r="H114" s="917"/>
      <c r="I114" s="918"/>
      <c r="J114" s="922" t="s">
        <v>91</v>
      </c>
      <c r="K114" s="922"/>
      <c r="L114" s="934" t="str">
        <f>Master!$E$14</f>
        <v>0810000000</v>
      </c>
      <c r="M114" s="935"/>
    </row>
    <row r="115" spans="1:13" ht="18" customHeight="1" thickBot="1">
      <c r="A115" s="17"/>
      <c r="B115" s="274"/>
      <c r="C115" s="919"/>
      <c r="D115" s="920"/>
      <c r="E115" s="920"/>
      <c r="F115" s="920"/>
      <c r="G115" s="920"/>
      <c r="H115" s="920"/>
      <c r="I115" s="921"/>
      <c r="J115" s="898" t="s">
        <v>63</v>
      </c>
      <c r="K115" s="899"/>
      <c r="L115" s="902" t="str">
        <f>Master!$E$6</f>
        <v>2021-22</v>
      </c>
      <c r="M115" s="903"/>
    </row>
    <row r="116" spans="1:13" ht="18" customHeight="1" thickBot="1">
      <c r="A116" s="17"/>
      <c r="B116" s="274"/>
      <c r="C116" s="951" t="s">
        <v>125</v>
      </c>
      <c r="D116" s="952"/>
      <c r="E116" s="952"/>
      <c r="F116" s="952"/>
      <c r="G116" s="952"/>
      <c r="H116" s="952"/>
      <c r="I116" s="281">
        <f>VLOOKUP($A111,'Class-1'!$B$9:$F$108,5,0)</f>
        <v>304</v>
      </c>
      <c r="J116" s="900"/>
      <c r="K116" s="901"/>
      <c r="L116" s="904"/>
      <c r="M116" s="905"/>
    </row>
    <row r="117" spans="1:13" ht="18" customHeight="1">
      <c r="A117" s="17"/>
      <c r="B117" s="436" t="s">
        <v>165</v>
      </c>
      <c r="C117" s="911" t="s">
        <v>20</v>
      </c>
      <c r="D117" s="912"/>
      <c r="E117" s="912"/>
      <c r="F117" s="913"/>
      <c r="G117" s="31" t="s">
        <v>101</v>
      </c>
      <c r="H117" s="914">
        <f>VLOOKUP($A111,'Class-1'!$B$9:$DL$108,3,0)</f>
        <v>4</v>
      </c>
      <c r="I117" s="914"/>
      <c r="J117" s="914"/>
      <c r="K117" s="914"/>
      <c r="L117" s="914"/>
      <c r="M117" s="915"/>
    </row>
    <row r="118" spans="1:13" ht="18" customHeight="1">
      <c r="A118" s="17"/>
      <c r="B118" s="436" t="s">
        <v>165</v>
      </c>
      <c r="C118" s="953" t="s">
        <v>22</v>
      </c>
      <c r="D118" s="954"/>
      <c r="E118" s="954"/>
      <c r="F118" s="955"/>
      <c r="G118" s="60" t="s">
        <v>101</v>
      </c>
      <c r="H118" s="956">
        <f>VLOOKUP($A111,'Class-1'!$B$9:$DL$108,6,0)</f>
        <v>0</v>
      </c>
      <c r="I118" s="956"/>
      <c r="J118" s="956"/>
      <c r="K118" s="956"/>
      <c r="L118" s="956"/>
      <c r="M118" s="957"/>
    </row>
    <row r="119" spans="1:13" ht="18" customHeight="1">
      <c r="A119" s="17"/>
      <c r="B119" s="436" t="s">
        <v>165</v>
      </c>
      <c r="C119" s="953" t="s">
        <v>23</v>
      </c>
      <c r="D119" s="954"/>
      <c r="E119" s="954"/>
      <c r="F119" s="955"/>
      <c r="G119" s="60" t="s">
        <v>101</v>
      </c>
      <c r="H119" s="956">
        <f>VLOOKUP($A111,'Class-1'!$B$9:$DL$108,7,0)</f>
        <v>0</v>
      </c>
      <c r="I119" s="956"/>
      <c r="J119" s="956"/>
      <c r="K119" s="956"/>
      <c r="L119" s="956"/>
      <c r="M119" s="957"/>
    </row>
    <row r="120" spans="1:13" ht="18" customHeight="1">
      <c r="A120" s="17"/>
      <c r="B120" s="436" t="s">
        <v>165</v>
      </c>
      <c r="C120" s="953" t="s">
        <v>64</v>
      </c>
      <c r="D120" s="954"/>
      <c r="E120" s="954"/>
      <c r="F120" s="955"/>
      <c r="G120" s="60" t="s">
        <v>101</v>
      </c>
      <c r="H120" s="956">
        <f>VLOOKUP($A111,'Class-1'!$B$9:$DL$108,8,0)</f>
        <v>0</v>
      </c>
      <c r="I120" s="956"/>
      <c r="J120" s="956"/>
      <c r="K120" s="956"/>
      <c r="L120" s="956"/>
      <c r="M120" s="957"/>
    </row>
    <row r="121" spans="1:13" ht="18" customHeight="1">
      <c r="A121" s="17"/>
      <c r="B121" s="436" t="s">
        <v>165</v>
      </c>
      <c r="C121" s="953" t="s">
        <v>65</v>
      </c>
      <c r="D121" s="954"/>
      <c r="E121" s="954"/>
      <c r="F121" s="955"/>
      <c r="G121" s="60" t="s">
        <v>101</v>
      </c>
      <c r="H121" s="1026" t="str">
        <f>CONCATENATE('Class-1'!$F$4,'Class-1'!$I$4)</f>
        <v>4(A)</v>
      </c>
      <c r="I121" s="956"/>
      <c r="J121" s="956"/>
      <c r="K121" s="956"/>
      <c r="L121" s="956"/>
      <c r="M121" s="957"/>
    </row>
    <row r="122" spans="1:13" ht="18" customHeight="1" thickBot="1">
      <c r="A122" s="17"/>
      <c r="B122" s="436" t="s">
        <v>165</v>
      </c>
      <c r="C122" s="1027" t="s">
        <v>25</v>
      </c>
      <c r="D122" s="1028"/>
      <c r="E122" s="1028"/>
      <c r="F122" s="1029"/>
      <c r="G122" s="130" t="s">
        <v>101</v>
      </c>
      <c r="H122" s="1030">
        <f>VLOOKUP($A111,'Class-1'!$B$9:$DL$108,9,0)</f>
        <v>0</v>
      </c>
      <c r="I122" s="1030"/>
      <c r="J122" s="1030"/>
      <c r="K122" s="1030"/>
      <c r="L122" s="1030"/>
      <c r="M122" s="1031"/>
    </row>
    <row r="123" spans="1:13" ht="18" customHeight="1">
      <c r="A123" s="17"/>
      <c r="B123" s="436" t="s">
        <v>165</v>
      </c>
      <c r="C123" s="958" t="s">
        <v>66</v>
      </c>
      <c r="D123" s="959"/>
      <c r="E123" s="268" t="s">
        <v>109</v>
      </c>
      <c r="F123" s="268" t="s">
        <v>110</v>
      </c>
      <c r="G123" s="265" t="s">
        <v>34</v>
      </c>
      <c r="H123" s="269" t="s">
        <v>67</v>
      </c>
      <c r="I123" s="265" t="s">
        <v>147</v>
      </c>
      <c r="J123" s="270" t="s">
        <v>31</v>
      </c>
      <c r="K123" s="960" t="s">
        <v>118</v>
      </c>
      <c r="L123" s="961"/>
      <c r="M123" s="275" t="s">
        <v>119</v>
      </c>
    </row>
    <row r="124" spans="1:13" ht="18" customHeight="1" thickBot="1">
      <c r="A124" s="17"/>
      <c r="B124" s="436" t="s">
        <v>165</v>
      </c>
      <c r="C124" s="966" t="s">
        <v>68</v>
      </c>
      <c r="D124" s="967"/>
      <c r="E124" s="470">
        <f>'Class-1'!$K$7</f>
        <v>20</v>
      </c>
      <c r="F124" s="470">
        <f>'Class-1'!$L$7</f>
        <v>20</v>
      </c>
      <c r="G124" s="266">
        <f>E124+F124</f>
        <v>40</v>
      </c>
      <c r="H124" s="470">
        <f>'Class-1'!$Q$7</f>
        <v>60</v>
      </c>
      <c r="I124" s="266">
        <f>G124+H124</f>
        <v>100</v>
      </c>
      <c r="J124" s="470">
        <f>'Class-1'!$U$7</f>
        <v>100</v>
      </c>
      <c r="K124" s="1032">
        <f>I124+J124</f>
        <v>200</v>
      </c>
      <c r="L124" s="1033"/>
      <c r="M124" s="276" t="s">
        <v>166</v>
      </c>
    </row>
    <row r="125" spans="1:13" ht="18" customHeight="1">
      <c r="A125" s="17"/>
      <c r="B125" s="436" t="s">
        <v>165</v>
      </c>
      <c r="C125" s="1034" t="str">
        <f>'Class-1'!$K$3</f>
        <v>Hindi</v>
      </c>
      <c r="D125" s="1035"/>
      <c r="E125" s="131">
        <f>IF(OR(C125="",$I116="NSO"),"",VLOOKUP($A111,'Class-1'!$B$9:$DL$108,10,0))</f>
        <v>0</v>
      </c>
      <c r="F125" s="131">
        <f>IF(OR(C125="",$I116="NSO"),"",VLOOKUP($A111,'Class-1'!$B$9:$DL$108,11,0))</f>
        <v>0</v>
      </c>
      <c r="G125" s="267">
        <f>SUM(E125,F125)</f>
        <v>0</v>
      </c>
      <c r="H125" s="131">
        <f>IF(OR(C125="",$I116="NSO"),"",VLOOKUP($A111,'Class-1'!$B$9:$DL$108,16,0))</f>
        <v>0</v>
      </c>
      <c r="I125" s="264">
        <f t="shared" ref="I125:I130" si="13">SUM(G125,H125)</f>
        <v>0</v>
      </c>
      <c r="J125" s="131">
        <f>IF(OR(C125="",$I116="NSO"),"",VLOOKUP($A111,'Class-1'!$B$9:$DL$108,20,0))</f>
        <v>0</v>
      </c>
      <c r="K125" s="1036">
        <f t="shared" ref="K125:K130" si="14">SUM(I125,J125)</f>
        <v>0</v>
      </c>
      <c r="L125" s="1037">
        <f t="shared" ref="L125:L130" si="15">SUM(J125,K125)</f>
        <v>0</v>
      </c>
      <c r="M125" s="277">
        <f>IF(OR(C125="",$I116="NSO"),"",VLOOKUP($A111,'Class-1'!$B$9:$DL$108,23,0))</f>
        <v>0</v>
      </c>
    </row>
    <row r="126" spans="1:13" ht="18" customHeight="1">
      <c r="A126" s="17"/>
      <c r="B126" s="436" t="s">
        <v>165</v>
      </c>
      <c r="C126" s="962" t="str">
        <f>'Class-1'!$Y$3</f>
        <v>Mathematics</v>
      </c>
      <c r="D126" s="963"/>
      <c r="E126" s="131">
        <f>IF(OR(C126="",$I116="NSO"),"",VLOOKUP($A111,'Class-1'!$B$9:$DL$108,24,0))</f>
        <v>0</v>
      </c>
      <c r="F126" s="131">
        <f>IF(OR(C126="",$I116="NSO"),"",VLOOKUP($A111,'Class-1'!$B$9:$DL$108,25,0))</f>
        <v>0</v>
      </c>
      <c r="G126" s="267">
        <f t="shared" ref="G126:G130" si="16">SUM(E126,F126)</f>
        <v>0</v>
      </c>
      <c r="H126" s="131">
        <f>IF(OR(C126="",$I116="NSO"),"",VLOOKUP($A111,'Class-1'!$B$9:$DL$108,30,0))</f>
        <v>0</v>
      </c>
      <c r="I126" s="264">
        <f t="shared" si="13"/>
        <v>0</v>
      </c>
      <c r="J126" s="131">
        <f>IF(OR(C126="",$I116="NSO"),"",VLOOKUP($A111,'Class-1'!$B$9:$DL$108,34,0))</f>
        <v>0</v>
      </c>
      <c r="K126" s="964">
        <f t="shared" si="14"/>
        <v>0</v>
      </c>
      <c r="L126" s="965">
        <f t="shared" si="15"/>
        <v>0</v>
      </c>
      <c r="M126" s="277">
        <f>IF(OR(C126="",$I116="NSO"),"",VLOOKUP($A111,'Class-1'!$B$9:$DL$108,37,0))</f>
        <v>0</v>
      </c>
    </row>
    <row r="127" spans="1:13" ht="18" customHeight="1">
      <c r="A127" s="17"/>
      <c r="B127" s="436" t="s">
        <v>165</v>
      </c>
      <c r="C127" s="962" t="str">
        <f>'Class-1'!$AM$3</f>
        <v>Sanskrit</v>
      </c>
      <c r="D127" s="963"/>
      <c r="E127" s="131">
        <f>IF(OR(C127="",$I116="NSO"),"",VLOOKUP($A111,'Class-1'!$B$9:$DL$108,38,0))</f>
        <v>0</v>
      </c>
      <c r="F127" s="131">
        <f>IF(OR(C127="",$I116="NSO"),"",VLOOKUP($A111,'Class-1'!$B$9:$DL$108,39,0))</f>
        <v>0</v>
      </c>
      <c r="G127" s="267">
        <f t="shared" si="16"/>
        <v>0</v>
      </c>
      <c r="H127" s="131">
        <f>IF(OR(C127="",$I116="NSO"),"",VLOOKUP($A111,'Class-1'!$B$9:$DL$108,44,0))</f>
        <v>0</v>
      </c>
      <c r="I127" s="264">
        <f t="shared" si="13"/>
        <v>0</v>
      </c>
      <c r="J127" s="131">
        <f>IF(OR(C127="",$I116="NSO"),"",VLOOKUP($A111,'Class-1'!$B$9:$DL$108,48,0))</f>
        <v>0</v>
      </c>
      <c r="K127" s="964">
        <f t="shared" si="14"/>
        <v>0</v>
      </c>
      <c r="L127" s="965">
        <f t="shared" si="15"/>
        <v>0</v>
      </c>
      <c r="M127" s="277">
        <f>IF(OR(C127="",$I116="NSO"),"",VLOOKUP($A111,'Class-1'!$B$9:$DL$108,51,0))</f>
        <v>0</v>
      </c>
    </row>
    <row r="128" spans="1:13" ht="18" customHeight="1">
      <c r="A128" s="17"/>
      <c r="B128" s="436" t="s">
        <v>165</v>
      </c>
      <c r="C128" s="962" t="str">
        <f>'Class-1'!$BA$3</f>
        <v>English</v>
      </c>
      <c r="D128" s="963"/>
      <c r="E128" s="131">
        <f>IF(OR(C128="",$I116="NSO"),"",VLOOKUP($A111,'Class-1'!$B$9:$DL$108,52,0))</f>
        <v>0</v>
      </c>
      <c r="F128" s="131">
        <f>IF(OR(C128="",$I116="NSO"),"",VLOOKUP($A111,'Class-1'!$B$9:$DL$108,53,0))</f>
        <v>0</v>
      </c>
      <c r="G128" s="267">
        <f t="shared" si="16"/>
        <v>0</v>
      </c>
      <c r="H128" s="131">
        <f>IF(OR(C128="",$I116="NSO"),"",VLOOKUP($A111,'Class-1'!$B$9:$DL$108,58,0))</f>
        <v>0</v>
      </c>
      <c r="I128" s="264">
        <f t="shared" si="13"/>
        <v>0</v>
      </c>
      <c r="J128" s="131">
        <f>IF(OR(C128="",$I116="NSO"),"",VLOOKUP($A111,'Class-1'!$B$9:$DL$108,62,0))</f>
        <v>0</v>
      </c>
      <c r="K128" s="964">
        <f t="shared" si="14"/>
        <v>0</v>
      </c>
      <c r="L128" s="965">
        <f t="shared" si="15"/>
        <v>0</v>
      </c>
      <c r="M128" s="277">
        <f>IF(OR(C128="",$I116="NSO"),"",VLOOKUP($A111,'Class-1'!$B$9:$DL$108,65,0))</f>
        <v>0</v>
      </c>
    </row>
    <row r="129" spans="1:13" ht="18" customHeight="1" thickBot="1">
      <c r="A129" s="17"/>
      <c r="B129" s="436" t="s">
        <v>165</v>
      </c>
      <c r="C129" s="966" t="s">
        <v>68</v>
      </c>
      <c r="D129" s="967"/>
      <c r="E129" s="470">
        <f>'Class-1'!$BO$7</f>
        <v>20</v>
      </c>
      <c r="F129" s="470">
        <f>'Class-1'!$BP$7</f>
        <v>20</v>
      </c>
      <c r="G129" s="266">
        <f t="shared" si="16"/>
        <v>40</v>
      </c>
      <c r="H129" s="271">
        <f>'Class-1'!$BU$7</f>
        <v>60</v>
      </c>
      <c r="I129" s="266">
        <f t="shared" si="13"/>
        <v>100</v>
      </c>
      <c r="J129" s="470">
        <f>'Class-1'!$BY$7</f>
        <v>100</v>
      </c>
      <c r="K129" s="1032">
        <f t="shared" si="14"/>
        <v>200</v>
      </c>
      <c r="L129" s="1033">
        <f t="shared" si="15"/>
        <v>300</v>
      </c>
      <c r="M129" s="276" t="s">
        <v>166</v>
      </c>
    </row>
    <row r="130" spans="1:13" ht="18" customHeight="1">
      <c r="A130" s="17"/>
      <c r="B130" s="436" t="s">
        <v>165</v>
      </c>
      <c r="C130" s="962" t="str">
        <f>'Class-1'!$BO$3</f>
        <v>Env. Study</v>
      </c>
      <c r="D130" s="963"/>
      <c r="E130" s="131">
        <f>IF(OR(C130="",$I116="NSO"),"",VLOOKUP($A111,'Class-1'!$B$9:$DL$108,66,0))</f>
        <v>0</v>
      </c>
      <c r="F130" s="131">
        <f>IF(OR(C130="",$I116="NSO"),"",VLOOKUP($A111,'Class-1'!$B$9:$DL$108,67,0))</f>
        <v>0</v>
      </c>
      <c r="G130" s="264">
        <f t="shared" si="16"/>
        <v>0</v>
      </c>
      <c r="H130" s="131">
        <f>IF(OR(C130="",$I116="NSO"),"",VLOOKUP($A111,'Class-1'!$B$9:$DL$108,72,0))</f>
        <v>0</v>
      </c>
      <c r="I130" s="264">
        <f t="shared" si="13"/>
        <v>0</v>
      </c>
      <c r="J130" s="131">
        <f>IF(OR(C130="",$I116="NSO"),"",VLOOKUP($A111,'Class-1'!$B$9:$DL$108,76,0))</f>
        <v>0</v>
      </c>
      <c r="K130" s="968">
        <f t="shared" si="14"/>
        <v>0</v>
      </c>
      <c r="L130" s="969">
        <f t="shared" si="15"/>
        <v>0</v>
      </c>
      <c r="M130" s="277">
        <f>IF(OR(C130="",$I116="NSO"),"",VLOOKUP($A111,'Class-1'!$B$9:$DL$108,79,0))</f>
        <v>0</v>
      </c>
    </row>
    <row r="131" spans="1:13" ht="18" customHeight="1" thickBot="1">
      <c r="A131" s="17"/>
      <c r="B131" s="436" t="s">
        <v>165</v>
      </c>
      <c r="C131" s="970"/>
      <c r="D131" s="971"/>
      <c r="E131" s="971"/>
      <c r="F131" s="971"/>
      <c r="G131" s="971"/>
      <c r="H131" s="971"/>
      <c r="I131" s="971"/>
      <c r="J131" s="971"/>
      <c r="K131" s="971"/>
      <c r="L131" s="971"/>
      <c r="M131" s="972"/>
    </row>
    <row r="132" spans="1:13" ht="18" customHeight="1">
      <c r="A132" s="17"/>
      <c r="B132" s="436" t="s">
        <v>165</v>
      </c>
      <c r="C132" s="973" t="s">
        <v>120</v>
      </c>
      <c r="D132" s="974"/>
      <c r="E132" s="975"/>
      <c r="F132" s="906" t="s">
        <v>121</v>
      </c>
      <c r="G132" s="906"/>
      <c r="H132" s="907" t="s">
        <v>122</v>
      </c>
      <c r="I132" s="908"/>
      <c r="J132" s="132" t="s">
        <v>51</v>
      </c>
      <c r="K132" s="438" t="s">
        <v>123</v>
      </c>
      <c r="L132" s="262" t="s">
        <v>49</v>
      </c>
      <c r="M132" s="278" t="s">
        <v>54</v>
      </c>
    </row>
    <row r="133" spans="1:13" ht="18" customHeight="1" thickBot="1">
      <c r="A133" s="17"/>
      <c r="B133" s="436" t="s">
        <v>165</v>
      </c>
      <c r="C133" s="976"/>
      <c r="D133" s="977"/>
      <c r="E133" s="978"/>
      <c r="F133" s="909">
        <f>IF(OR($I116="",$I116="NSO"),"",VLOOKUP($A111,'Class-1'!$B$9:$DL$108,107,0))</f>
        <v>1000</v>
      </c>
      <c r="G133" s="910"/>
      <c r="H133" s="909">
        <f>IF(OR($I116="",$I116="NSO"),"",VLOOKUP($A111,'Class-1'!$B$9:$DL$108,108,0))</f>
        <v>0</v>
      </c>
      <c r="I133" s="910"/>
      <c r="J133" s="133">
        <f>IF(OR($I116="",$I116="NSO"),"",VLOOKUP($A111,'Class-1'!$B$9:$DL$200,109,0))</f>
        <v>0</v>
      </c>
      <c r="K133" s="133">
        <f>IF(OR($I116="",$I116="NSO"),"",VLOOKUP($A111,'Class-1'!$B$9:$DL$200,110,0))</f>
        <v>0</v>
      </c>
      <c r="L133" s="263" t="str">
        <f>IF(OR($I116="",$I116="NSO"),"",VLOOKUP($A111,'Class-1'!$B$9:$DL$200,111,0))</f>
        <v>Promoted</v>
      </c>
      <c r="M133" s="279" t="str">
        <f>IF(OR($I116="",$I116="NSO"),"",VLOOKUP($A111,'Class-1'!$B$9:$DL$200,113,0))</f>
        <v/>
      </c>
    </row>
    <row r="134" spans="1:13" ht="18" customHeight="1" thickBot="1">
      <c r="A134" s="17"/>
      <c r="B134" s="436" t="s">
        <v>165</v>
      </c>
      <c r="C134" s="979"/>
      <c r="D134" s="980"/>
      <c r="E134" s="980"/>
      <c r="F134" s="980"/>
      <c r="G134" s="980"/>
      <c r="H134" s="981"/>
      <c r="I134" s="983" t="s">
        <v>73</v>
      </c>
      <c r="J134" s="984"/>
      <c r="K134" s="63">
        <f>IF(OR($I116="",$I116="NSO"),"",VLOOKUP($A111,'Class-1'!$B$9:$DL$200,104,0))</f>
        <v>0</v>
      </c>
      <c r="L134" s="982" t="s">
        <v>93</v>
      </c>
      <c r="M134" s="897"/>
    </row>
    <row r="135" spans="1:13" ht="18" customHeight="1" thickBot="1">
      <c r="A135" s="17"/>
      <c r="B135" s="436" t="s">
        <v>165</v>
      </c>
      <c r="C135" s="1014" t="s">
        <v>72</v>
      </c>
      <c r="D135" s="1015"/>
      <c r="E135" s="1015"/>
      <c r="F135" s="1015"/>
      <c r="G135" s="1015"/>
      <c r="H135" s="1016"/>
      <c r="I135" s="1017" t="s">
        <v>74</v>
      </c>
      <c r="J135" s="1018"/>
      <c r="K135" s="64">
        <f>IF(OR($I116="",$I116="NSO"),"",VLOOKUP($A111,'Class-1'!$B$9:$DL$200,105,0))</f>
        <v>0</v>
      </c>
      <c r="L135" s="1019" t="str">
        <f>IF(OR($I116="",$I116="NSO"),"",VLOOKUP($A111,'Class-1'!$B$9:$DL$200,106,0))</f>
        <v/>
      </c>
      <c r="M135" s="1020"/>
    </row>
    <row r="136" spans="1:13" ht="18" customHeight="1" thickBot="1">
      <c r="A136" s="17"/>
      <c r="B136" s="436" t="s">
        <v>165</v>
      </c>
      <c r="C136" s="1001" t="s">
        <v>66</v>
      </c>
      <c r="D136" s="1002"/>
      <c r="E136" s="1003"/>
      <c r="F136" s="1012" t="s">
        <v>69</v>
      </c>
      <c r="G136" s="1013"/>
      <c r="H136" s="272" t="s">
        <v>58</v>
      </c>
      <c r="I136" s="985" t="s">
        <v>75</v>
      </c>
      <c r="J136" s="986"/>
      <c r="K136" s="987">
        <f>IF(OR($I116="",$I116="NSO"),"",VLOOKUP($A111,'Class-1'!$B$9:$DL$200,114,0))</f>
        <v>0</v>
      </c>
      <c r="L136" s="987"/>
      <c r="M136" s="988"/>
    </row>
    <row r="137" spans="1:13" ht="18" customHeight="1">
      <c r="A137" s="17"/>
      <c r="B137" s="436" t="s">
        <v>165</v>
      </c>
      <c r="C137" s="923" t="str">
        <f>'Class-1'!$CC$3</f>
        <v>WORK EXP.</v>
      </c>
      <c r="D137" s="924"/>
      <c r="E137" s="925"/>
      <c r="F137" s="926" t="str">
        <f>IF(OR(C137="",$I116="NSO"),"",VLOOKUP($A111,'Class-1'!$B$9:$DZ$200,121,0))</f>
        <v>0/100</v>
      </c>
      <c r="G137" s="927"/>
      <c r="H137" s="85">
        <f>IF(OR(C137="",$I116="NSO"),"",VLOOKUP($A111,'Class-1'!$B$9:$DL$108,87,0))</f>
        <v>0</v>
      </c>
      <c r="I137" s="1021" t="s">
        <v>95</v>
      </c>
      <c r="J137" s="1022"/>
      <c r="K137" s="1023">
        <f>'Class-1'!$T$2</f>
        <v>44705</v>
      </c>
      <c r="L137" s="1024"/>
      <c r="M137" s="1025"/>
    </row>
    <row r="138" spans="1:13" ht="18" customHeight="1">
      <c r="A138" s="17"/>
      <c r="B138" s="436" t="s">
        <v>165</v>
      </c>
      <c r="C138" s="923" t="str">
        <f>'Class-1'!$CK$3</f>
        <v>ART EDUCATION</v>
      </c>
      <c r="D138" s="924"/>
      <c r="E138" s="925"/>
      <c r="F138" s="926" t="str">
        <f>IF(OR(C138="",$I116="NSO"),"",VLOOKUP($A111,'Class-1'!$B$9:$DZ$200,125,0))</f>
        <v>0/100</v>
      </c>
      <c r="G138" s="927"/>
      <c r="H138" s="134">
        <f>IF(OR(C138="",$I116="NSO"),"",VLOOKUP($A111,'Class-1'!$B$9:$DL$108,95,0))</f>
        <v>0</v>
      </c>
      <c r="I138" s="928"/>
      <c r="J138" s="929"/>
      <c r="K138" s="929"/>
      <c r="L138" s="929"/>
      <c r="M138" s="930"/>
    </row>
    <row r="139" spans="1:13" ht="18" customHeight="1" thickBot="1">
      <c r="A139" s="17"/>
      <c r="B139" s="436" t="s">
        <v>165</v>
      </c>
      <c r="C139" s="931" t="str">
        <f>'Class-1'!$CS$3</f>
        <v>HEALTH &amp; PHY. EDUCATION</v>
      </c>
      <c r="D139" s="932"/>
      <c r="E139" s="933"/>
      <c r="F139" s="926" t="str">
        <f>IF(OR(C139="",$I116="NSO"),"",VLOOKUP($A111,'Class-1'!$B$9:$DZ$200,129,0))</f>
        <v>0/100</v>
      </c>
      <c r="G139" s="927"/>
      <c r="H139" s="86">
        <f>IF(OR(C139="",$I116="NSO"),"",VLOOKUP($A111,'Class-1'!$B$9:$DL$108,103,0))</f>
        <v>0</v>
      </c>
      <c r="I139" s="889" t="s">
        <v>89</v>
      </c>
      <c r="J139" s="890"/>
      <c r="K139" s="936"/>
      <c r="L139" s="937"/>
      <c r="M139" s="938"/>
    </row>
    <row r="140" spans="1:13" ht="18" customHeight="1">
      <c r="A140" s="17"/>
      <c r="B140" s="436" t="s">
        <v>165</v>
      </c>
      <c r="C140" s="895" t="s">
        <v>76</v>
      </c>
      <c r="D140" s="896"/>
      <c r="E140" s="896"/>
      <c r="F140" s="896"/>
      <c r="G140" s="896"/>
      <c r="H140" s="897"/>
      <c r="I140" s="891"/>
      <c r="J140" s="892"/>
      <c r="K140" s="939"/>
      <c r="L140" s="940"/>
      <c r="M140" s="941"/>
    </row>
    <row r="141" spans="1:13" ht="18" customHeight="1">
      <c r="A141" s="17"/>
      <c r="B141" s="436" t="s">
        <v>165</v>
      </c>
      <c r="C141" s="135" t="s">
        <v>35</v>
      </c>
      <c r="D141" s="463" t="s">
        <v>82</v>
      </c>
      <c r="E141" s="452"/>
      <c r="F141" s="463" t="s">
        <v>83</v>
      </c>
      <c r="G141" s="464"/>
      <c r="H141" s="465"/>
      <c r="I141" s="893"/>
      <c r="J141" s="894"/>
      <c r="K141" s="942"/>
      <c r="L141" s="943"/>
      <c r="M141" s="944"/>
    </row>
    <row r="142" spans="1:13" ht="16.5" customHeight="1">
      <c r="A142" s="17"/>
      <c r="B142" s="436" t="s">
        <v>165</v>
      </c>
      <c r="C142" s="148" t="s">
        <v>168</v>
      </c>
      <c r="D142" s="451" t="s">
        <v>170</v>
      </c>
      <c r="E142" s="148"/>
      <c r="F142" s="468" t="s">
        <v>84</v>
      </c>
      <c r="G142" s="466"/>
      <c r="H142" s="467"/>
      <c r="I142" s="992" t="s">
        <v>90</v>
      </c>
      <c r="J142" s="993"/>
      <c r="K142" s="993"/>
      <c r="L142" s="993"/>
      <c r="M142" s="994"/>
    </row>
    <row r="143" spans="1:13" ht="16.5" customHeight="1">
      <c r="A143" s="17"/>
      <c r="B143" s="436" t="s">
        <v>165</v>
      </c>
      <c r="C143" s="471" t="s">
        <v>77</v>
      </c>
      <c r="D143" s="451" t="s">
        <v>173</v>
      </c>
      <c r="E143" s="148"/>
      <c r="F143" s="468" t="s">
        <v>85</v>
      </c>
      <c r="G143" s="466"/>
      <c r="H143" s="467"/>
      <c r="I143" s="995"/>
      <c r="J143" s="996"/>
      <c r="K143" s="996"/>
      <c r="L143" s="996"/>
      <c r="M143" s="997"/>
    </row>
    <row r="144" spans="1:13" ht="16.5" customHeight="1">
      <c r="A144" s="17"/>
      <c r="B144" s="436" t="s">
        <v>165</v>
      </c>
      <c r="C144" s="471" t="s">
        <v>78</v>
      </c>
      <c r="D144" s="451" t="s">
        <v>174</v>
      </c>
      <c r="E144" s="148"/>
      <c r="F144" s="468" t="s">
        <v>86</v>
      </c>
      <c r="G144" s="466"/>
      <c r="H144" s="467"/>
      <c r="I144" s="995"/>
      <c r="J144" s="996"/>
      <c r="K144" s="996"/>
      <c r="L144" s="996"/>
      <c r="M144" s="997"/>
    </row>
    <row r="145" spans="1:13" ht="16.5" customHeight="1">
      <c r="A145" s="17"/>
      <c r="B145" s="436" t="s">
        <v>165</v>
      </c>
      <c r="C145" s="471" t="s">
        <v>80</v>
      </c>
      <c r="D145" s="451" t="s">
        <v>171</v>
      </c>
      <c r="E145" s="148"/>
      <c r="F145" s="468" t="s">
        <v>88</v>
      </c>
      <c r="G145" s="466"/>
      <c r="H145" s="467"/>
      <c r="I145" s="998"/>
      <c r="J145" s="999"/>
      <c r="K145" s="999"/>
      <c r="L145" s="999"/>
      <c r="M145" s="1000"/>
    </row>
    <row r="146" spans="1:13" ht="16.5" customHeight="1" thickBot="1">
      <c r="A146" s="17"/>
      <c r="B146" s="437" t="s">
        <v>165</v>
      </c>
      <c r="C146" s="280" t="s">
        <v>79</v>
      </c>
      <c r="D146" s="446" t="s">
        <v>172</v>
      </c>
      <c r="E146" s="439"/>
      <c r="F146" s="461" t="s">
        <v>87</v>
      </c>
      <c r="G146" s="462"/>
      <c r="H146" s="469"/>
      <c r="I146" s="989" t="s">
        <v>124</v>
      </c>
      <c r="J146" s="990"/>
      <c r="K146" s="990"/>
      <c r="L146" s="990"/>
      <c r="M146" s="991"/>
    </row>
    <row r="147" spans="1:13" ht="14.25" customHeight="1" thickBot="1">
      <c r="A147" s="282">
        <f>A111+1</f>
        <v>5</v>
      </c>
      <c r="B147" s="1009" t="s">
        <v>61</v>
      </c>
      <c r="C147" s="1010"/>
      <c r="D147" s="1010"/>
      <c r="E147" s="1010"/>
      <c r="F147" s="1010"/>
      <c r="G147" s="1010"/>
      <c r="H147" s="1010"/>
      <c r="I147" s="1010"/>
      <c r="J147" s="1010"/>
      <c r="K147" s="1010"/>
      <c r="L147" s="1010"/>
      <c r="M147" s="1011"/>
    </row>
    <row r="148" spans="1:13" ht="36.75" thickTop="1">
      <c r="A148" s="17"/>
      <c r="B148" s="1005"/>
      <c r="C148" s="1006"/>
      <c r="D148" s="945" t="str">
        <f>Master!$E$8</f>
        <v>Govt.Sr.Sec.Sch. Raimalwada</v>
      </c>
      <c r="E148" s="946"/>
      <c r="F148" s="946"/>
      <c r="G148" s="946"/>
      <c r="H148" s="946"/>
      <c r="I148" s="946"/>
      <c r="J148" s="946"/>
      <c r="K148" s="946"/>
      <c r="L148" s="946"/>
      <c r="M148" s="947"/>
    </row>
    <row r="149" spans="1:13" ht="21" customHeight="1" thickBot="1">
      <c r="A149" s="17"/>
      <c r="B149" s="1007"/>
      <c r="C149" s="1008"/>
      <c r="D149" s="948" t="str">
        <f>Master!$E$11</f>
        <v>P.S.-Bapini (Jodhpur)</v>
      </c>
      <c r="E149" s="949"/>
      <c r="F149" s="949"/>
      <c r="G149" s="949"/>
      <c r="H149" s="949"/>
      <c r="I149" s="949"/>
      <c r="J149" s="949"/>
      <c r="K149" s="949"/>
      <c r="L149" s="949"/>
      <c r="M149" s="950"/>
    </row>
    <row r="150" spans="1:13" ht="42.75" customHeight="1" thickTop="1">
      <c r="A150" s="17"/>
      <c r="B150" s="273"/>
      <c r="C150" s="916" t="s">
        <v>62</v>
      </c>
      <c r="D150" s="917"/>
      <c r="E150" s="917"/>
      <c r="F150" s="917"/>
      <c r="G150" s="917"/>
      <c r="H150" s="917"/>
      <c r="I150" s="918"/>
      <c r="J150" s="922" t="s">
        <v>91</v>
      </c>
      <c r="K150" s="922"/>
      <c r="L150" s="934" t="str">
        <f>Master!$E$14</f>
        <v>0810000000</v>
      </c>
      <c r="M150" s="935"/>
    </row>
    <row r="151" spans="1:13" ht="18" customHeight="1" thickBot="1">
      <c r="A151" s="17"/>
      <c r="B151" s="274"/>
      <c r="C151" s="919"/>
      <c r="D151" s="920"/>
      <c r="E151" s="920"/>
      <c r="F151" s="920"/>
      <c r="G151" s="920"/>
      <c r="H151" s="920"/>
      <c r="I151" s="921"/>
      <c r="J151" s="898" t="s">
        <v>63</v>
      </c>
      <c r="K151" s="899"/>
      <c r="L151" s="902" t="str">
        <f>Master!$E$6</f>
        <v>2021-22</v>
      </c>
      <c r="M151" s="903"/>
    </row>
    <row r="152" spans="1:13" ht="18" customHeight="1" thickBot="1">
      <c r="A152" s="17"/>
      <c r="B152" s="274"/>
      <c r="C152" s="951" t="s">
        <v>125</v>
      </c>
      <c r="D152" s="952"/>
      <c r="E152" s="952"/>
      <c r="F152" s="952"/>
      <c r="G152" s="952"/>
      <c r="H152" s="952"/>
      <c r="I152" s="281">
        <f>VLOOKUP($A147,'Class-1'!$B$9:$F$108,5,0)</f>
        <v>305</v>
      </c>
      <c r="J152" s="900"/>
      <c r="K152" s="901"/>
      <c r="L152" s="904"/>
      <c r="M152" s="905"/>
    </row>
    <row r="153" spans="1:13" ht="18" customHeight="1">
      <c r="A153" s="17"/>
      <c r="B153" s="436" t="s">
        <v>165</v>
      </c>
      <c r="C153" s="911" t="s">
        <v>20</v>
      </c>
      <c r="D153" s="912"/>
      <c r="E153" s="912"/>
      <c r="F153" s="913"/>
      <c r="G153" s="31" t="s">
        <v>101</v>
      </c>
      <c r="H153" s="914">
        <f>VLOOKUP($A147,'Class-1'!$B$9:$DL$108,3,0)</f>
        <v>5</v>
      </c>
      <c r="I153" s="914"/>
      <c r="J153" s="914"/>
      <c r="K153" s="914"/>
      <c r="L153" s="914"/>
      <c r="M153" s="915"/>
    </row>
    <row r="154" spans="1:13" ht="18" customHeight="1">
      <c r="A154" s="17"/>
      <c r="B154" s="436" t="s">
        <v>165</v>
      </c>
      <c r="C154" s="953" t="s">
        <v>22</v>
      </c>
      <c r="D154" s="954"/>
      <c r="E154" s="954"/>
      <c r="F154" s="955"/>
      <c r="G154" s="60" t="s">
        <v>101</v>
      </c>
      <c r="H154" s="956">
        <f>VLOOKUP($A147,'Class-1'!$B$9:$DL$108,6,0)</f>
        <v>0</v>
      </c>
      <c r="I154" s="956"/>
      <c r="J154" s="956"/>
      <c r="K154" s="956"/>
      <c r="L154" s="956"/>
      <c r="M154" s="957"/>
    </row>
    <row r="155" spans="1:13" ht="18" customHeight="1">
      <c r="A155" s="17"/>
      <c r="B155" s="436" t="s">
        <v>165</v>
      </c>
      <c r="C155" s="953" t="s">
        <v>23</v>
      </c>
      <c r="D155" s="954"/>
      <c r="E155" s="954"/>
      <c r="F155" s="955"/>
      <c r="G155" s="60" t="s">
        <v>101</v>
      </c>
      <c r="H155" s="956">
        <f>VLOOKUP($A147,'Class-1'!$B$9:$DL$108,7,0)</f>
        <v>0</v>
      </c>
      <c r="I155" s="956"/>
      <c r="J155" s="956"/>
      <c r="K155" s="956"/>
      <c r="L155" s="956"/>
      <c r="M155" s="957"/>
    </row>
    <row r="156" spans="1:13" ht="18" customHeight="1">
      <c r="A156" s="17"/>
      <c r="B156" s="436" t="s">
        <v>165</v>
      </c>
      <c r="C156" s="953" t="s">
        <v>64</v>
      </c>
      <c r="D156" s="954"/>
      <c r="E156" s="954"/>
      <c r="F156" s="955"/>
      <c r="G156" s="60" t="s">
        <v>101</v>
      </c>
      <c r="H156" s="956">
        <f>VLOOKUP($A147,'Class-1'!$B$9:$DL$108,8,0)</f>
        <v>0</v>
      </c>
      <c r="I156" s="956"/>
      <c r="J156" s="956"/>
      <c r="K156" s="956"/>
      <c r="L156" s="956"/>
      <c r="M156" s="957"/>
    </row>
    <row r="157" spans="1:13" ht="18" customHeight="1">
      <c r="A157" s="17"/>
      <c r="B157" s="436" t="s">
        <v>165</v>
      </c>
      <c r="C157" s="953" t="s">
        <v>65</v>
      </c>
      <c r="D157" s="954"/>
      <c r="E157" s="954"/>
      <c r="F157" s="955"/>
      <c r="G157" s="60" t="s">
        <v>101</v>
      </c>
      <c r="H157" s="1026" t="str">
        <f>CONCATENATE('Class-1'!$F$4,'Class-1'!$I$4)</f>
        <v>4(A)</v>
      </c>
      <c r="I157" s="956"/>
      <c r="J157" s="956"/>
      <c r="K157" s="956"/>
      <c r="L157" s="956"/>
      <c r="M157" s="957"/>
    </row>
    <row r="158" spans="1:13" ht="18" customHeight="1" thickBot="1">
      <c r="A158" s="17"/>
      <c r="B158" s="436" t="s">
        <v>165</v>
      </c>
      <c r="C158" s="1027" t="s">
        <v>25</v>
      </c>
      <c r="D158" s="1028"/>
      <c r="E158" s="1028"/>
      <c r="F158" s="1029"/>
      <c r="G158" s="130" t="s">
        <v>101</v>
      </c>
      <c r="H158" s="1030">
        <f>VLOOKUP($A147,'Class-1'!$B$9:$DL$108,9,0)</f>
        <v>0</v>
      </c>
      <c r="I158" s="1030"/>
      <c r="J158" s="1030"/>
      <c r="K158" s="1030"/>
      <c r="L158" s="1030"/>
      <c r="M158" s="1031"/>
    </row>
    <row r="159" spans="1:13" ht="18" customHeight="1">
      <c r="A159" s="17"/>
      <c r="B159" s="436" t="s">
        <v>165</v>
      </c>
      <c r="C159" s="958" t="s">
        <v>66</v>
      </c>
      <c r="D159" s="959"/>
      <c r="E159" s="268" t="s">
        <v>109</v>
      </c>
      <c r="F159" s="268" t="s">
        <v>110</v>
      </c>
      <c r="G159" s="265" t="s">
        <v>34</v>
      </c>
      <c r="H159" s="269" t="s">
        <v>67</v>
      </c>
      <c r="I159" s="265" t="s">
        <v>147</v>
      </c>
      <c r="J159" s="270" t="s">
        <v>31</v>
      </c>
      <c r="K159" s="960" t="s">
        <v>118</v>
      </c>
      <c r="L159" s="961"/>
      <c r="M159" s="275" t="s">
        <v>119</v>
      </c>
    </row>
    <row r="160" spans="1:13" ht="18" customHeight="1" thickBot="1">
      <c r="A160" s="17"/>
      <c r="B160" s="436" t="s">
        <v>165</v>
      </c>
      <c r="C160" s="966" t="s">
        <v>68</v>
      </c>
      <c r="D160" s="967"/>
      <c r="E160" s="470">
        <f>'Class-1'!$K$7</f>
        <v>20</v>
      </c>
      <c r="F160" s="470">
        <f>'Class-1'!$L$7</f>
        <v>20</v>
      </c>
      <c r="G160" s="266">
        <f>E160+F160</f>
        <v>40</v>
      </c>
      <c r="H160" s="470">
        <f>'Class-1'!$Q$7</f>
        <v>60</v>
      </c>
      <c r="I160" s="266">
        <f>G160+H160</f>
        <v>100</v>
      </c>
      <c r="J160" s="470">
        <f>'Class-1'!$U$7</f>
        <v>100</v>
      </c>
      <c r="K160" s="1032">
        <f>I160+J160</f>
        <v>200</v>
      </c>
      <c r="L160" s="1033"/>
      <c r="M160" s="276" t="s">
        <v>166</v>
      </c>
    </row>
    <row r="161" spans="1:13" ht="18" customHeight="1">
      <c r="A161" s="17"/>
      <c r="B161" s="436" t="s">
        <v>165</v>
      </c>
      <c r="C161" s="1034" t="str">
        <f>'Class-1'!$K$3</f>
        <v>Hindi</v>
      </c>
      <c r="D161" s="1035"/>
      <c r="E161" s="131">
        <f>IF(OR(C161="",$I152="NSO"),"",VLOOKUP($A147,'Class-1'!$B$9:$DL$108,10,0))</f>
        <v>0</v>
      </c>
      <c r="F161" s="131">
        <f>IF(OR(C161="",$I152="NSO"),"",VLOOKUP($A147,'Class-1'!$B$9:$DL$108,11,0))</f>
        <v>0</v>
      </c>
      <c r="G161" s="267">
        <f>SUM(E161,F161)</f>
        <v>0</v>
      </c>
      <c r="H161" s="131">
        <f>IF(OR(C161="",$I152="NSO"),"",VLOOKUP($A147,'Class-1'!$B$9:$DL$108,16,0))</f>
        <v>0</v>
      </c>
      <c r="I161" s="264">
        <f t="shared" ref="I161:I166" si="17">SUM(G161,H161)</f>
        <v>0</v>
      </c>
      <c r="J161" s="131">
        <f>IF(OR(C161="",$I152="NSO"),"",VLOOKUP($A147,'Class-1'!$B$9:$DL$108,20,0))</f>
        <v>0</v>
      </c>
      <c r="K161" s="1036">
        <f t="shared" ref="K161:K166" si="18">SUM(I161,J161)</f>
        <v>0</v>
      </c>
      <c r="L161" s="1037">
        <f t="shared" ref="L161:L166" si="19">SUM(J161,K161)</f>
        <v>0</v>
      </c>
      <c r="M161" s="277">
        <f>IF(OR(C161="",$I152="NSO"),"",VLOOKUP($A147,'Class-1'!$B$9:$DL$108,23,0))</f>
        <v>0</v>
      </c>
    </row>
    <row r="162" spans="1:13" ht="18" customHeight="1">
      <c r="A162" s="17"/>
      <c r="B162" s="436" t="s">
        <v>165</v>
      </c>
      <c r="C162" s="962" t="str">
        <f>'Class-1'!$Y$3</f>
        <v>Mathematics</v>
      </c>
      <c r="D162" s="963"/>
      <c r="E162" s="131">
        <f>IF(OR(C162="",$I152="NSO"),"",VLOOKUP($A147,'Class-1'!$B$9:$DL$108,24,0))</f>
        <v>0</v>
      </c>
      <c r="F162" s="131">
        <f>IF(OR(C162="",$I152="NSO"),"",VLOOKUP($A147,'Class-1'!$B$9:$DL$108,25,0))</f>
        <v>0</v>
      </c>
      <c r="G162" s="267">
        <f t="shared" ref="G162:G166" si="20">SUM(E162,F162)</f>
        <v>0</v>
      </c>
      <c r="H162" s="131">
        <f>IF(OR(C162="",$I152="NSO"),"",VLOOKUP($A147,'Class-1'!$B$9:$DL$108,30,0))</f>
        <v>0</v>
      </c>
      <c r="I162" s="264">
        <f t="shared" si="17"/>
        <v>0</v>
      </c>
      <c r="J162" s="131">
        <f>IF(OR(C162="",$I152="NSO"),"",VLOOKUP($A147,'Class-1'!$B$9:$DL$108,34,0))</f>
        <v>0</v>
      </c>
      <c r="K162" s="964">
        <f t="shared" si="18"/>
        <v>0</v>
      </c>
      <c r="L162" s="965">
        <f t="shared" si="19"/>
        <v>0</v>
      </c>
      <c r="M162" s="277">
        <f>IF(OR(C162="",$I152="NSO"),"",VLOOKUP($A147,'Class-1'!$B$9:$DL$108,37,0))</f>
        <v>0</v>
      </c>
    </row>
    <row r="163" spans="1:13" ht="18" customHeight="1">
      <c r="A163" s="17"/>
      <c r="B163" s="436" t="s">
        <v>165</v>
      </c>
      <c r="C163" s="962" t="str">
        <f>'Class-1'!$AM$3</f>
        <v>Sanskrit</v>
      </c>
      <c r="D163" s="963"/>
      <c r="E163" s="131">
        <f>IF(OR(C163="",$I152="NSO"),"",VLOOKUP($A147,'Class-1'!$B$9:$DL$108,38,0))</f>
        <v>0</v>
      </c>
      <c r="F163" s="131">
        <f>IF(OR(C163="",$I152="NSO"),"",VLOOKUP($A147,'Class-1'!$B$9:$DL$108,39,0))</f>
        <v>0</v>
      </c>
      <c r="G163" s="267">
        <f t="shared" si="20"/>
        <v>0</v>
      </c>
      <c r="H163" s="131">
        <f>IF(OR(C163="",$I152="NSO"),"",VLOOKUP($A147,'Class-1'!$B$9:$DL$108,44,0))</f>
        <v>0</v>
      </c>
      <c r="I163" s="264">
        <f t="shared" si="17"/>
        <v>0</v>
      </c>
      <c r="J163" s="131">
        <f>IF(OR(C163="",$I152="NSO"),"",VLOOKUP($A147,'Class-1'!$B$9:$DL$108,48,0))</f>
        <v>0</v>
      </c>
      <c r="K163" s="964">
        <f t="shared" si="18"/>
        <v>0</v>
      </c>
      <c r="L163" s="965">
        <f t="shared" si="19"/>
        <v>0</v>
      </c>
      <c r="M163" s="277">
        <f>IF(OR(C163="",$I152="NSO"),"",VLOOKUP($A147,'Class-1'!$B$9:$DL$108,51,0))</f>
        <v>0</v>
      </c>
    </row>
    <row r="164" spans="1:13" ht="18" customHeight="1">
      <c r="A164" s="17"/>
      <c r="B164" s="436" t="s">
        <v>165</v>
      </c>
      <c r="C164" s="962" t="str">
        <f>'Class-1'!$BA$3</f>
        <v>English</v>
      </c>
      <c r="D164" s="963"/>
      <c r="E164" s="131">
        <f>IF(OR(C164="",$I152="NSO"),"",VLOOKUP($A147,'Class-1'!$B$9:$DL$108,52,0))</f>
        <v>0</v>
      </c>
      <c r="F164" s="131">
        <f>IF(OR(C164="",$I152="NSO"),"",VLOOKUP($A147,'Class-1'!$B$9:$DL$108,53,0))</f>
        <v>0</v>
      </c>
      <c r="G164" s="267">
        <f t="shared" si="20"/>
        <v>0</v>
      </c>
      <c r="H164" s="131">
        <f>IF(OR(C164="",$I152="NSO"),"",VLOOKUP($A147,'Class-1'!$B$9:$DL$108,58,0))</f>
        <v>0</v>
      </c>
      <c r="I164" s="264">
        <f t="shared" si="17"/>
        <v>0</v>
      </c>
      <c r="J164" s="131">
        <f>IF(OR(C164="",$I152="NSO"),"",VLOOKUP($A147,'Class-1'!$B$9:$DL$108,62,0))</f>
        <v>0</v>
      </c>
      <c r="K164" s="964">
        <f t="shared" si="18"/>
        <v>0</v>
      </c>
      <c r="L164" s="965">
        <f t="shared" si="19"/>
        <v>0</v>
      </c>
      <c r="M164" s="277">
        <f>IF(OR(C164="",$I152="NSO"),"",VLOOKUP($A147,'Class-1'!$B$9:$DL$108,65,0))</f>
        <v>0</v>
      </c>
    </row>
    <row r="165" spans="1:13" ht="18" customHeight="1" thickBot="1">
      <c r="A165" s="17"/>
      <c r="B165" s="436" t="s">
        <v>165</v>
      </c>
      <c r="C165" s="966" t="s">
        <v>68</v>
      </c>
      <c r="D165" s="967"/>
      <c r="E165" s="470">
        <f>'Class-1'!$BO$7</f>
        <v>20</v>
      </c>
      <c r="F165" s="470">
        <f>'Class-1'!$BP$7</f>
        <v>20</v>
      </c>
      <c r="G165" s="266">
        <f t="shared" si="20"/>
        <v>40</v>
      </c>
      <c r="H165" s="271">
        <f>'Class-1'!$BU$7</f>
        <v>60</v>
      </c>
      <c r="I165" s="266">
        <f t="shared" si="17"/>
        <v>100</v>
      </c>
      <c r="J165" s="470">
        <f>'Class-1'!$BY$7</f>
        <v>100</v>
      </c>
      <c r="K165" s="1032">
        <f t="shared" si="18"/>
        <v>200</v>
      </c>
      <c r="L165" s="1033">
        <f t="shared" si="19"/>
        <v>300</v>
      </c>
      <c r="M165" s="276" t="s">
        <v>166</v>
      </c>
    </row>
    <row r="166" spans="1:13" ht="18" customHeight="1">
      <c r="A166" s="17"/>
      <c r="B166" s="436" t="s">
        <v>165</v>
      </c>
      <c r="C166" s="962" t="str">
        <f>'Class-1'!$BO$3</f>
        <v>Env. Study</v>
      </c>
      <c r="D166" s="963"/>
      <c r="E166" s="131">
        <f>IF(OR(C166="",$I152="NSO"),"",VLOOKUP($A147,'Class-1'!$B$9:$DL$108,66,0))</f>
        <v>0</v>
      </c>
      <c r="F166" s="131">
        <f>IF(OR(C166="",$I152="NSO"),"",VLOOKUP($A147,'Class-1'!$B$9:$DL$108,67,0))</f>
        <v>0</v>
      </c>
      <c r="G166" s="264">
        <f t="shared" si="20"/>
        <v>0</v>
      </c>
      <c r="H166" s="131">
        <f>IF(OR(C166="",$I152="NSO"),"",VLOOKUP($A147,'Class-1'!$B$9:$DL$108,72,0))</f>
        <v>0</v>
      </c>
      <c r="I166" s="264">
        <f t="shared" si="17"/>
        <v>0</v>
      </c>
      <c r="J166" s="131">
        <f>IF(OR(C166="",$I152="NSO"),"",VLOOKUP($A147,'Class-1'!$B$9:$DL$108,76,0))</f>
        <v>0</v>
      </c>
      <c r="K166" s="968">
        <f t="shared" si="18"/>
        <v>0</v>
      </c>
      <c r="L166" s="969">
        <f t="shared" si="19"/>
        <v>0</v>
      </c>
      <c r="M166" s="277">
        <f>IF(OR(C166="",$I152="NSO"),"",VLOOKUP($A147,'Class-1'!$B$9:$DL$108,79,0))</f>
        <v>0</v>
      </c>
    </row>
    <row r="167" spans="1:13" ht="18" customHeight="1" thickBot="1">
      <c r="A167" s="17"/>
      <c r="B167" s="436" t="s">
        <v>165</v>
      </c>
      <c r="C167" s="970"/>
      <c r="D167" s="971"/>
      <c r="E167" s="971"/>
      <c r="F167" s="971"/>
      <c r="G167" s="971"/>
      <c r="H167" s="971"/>
      <c r="I167" s="971"/>
      <c r="J167" s="971"/>
      <c r="K167" s="971"/>
      <c r="L167" s="971"/>
      <c r="M167" s="972"/>
    </row>
    <row r="168" spans="1:13" ht="18" customHeight="1">
      <c r="A168" s="17"/>
      <c r="B168" s="436" t="s">
        <v>165</v>
      </c>
      <c r="C168" s="973" t="s">
        <v>120</v>
      </c>
      <c r="D168" s="974"/>
      <c r="E168" s="975"/>
      <c r="F168" s="906" t="s">
        <v>121</v>
      </c>
      <c r="G168" s="906"/>
      <c r="H168" s="907" t="s">
        <v>122</v>
      </c>
      <c r="I168" s="908"/>
      <c r="J168" s="132" t="s">
        <v>51</v>
      </c>
      <c r="K168" s="438" t="s">
        <v>123</v>
      </c>
      <c r="L168" s="262" t="s">
        <v>49</v>
      </c>
      <c r="M168" s="278" t="s">
        <v>54</v>
      </c>
    </row>
    <row r="169" spans="1:13" ht="18" customHeight="1" thickBot="1">
      <c r="A169" s="17"/>
      <c r="B169" s="436" t="s">
        <v>165</v>
      </c>
      <c r="C169" s="976"/>
      <c r="D169" s="977"/>
      <c r="E169" s="978"/>
      <c r="F169" s="909">
        <f>IF(OR($I152="",$I152="NSO"),"",VLOOKUP($A147,'Class-1'!$B$9:$DL$108,107,0))</f>
        <v>1000</v>
      </c>
      <c r="G169" s="910"/>
      <c r="H169" s="909">
        <f>IF(OR($I152="",$I152="NSO"),"",VLOOKUP($A147,'Class-1'!$B$9:$DL$108,108,0))</f>
        <v>0</v>
      </c>
      <c r="I169" s="910"/>
      <c r="J169" s="133">
        <f>IF(OR($I152="",$I152="NSO"),"",VLOOKUP($A147,'Class-1'!$B$9:$DL$200,109,0))</f>
        <v>0</v>
      </c>
      <c r="K169" s="133">
        <f>IF(OR($I152="",$I152="NSO"),"",VLOOKUP($A147,'Class-1'!$B$9:$DL$200,110,0))</f>
        <v>0</v>
      </c>
      <c r="L169" s="263" t="str">
        <f>IF(OR($I152="",$I152="NSO"),"",VLOOKUP($A147,'Class-1'!$B$9:$DL$200,111,0))</f>
        <v>Promoted</v>
      </c>
      <c r="M169" s="279" t="str">
        <f>IF(OR($I152="",$I152="NSO"),"",VLOOKUP($A147,'Class-1'!$B$9:$DL$200,113,0))</f>
        <v/>
      </c>
    </row>
    <row r="170" spans="1:13" ht="18" customHeight="1" thickBot="1">
      <c r="A170" s="17"/>
      <c r="B170" s="436" t="s">
        <v>165</v>
      </c>
      <c r="C170" s="979"/>
      <c r="D170" s="980"/>
      <c r="E170" s="980"/>
      <c r="F170" s="980"/>
      <c r="G170" s="980"/>
      <c r="H170" s="981"/>
      <c r="I170" s="983" t="s">
        <v>73</v>
      </c>
      <c r="J170" s="984"/>
      <c r="K170" s="63">
        <f>IF(OR($I152="",$I152="NSO"),"",VLOOKUP($A147,'Class-1'!$B$9:$DL$200,104,0))</f>
        <v>0</v>
      </c>
      <c r="L170" s="982" t="s">
        <v>93</v>
      </c>
      <c r="M170" s="897"/>
    </row>
    <row r="171" spans="1:13" ht="18" customHeight="1" thickBot="1">
      <c r="A171" s="17"/>
      <c r="B171" s="436" t="s">
        <v>165</v>
      </c>
      <c r="C171" s="1014" t="s">
        <v>72</v>
      </c>
      <c r="D171" s="1015"/>
      <c r="E171" s="1015"/>
      <c r="F171" s="1015"/>
      <c r="G171" s="1015"/>
      <c r="H171" s="1016"/>
      <c r="I171" s="1017" t="s">
        <v>74</v>
      </c>
      <c r="J171" s="1018"/>
      <c r="K171" s="64">
        <f>IF(OR($I152="",$I152="NSO"),"",VLOOKUP($A147,'Class-1'!$B$9:$DL$200,105,0))</f>
        <v>0</v>
      </c>
      <c r="L171" s="1019" t="str">
        <f>IF(OR($I152="",$I152="NSO"),"",VLOOKUP($A147,'Class-1'!$B$9:$DL$200,106,0))</f>
        <v/>
      </c>
      <c r="M171" s="1020"/>
    </row>
    <row r="172" spans="1:13" ht="18" customHeight="1" thickBot="1">
      <c r="A172" s="17"/>
      <c r="B172" s="436" t="s">
        <v>165</v>
      </c>
      <c r="C172" s="1001" t="s">
        <v>66</v>
      </c>
      <c r="D172" s="1002"/>
      <c r="E172" s="1003"/>
      <c r="F172" s="1012" t="s">
        <v>69</v>
      </c>
      <c r="G172" s="1013"/>
      <c r="H172" s="272" t="s">
        <v>58</v>
      </c>
      <c r="I172" s="985" t="s">
        <v>75</v>
      </c>
      <c r="J172" s="986"/>
      <c r="K172" s="987">
        <f>IF(OR($I152="",$I152="NSO"),"",VLOOKUP($A147,'Class-1'!$B$9:$DL$200,114,0))</f>
        <v>0</v>
      </c>
      <c r="L172" s="987"/>
      <c r="M172" s="988"/>
    </row>
    <row r="173" spans="1:13" ht="18" customHeight="1">
      <c r="A173" s="17"/>
      <c r="B173" s="436" t="s">
        <v>165</v>
      </c>
      <c r="C173" s="923" t="str">
        <f>'Class-1'!$CC$3</f>
        <v>WORK EXP.</v>
      </c>
      <c r="D173" s="924"/>
      <c r="E173" s="925"/>
      <c r="F173" s="926" t="str">
        <f>IF(OR(C173="",$I152="NSO"),"",VLOOKUP($A147,'Class-1'!$B$9:$DZ$200,121,0))</f>
        <v>0/100</v>
      </c>
      <c r="G173" s="927"/>
      <c r="H173" s="85">
        <f>IF(OR(C173="",$I152="NSO"),"",VLOOKUP($A147,'Class-1'!$B$9:$DL$108,87,0))</f>
        <v>0</v>
      </c>
      <c r="I173" s="1021" t="s">
        <v>95</v>
      </c>
      <c r="J173" s="1022"/>
      <c r="K173" s="1023">
        <f>'Class-1'!$T$2</f>
        <v>44705</v>
      </c>
      <c r="L173" s="1024"/>
      <c r="M173" s="1025"/>
    </row>
    <row r="174" spans="1:13" ht="18" customHeight="1">
      <c r="A174" s="17"/>
      <c r="B174" s="436" t="s">
        <v>165</v>
      </c>
      <c r="C174" s="923" t="str">
        <f>'Class-1'!$CK$3</f>
        <v>ART EDUCATION</v>
      </c>
      <c r="D174" s="924"/>
      <c r="E174" s="925"/>
      <c r="F174" s="926" t="str">
        <f>IF(OR(C174="",$I152="NSO"),"",VLOOKUP($A147,'Class-1'!$B$9:$DZ$200,125,0))</f>
        <v>0/100</v>
      </c>
      <c r="G174" s="927"/>
      <c r="H174" s="134">
        <f>IF(OR(C174="",$I152="NSO"),"",VLOOKUP($A147,'Class-1'!$B$9:$DL$108,95,0))</f>
        <v>0</v>
      </c>
      <c r="I174" s="928"/>
      <c r="J174" s="929"/>
      <c r="K174" s="929"/>
      <c r="L174" s="929"/>
      <c r="M174" s="930"/>
    </row>
    <row r="175" spans="1:13" ht="18" customHeight="1" thickBot="1">
      <c r="A175" s="17"/>
      <c r="B175" s="436" t="s">
        <v>165</v>
      </c>
      <c r="C175" s="931" t="str">
        <f>'Class-1'!$CS$3</f>
        <v>HEALTH &amp; PHY. EDUCATION</v>
      </c>
      <c r="D175" s="932"/>
      <c r="E175" s="933"/>
      <c r="F175" s="926" t="str">
        <f>IF(OR(C175="",$I152="NSO"),"",VLOOKUP($A147,'Class-1'!$B$9:$DZ$200,129,0))</f>
        <v>0/100</v>
      </c>
      <c r="G175" s="927"/>
      <c r="H175" s="86">
        <f>IF(OR(C175="",$I152="NSO"),"",VLOOKUP($A147,'Class-1'!$B$9:$DL$108,103,0))</f>
        <v>0</v>
      </c>
      <c r="I175" s="889" t="s">
        <v>89</v>
      </c>
      <c r="J175" s="890"/>
      <c r="K175" s="936"/>
      <c r="L175" s="937"/>
      <c r="M175" s="938"/>
    </row>
    <row r="176" spans="1:13" ht="18" customHeight="1">
      <c r="A176" s="17"/>
      <c r="B176" s="436" t="s">
        <v>165</v>
      </c>
      <c r="C176" s="895" t="s">
        <v>76</v>
      </c>
      <c r="D176" s="896"/>
      <c r="E176" s="896"/>
      <c r="F176" s="896"/>
      <c r="G176" s="896"/>
      <c r="H176" s="897"/>
      <c r="I176" s="891"/>
      <c r="J176" s="892"/>
      <c r="K176" s="939"/>
      <c r="L176" s="940"/>
      <c r="M176" s="941"/>
    </row>
    <row r="177" spans="1:13" ht="18" customHeight="1">
      <c r="A177" s="17"/>
      <c r="B177" s="436" t="s">
        <v>165</v>
      </c>
      <c r="C177" s="135" t="s">
        <v>35</v>
      </c>
      <c r="D177" s="463" t="s">
        <v>82</v>
      </c>
      <c r="E177" s="452"/>
      <c r="F177" s="463" t="s">
        <v>83</v>
      </c>
      <c r="G177" s="464"/>
      <c r="H177" s="465"/>
      <c r="I177" s="893"/>
      <c r="J177" s="894"/>
      <c r="K177" s="942"/>
      <c r="L177" s="943"/>
      <c r="M177" s="944"/>
    </row>
    <row r="178" spans="1:13" ht="16.5" customHeight="1">
      <c r="A178" s="17"/>
      <c r="B178" s="436" t="s">
        <v>165</v>
      </c>
      <c r="C178" s="148" t="s">
        <v>168</v>
      </c>
      <c r="D178" s="451" t="s">
        <v>170</v>
      </c>
      <c r="E178" s="148"/>
      <c r="F178" s="468" t="s">
        <v>84</v>
      </c>
      <c r="G178" s="466"/>
      <c r="H178" s="467"/>
      <c r="I178" s="992" t="s">
        <v>90</v>
      </c>
      <c r="J178" s="993"/>
      <c r="K178" s="993"/>
      <c r="L178" s="993"/>
      <c r="M178" s="994"/>
    </row>
    <row r="179" spans="1:13" ht="16.5" customHeight="1">
      <c r="A179" s="17"/>
      <c r="B179" s="436" t="s">
        <v>165</v>
      </c>
      <c r="C179" s="471" t="s">
        <v>77</v>
      </c>
      <c r="D179" s="451" t="s">
        <v>173</v>
      </c>
      <c r="E179" s="148"/>
      <c r="F179" s="468" t="s">
        <v>85</v>
      </c>
      <c r="G179" s="466"/>
      <c r="H179" s="467"/>
      <c r="I179" s="995"/>
      <c r="J179" s="996"/>
      <c r="K179" s="996"/>
      <c r="L179" s="996"/>
      <c r="M179" s="997"/>
    </row>
    <row r="180" spans="1:13" ht="16.5" customHeight="1">
      <c r="A180" s="17"/>
      <c r="B180" s="436" t="s">
        <v>165</v>
      </c>
      <c r="C180" s="471" t="s">
        <v>78</v>
      </c>
      <c r="D180" s="451" t="s">
        <v>174</v>
      </c>
      <c r="E180" s="148"/>
      <c r="F180" s="468" t="s">
        <v>86</v>
      </c>
      <c r="G180" s="466"/>
      <c r="H180" s="467"/>
      <c r="I180" s="995"/>
      <c r="J180" s="996"/>
      <c r="K180" s="996"/>
      <c r="L180" s="996"/>
      <c r="M180" s="997"/>
    </row>
    <row r="181" spans="1:13" ht="16.5" customHeight="1">
      <c r="A181" s="17"/>
      <c r="B181" s="436" t="s">
        <v>165</v>
      </c>
      <c r="C181" s="471" t="s">
        <v>80</v>
      </c>
      <c r="D181" s="451" t="s">
        <v>171</v>
      </c>
      <c r="E181" s="148"/>
      <c r="F181" s="468" t="s">
        <v>88</v>
      </c>
      <c r="G181" s="466"/>
      <c r="H181" s="467"/>
      <c r="I181" s="998"/>
      <c r="J181" s="999"/>
      <c r="K181" s="999"/>
      <c r="L181" s="999"/>
      <c r="M181" s="1000"/>
    </row>
    <row r="182" spans="1:13" ht="16.5" customHeight="1" thickBot="1">
      <c r="A182" s="17"/>
      <c r="B182" s="437" t="s">
        <v>165</v>
      </c>
      <c r="C182" s="280" t="s">
        <v>79</v>
      </c>
      <c r="D182" s="446" t="s">
        <v>172</v>
      </c>
      <c r="E182" s="439"/>
      <c r="F182" s="461" t="s">
        <v>87</v>
      </c>
      <c r="G182" s="462"/>
      <c r="H182" s="469"/>
      <c r="I182" s="989" t="s">
        <v>124</v>
      </c>
      <c r="J182" s="990"/>
      <c r="K182" s="990"/>
      <c r="L182" s="990"/>
      <c r="M182" s="991"/>
    </row>
    <row r="183" spans="1:13" ht="20.25" customHeight="1" thickBot="1">
      <c r="A183" s="1004"/>
      <c r="B183" s="1004"/>
      <c r="C183" s="1004"/>
      <c r="D183" s="1004"/>
      <c r="E183" s="1004"/>
      <c r="F183" s="1004"/>
      <c r="G183" s="1004"/>
      <c r="H183" s="1004"/>
      <c r="I183" s="1004"/>
      <c r="J183" s="1004"/>
      <c r="K183" s="1004"/>
      <c r="L183" s="1004"/>
      <c r="M183" s="1004"/>
    </row>
    <row r="184" spans="1:13" ht="14.25" customHeight="1" thickBot="1">
      <c r="A184" s="282">
        <f>A147+1</f>
        <v>6</v>
      </c>
      <c r="B184" s="1009" t="s">
        <v>61</v>
      </c>
      <c r="C184" s="1010"/>
      <c r="D184" s="1010"/>
      <c r="E184" s="1010"/>
      <c r="F184" s="1010"/>
      <c r="G184" s="1010"/>
      <c r="H184" s="1010"/>
      <c r="I184" s="1010"/>
      <c r="J184" s="1010"/>
      <c r="K184" s="1010"/>
      <c r="L184" s="1010"/>
      <c r="M184" s="1011"/>
    </row>
    <row r="185" spans="1:13" ht="36.75" thickTop="1">
      <c r="A185" s="17"/>
      <c r="B185" s="1005"/>
      <c r="C185" s="1006"/>
      <c r="D185" s="945" t="str">
        <f>Master!$E$8</f>
        <v>Govt.Sr.Sec.Sch. Raimalwada</v>
      </c>
      <c r="E185" s="946"/>
      <c r="F185" s="946"/>
      <c r="G185" s="946"/>
      <c r="H185" s="946"/>
      <c r="I185" s="946"/>
      <c r="J185" s="946"/>
      <c r="K185" s="946"/>
      <c r="L185" s="946"/>
      <c r="M185" s="947"/>
    </row>
    <row r="186" spans="1:13" ht="21" customHeight="1" thickBot="1">
      <c r="A186" s="17"/>
      <c r="B186" s="1007"/>
      <c r="C186" s="1008"/>
      <c r="D186" s="948" t="str">
        <f>Master!$E$11</f>
        <v>P.S.-Bapini (Jodhpur)</v>
      </c>
      <c r="E186" s="949"/>
      <c r="F186" s="949"/>
      <c r="G186" s="949"/>
      <c r="H186" s="949"/>
      <c r="I186" s="949"/>
      <c r="J186" s="949"/>
      <c r="K186" s="949"/>
      <c r="L186" s="949"/>
      <c r="M186" s="950"/>
    </row>
    <row r="187" spans="1:13" ht="42.75" customHeight="1" thickTop="1">
      <c r="A187" s="17"/>
      <c r="B187" s="273"/>
      <c r="C187" s="916" t="s">
        <v>62</v>
      </c>
      <c r="D187" s="917"/>
      <c r="E187" s="917"/>
      <c r="F187" s="917"/>
      <c r="G187" s="917"/>
      <c r="H187" s="917"/>
      <c r="I187" s="918"/>
      <c r="J187" s="922" t="s">
        <v>91</v>
      </c>
      <c r="K187" s="922"/>
      <c r="L187" s="934" t="str">
        <f>Master!$E$14</f>
        <v>0810000000</v>
      </c>
      <c r="M187" s="935"/>
    </row>
    <row r="188" spans="1:13" ht="18" customHeight="1" thickBot="1">
      <c r="A188" s="17"/>
      <c r="B188" s="274"/>
      <c r="C188" s="919"/>
      <c r="D188" s="920"/>
      <c r="E188" s="920"/>
      <c r="F188" s="920"/>
      <c r="G188" s="920"/>
      <c r="H188" s="920"/>
      <c r="I188" s="921"/>
      <c r="J188" s="898" t="s">
        <v>63</v>
      </c>
      <c r="K188" s="899"/>
      <c r="L188" s="902" t="str">
        <f>Master!$E$6</f>
        <v>2021-22</v>
      </c>
      <c r="M188" s="903"/>
    </row>
    <row r="189" spans="1:13" ht="18" customHeight="1" thickBot="1">
      <c r="A189" s="17"/>
      <c r="B189" s="274"/>
      <c r="C189" s="951" t="s">
        <v>125</v>
      </c>
      <c r="D189" s="952"/>
      <c r="E189" s="952"/>
      <c r="F189" s="952"/>
      <c r="G189" s="952"/>
      <c r="H189" s="952"/>
      <c r="I189" s="281">
        <f>VLOOKUP($A184,'Class-1'!$B$9:$F$108,5,0)</f>
        <v>306</v>
      </c>
      <c r="J189" s="900"/>
      <c r="K189" s="901"/>
      <c r="L189" s="904"/>
      <c r="M189" s="905"/>
    </row>
    <row r="190" spans="1:13" ht="18" customHeight="1">
      <c r="A190" s="17"/>
      <c r="B190" s="436" t="s">
        <v>165</v>
      </c>
      <c r="C190" s="911" t="s">
        <v>20</v>
      </c>
      <c r="D190" s="912"/>
      <c r="E190" s="912"/>
      <c r="F190" s="913"/>
      <c r="G190" s="31" t="s">
        <v>101</v>
      </c>
      <c r="H190" s="914">
        <f>VLOOKUP($A184,'Class-1'!$B$9:$DL$108,3,0)</f>
        <v>6</v>
      </c>
      <c r="I190" s="914"/>
      <c r="J190" s="914"/>
      <c r="K190" s="914"/>
      <c r="L190" s="914"/>
      <c r="M190" s="915"/>
    </row>
    <row r="191" spans="1:13" ht="18" customHeight="1">
      <c r="A191" s="17"/>
      <c r="B191" s="436" t="s">
        <v>165</v>
      </c>
      <c r="C191" s="953" t="s">
        <v>22</v>
      </c>
      <c r="D191" s="954"/>
      <c r="E191" s="954"/>
      <c r="F191" s="955"/>
      <c r="G191" s="60" t="s">
        <v>101</v>
      </c>
      <c r="H191" s="956">
        <f>VLOOKUP($A184,'Class-1'!$B$9:$DL$108,6,0)</f>
        <v>0</v>
      </c>
      <c r="I191" s="956"/>
      <c r="J191" s="956"/>
      <c r="K191" s="956"/>
      <c r="L191" s="956"/>
      <c r="M191" s="957"/>
    </row>
    <row r="192" spans="1:13" ht="18" customHeight="1">
      <c r="A192" s="17"/>
      <c r="B192" s="436" t="s">
        <v>165</v>
      </c>
      <c r="C192" s="953" t="s">
        <v>23</v>
      </c>
      <c r="D192" s="954"/>
      <c r="E192" s="954"/>
      <c r="F192" s="955"/>
      <c r="G192" s="60" t="s">
        <v>101</v>
      </c>
      <c r="H192" s="956">
        <f>VLOOKUP($A184,'Class-1'!$B$9:$DL$108,7,0)</f>
        <v>0</v>
      </c>
      <c r="I192" s="956"/>
      <c r="J192" s="956"/>
      <c r="K192" s="956"/>
      <c r="L192" s="956"/>
      <c r="M192" s="957"/>
    </row>
    <row r="193" spans="1:13" ht="18" customHeight="1">
      <c r="A193" s="17"/>
      <c r="B193" s="436" t="s">
        <v>165</v>
      </c>
      <c r="C193" s="953" t="s">
        <v>64</v>
      </c>
      <c r="D193" s="954"/>
      <c r="E193" s="954"/>
      <c r="F193" s="955"/>
      <c r="G193" s="60" t="s">
        <v>101</v>
      </c>
      <c r="H193" s="956">
        <f>VLOOKUP($A184,'Class-1'!$B$9:$DL$108,8,0)</f>
        <v>0</v>
      </c>
      <c r="I193" s="956"/>
      <c r="J193" s="956"/>
      <c r="K193" s="956"/>
      <c r="L193" s="956"/>
      <c r="M193" s="957"/>
    </row>
    <row r="194" spans="1:13" ht="18" customHeight="1">
      <c r="A194" s="17"/>
      <c r="B194" s="436" t="s">
        <v>165</v>
      </c>
      <c r="C194" s="953" t="s">
        <v>65</v>
      </c>
      <c r="D194" s="954"/>
      <c r="E194" s="954"/>
      <c r="F194" s="955"/>
      <c r="G194" s="60" t="s">
        <v>101</v>
      </c>
      <c r="H194" s="1026" t="str">
        <f>CONCATENATE('Class-1'!$F$4,'Class-1'!$I$4)</f>
        <v>4(A)</v>
      </c>
      <c r="I194" s="956"/>
      <c r="J194" s="956"/>
      <c r="K194" s="956"/>
      <c r="L194" s="956"/>
      <c r="M194" s="957"/>
    </row>
    <row r="195" spans="1:13" ht="18" customHeight="1" thickBot="1">
      <c r="A195" s="17"/>
      <c r="B195" s="436" t="s">
        <v>165</v>
      </c>
      <c r="C195" s="1027" t="s">
        <v>25</v>
      </c>
      <c r="D195" s="1028"/>
      <c r="E195" s="1028"/>
      <c r="F195" s="1029"/>
      <c r="G195" s="130" t="s">
        <v>101</v>
      </c>
      <c r="H195" s="1030">
        <f>VLOOKUP($A184,'Class-1'!$B$9:$DL$108,9,0)</f>
        <v>0</v>
      </c>
      <c r="I195" s="1030"/>
      <c r="J195" s="1030"/>
      <c r="K195" s="1030"/>
      <c r="L195" s="1030"/>
      <c r="M195" s="1031"/>
    </row>
    <row r="196" spans="1:13" ht="18" customHeight="1">
      <c r="A196" s="17"/>
      <c r="B196" s="436" t="s">
        <v>165</v>
      </c>
      <c r="C196" s="958" t="s">
        <v>66</v>
      </c>
      <c r="D196" s="959"/>
      <c r="E196" s="268" t="s">
        <v>109</v>
      </c>
      <c r="F196" s="268" t="s">
        <v>110</v>
      </c>
      <c r="G196" s="265" t="s">
        <v>34</v>
      </c>
      <c r="H196" s="269" t="s">
        <v>67</v>
      </c>
      <c r="I196" s="265" t="s">
        <v>147</v>
      </c>
      <c r="J196" s="270" t="s">
        <v>31</v>
      </c>
      <c r="K196" s="960" t="s">
        <v>118</v>
      </c>
      <c r="L196" s="961"/>
      <c r="M196" s="275" t="s">
        <v>119</v>
      </c>
    </row>
    <row r="197" spans="1:13" ht="18" customHeight="1" thickBot="1">
      <c r="A197" s="17"/>
      <c r="B197" s="436" t="s">
        <v>165</v>
      </c>
      <c r="C197" s="966" t="s">
        <v>68</v>
      </c>
      <c r="D197" s="967"/>
      <c r="E197" s="470">
        <f>'Class-1'!$K$7</f>
        <v>20</v>
      </c>
      <c r="F197" s="470">
        <f>'Class-1'!$L$7</f>
        <v>20</v>
      </c>
      <c r="G197" s="266">
        <f>E197+F197</f>
        <v>40</v>
      </c>
      <c r="H197" s="470">
        <f>'Class-1'!$Q$7</f>
        <v>60</v>
      </c>
      <c r="I197" s="266">
        <f>G197+H197</f>
        <v>100</v>
      </c>
      <c r="J197" s="470">
        <f>'Class-1'!$U$7</f>
        <v>100</v>
      </c>
      <c r="K197" s="1032">
        <f>I197+J197</f>
        <v>200</v>
      </c>
      <c r="L197" s="1033"/>
      <c r="M197" s="276" t="s">
        <v>166</v>
      </c>
    </row>
    <row r="198" spans="1:13" ht="18" customHeight="1">
      <c r="A198" s="17"/>
      <c r="B198" s="436" t="s">
        <v>165</v>
      </c>
      <c r="C198" s="1034" t="str">
        <f>'Class-1'!$K$3</f>
        <v>Hindi</v>
      </c>
      <c r="D198" s="1035"/>
      <c r="E198" s="131">
        <f>IF(OR(C198="",$I189="NSO"),"",VLOOKUP($A184,'Class-1'!$B$9:$DL$108,10,0))</f>
        <v>0</v>
      </c>
      <c r="F198" s="131">
        <f>IF(OR(C198="",$I189="NSO"),"",VLOOKUP($A184,'Class-1'!$B$9:$DL$108,11,0))</f>
        <v>0</v>
      </c>
      <c r="G198" s="267">
        <f>SUM(E198,F198)</f>
        <v>0</v>
      </c>
      <c r="H198" s="131">
        <f>IF(OR(C198="",$I189="NSO"),"",VLOOKUP($A184,'Class-1'!$B$9:$DL$108,16,0))</f>
        <v>0</v>
      </c>
      <c r="I198" s="264">
        <f t="shared" ref="I198:I203" si="21">SUM(G198,H198)</f>
        <v>0</v>
      </c>
      <c r="J198" s="131">
        <f>IF(OR(C198="",$I189="NSO"),"",VLOOKUP($A184,'Class-1'!$B$9:$DL$108,20,0))</f>
        <v>0</v>
      </c>
      <c r="K198" s="1036">
        <f t="shared" ref="K198:K203" si="22">SUM(I198,J198)</f>
        <v>0</v>
      </c>
      <c r="L198" s="1037">
        <f t="shared" ref="L198:L203" si="23">SUM(J198,K198)</f>
        <v>0</v>
      </c>
      <c r="M198" s="277">
        <f>IF(OR(C198="",$I189="NSO"),"",VLOOKUP($A184,'Class-1'!$B$9:$DL$108,23,0))</f>
        <v>0</v>
      </c>
    </row>
    <row r="199" spans="1:13" ht="18" customHeight="1">
      <c r="A199" s="17"/>
      <c r="B199" s="436" t="s">
        <v>165</v>
      </c>
      <c r="C199" s="962" t="str">
        <f>'Class-1'!$Y$3</f>
        <v>Mathematics</v>
      </c>
      <c r="D199" s="963"/>
      <c r="E199" s="131">
        <f>IF(OR(C199="",$I189="NSO"),"",VLOOKUP($A184,'Class-1'!$B$9:$DL$108,24,0))</f>
        <v>0</v>
      </c>
      <c r="F199" s="131">
        <f>IF(OR(C199="",$I189="NSO"),"",VLOOKUP($A184,'Class-1'!$B$9:$DL$108,25,0))</f>
        <v>0</v>
      </c>
      <c r="G199" s="267">
        <f t="shared" ref="G199:G203" si="24">SUM(E199,F199)</f>
        <v>0</v>
      </c>
      <c r="H199" s="131">
        <f>IF(OR(C199="",$I189="NSO"),"",VLOOKUP($A184,'Class-1'!$B$9:$DL$108,30,0))</f>
        <v>0</v>
      </c>
      <c r="I199" s="264">
        <f t="shared" si="21"/>
        <v>0</v>
      </c>
      <c r="J199" s="131">
        <f>IF(OR(C199="",$I189="NSO"),"",VLOOKUP($A184,'Class-1'!$B$9:$DL$108,34,0))</f>
        <v>0</v>
      </c>
      <c r="K199" s="964">
        <f t="shared" si="22"/>
        <v>0</v>
      </c>
      <c r="L199" s="965">
        <f t="shared" si="23"/>
        <v>0</v>
      </c>
      <c r="M199" s="277">
        <f>IF(OR(C199="",$I189="NSO"),"",VLOOKUP($A184,'Class-1'!$B$9:$DL$108,37,0))</f>
        <v>0</v>
      </c>
    </row>
    <row r="200" spans="1:13" ht="18" customHeight="1">
      <c r="A200" s="17"/>
      <c r="B200" s="436" t="s">
        <v>165</v>
      </c>
      <c r="C200" s="962" t="str">
        <f>'Class-1'!$AM$3</f>
        <v>Sanskrit</v>
      </c>
      <c r="D200" s="963"/>
      <c r="E200" s="131">
        <f>IF(OR(C200="",$I189="NSO"),"",VLOOKUP($A184,'Class-1'!$B$9:$DL$108,38,0))</f>
        <v>0</v>
      </c>
      <c r="F200" s="131">
        <f>IF(OR(C200="",$I189="NSO"),"",VLOOKUP($A184,'Class-1'!$B$9:$DL$108,39,0))</f>
        <v>0</v>
      </c>
      <c r="G200" s="267">
        <f t="shared" si="24"/>
        <v>0</v>
      </c>
      <c r="H200" s="131">
        <f>IF(OR(C200="",$I189="NSO"),"",VLOOKUP($A184,'Class-1'!$B$9:$DL$108,44,0))</f>
        <v>0</v>
      </c>
      <c r="I200" s="264">
        <f t="shared" si="21"/>
        <v>0</v>
      </c>
      <c r="J200" s="131">
        <f>IF(OR(C200="",$I189="NSO"),"",VLOOKUP($A184,'Class-1'!$B$9:$DL$108,48,0))</f>
        <v>0</v>
      </c>
      <c r="K200" s="964">
        <f t="shared" si="22"/>
        <v>0</v>
      </c>
      <c r="L200" s="965">
        <f t="shared" si="23"/>
        <v>0</v>
      </c>
      <c r="M200" s="277">
        <f>IF(OR(C200="",$I189="NSO"),"",VLOOKUP($A184,'Class-1'!$B$9:$DL$108,51,0))</f>
        <v>0</v>
      </c>
    </row>
    <row r="201" spans="1:13" ht="18" customHeight="1">
      <c r="A201" s="17"/>
      <c r="B201" s="436" t="s">
        <v>165</v>
      </c>
      <c r="C201" s="962" t="str">
        <f>'Class-1'!$BA$3</f>
        <v>English</v>
      </c>
      <c r="D201" s="963"/>
      <c r="E201" s="131">
        <f>IF(OR(C201="",$I189="NSO"),"",VLOOKUP($A184,'Class-1'!$B$9:$DL$108,52,0))</f>
        <v>0</v>
      </c>
      <c r="F201" s="131">
        <f>IF(OR(C201="",$I189="NSO"),"",VLOOKUP($A184,'Class-1'!$B$9:$DL$108,53,0))</f>
        <v>0</v>
      </c>
      <c r="G201" s="267">
        <f t="shared" si="24"/>
        <v>0</v>
      </c>
      <c r="H201" s="131">
        <f>IF(OR(C201="",$I189="NSO"),"",VLOOKUP($A184,'Class-1'!$B$9:$DL$108,58,0))</f>
        <v>0</v>
      </c>
      <c r="I201" s="264">
        <f t="shared" si="21"/>
        <v>0</v>
      </c>
      <c r="J201" s="131">
        <f>IF(OR(C201="",$I189="NSO"),"",VLOOKUP($A184,'Class-1'!$B$9:$DL$108,62,0))</f>
        <v>0</v>
      </c>
      <c r="K201" s="964">
        <f t="shared" si="22"/>
        <v>0</v>
      </c>
      <c r="L201" s="965">
        <f t="shared" si="23"/>
        <v>0</v>
      </c>
      <c r="M201" s="277">
        <f>IF(OR(C201="",$I189="NSO"),"",VLOOKUP($A184,'Class-1'!$B$9:$DL$108,65,0))</f>
        <v>0</v>
      </c>
    </row>
    <row r="202" spans="1:13" ht="18" customHeight="1" thickBot="1">
      <c r="A202" s="17"/>
      <c r="B202" s="436" t="s">
        <v>165</v>
      </c>
      <c r="C202" s="966" t="s">
        <v>68</v>
      </c>
      <c r="D202" s="967"/>
      <c r="E202" s="470">
        <f>'Class-1'!$BO$7</f>
        <v>20</v>
      </c>
      <c r="F202" s="470">
        <f>'Class-1'!$BP$7</f>
        <v>20</v>
      </c>
      <c r="G202" s="266">
        <f t="shared" si="24"/>
        <v>40</v>
      </c>
      <c r="H202" s="271">
        <f>'Class-1'!$BU$7</f>
        <v>60</v>
      </c>
      <c r="I202" s="266">
        <f t="shared" si="21"/>
        <v>100</v>
      </c>
      <c r="J202" s="470">
        <f>'Class-1'!$BY$7</f>
        <v>100</v>
      </c>
      <c r="K202" s="1032">
        <f t="shared" si="22"/>
        <v>200</v>
      </c>
      <c r="L202" s="1033">
        <f t="shared" si="23"/>
        <v>300</v>
      </c>
      <c r="M202" s="276" t="s">
        <v>166</v>
      </c>
    </row>
    <row r="203" spans="1:13" ht="18" customHeight="1">
      <c r="A203" s="17"/>
      <c r="B203" s="436" t="s">
        <v>165</v>
      </c>
      <c r="C203" s="962" t="str">
        <f>'Class-1'!$BO$3</f>
        <v>Env. Study</v>
      </c>
      <c r="D203" s="963"/>
      <c r="E203" s="131">
        <f>IF(OR(C203="",$I189="NSO"),"",VLOOKUP($A184,'Class-1'!$B$9:$DL$108,66,0))</f>
        <v>0</v>
      </c>
      <c r="F203" s="131">
        <f>IF(OR(C203="",$I189="NSO"),"",VLOOKUP($A184,'Class-1'!$B$9:$DL$108,67,0))</f>
        <v>0</v>
      </c>
      <c r="G203" s="264">
        <f t="shared" si="24"/>
        <v>0</v>
      </c>
      <c r="H203" s="131">
        <f>IF(OR(C203="",$I189="NSO"),"",VLOOKUP($A184,'Class-1'!$B$9:$DL$108,72,0))</f>
        <v>0</v>
      </c>
      <c r="I203" s="264">
        <f t="shared" si="21"/>
        <v>0</v>
      </c>
      <c r="J203" s="131">
        <f>IF(OR(C203="",$I189="NSO"),"",VLOOKUP($A184,'Class-1'!$B$9:$DL$108,76,0))</f>
        <v>0</v>
      </c>
      <c r="K203" s="968">
        <f t="shared" si="22"/>
        <v>0</v>
      </c>
      <c r="L203" s="969">
        <f t="shared" si="23"/>
        <v>0</v>
      </c>
      <c r="M203" s="277">
        <f>IF(OR(C203="",$I189="NSO"),"",VLOOKUP($A184,'Class-1'!$B$9:$DL$108,79,0))</f>
        <v>0</v>
      </c>
    </row>
    <row r="204" spans="1:13" ht="18" customHeight="1" thickBot="1">
      <c r="A204" s="17"/>
      <c r="B204" s="436" t="s">
        <v>165</v>
      </c>
      <c r="C204" s="970"/>
      <c r="D204" s="971"/>
      <c r="E204" s="971"/>
      <c r="F204" s="971"/>
      <c r="G204" s="971"/>
      <c r="H204" s="971"/>
      <c r="I204" s="971"/>
      <c r="J204" s="971"/>
      <c r="K204" s="971"/>
      <c r="L204" s="971"/>
      <c r="M204" s="972"/>
    </row>
    <row r="205" spans="1:13" ht="18" customHeight="1">
      <c r="A205" s="17"/>
      <c r="B205" s="436" t="s">
        <v>165</v>
      </c>
      <c r="C205" s="973" t="s">
        <v>120</v>
      </c>
      <c r="D205" s="974"/>
      <c r="E205" s="975"/>
      <c r="F205" s="906" t="s">
        <v>121</v>
      </c>
      <c r="G205" s="906"/>
      <c r="H205" s="907" t="s">
        <v>122</v>
      </c>
      <c r="I205" s="908"/>
      <c r="J205" s="132" t="s">
        <v>51</v>
      </c>
      <c r="K205" s="438" t="s">
        <v>123</v>
      </c>
      <c r="L205" s="262" t="s">
        <v>49</v>
      </c>
      <c r="M205" s="278" t="s">
        <v>54</v>
      </c>
    </row>
    <row r="206" spans="1:13" ht="18" customHeight="1" thickBot="1">
      <c r="A206" s="17"/>
      <c r="B206" s="436" t="s">
        <v>165</v>
      </c>
      <c r="C206" s="976"/>
      <c r="D206" s="977"/>
      <c r="E206" s="978"/>
      <c r="F206" s="909">
        <f>IF(OR($I189="",$I189="NSO"),"",VLOOKUP($A184,'Class-1'!$B$9:$DL$108,107,0))</f>
        <v>1000</v>
      </c>
      <c r="G206" s="910"/>
      <c r="H206" s="909">
        <f>IF(OR($I189="",$I189="NSO"),"",VLOOKUP($A184,'Class-1'!$B$9:$DL$108,108,0))</f>
        <v>0</v>
      </c>
      <c r="I206" s="910"/>
      <c r="J206" s="133">
        <f>IF(OR($I189="",$I189="NSO"),"",VLOOKUP($A184,'Class-1'!$B$9:$DL$200,109,0))</f>
        <v>0</v>
      </c>
      <c r="K206" s="133">
        <f>IF(OR($I189="",$I189="NSO"),"",VLOOKUP($A184,'Class-1'!$B$9:$DL$200,110,0))</f>
        <v>0</v>
      </c>
      <c r="L206" s="263" t="str">
        <f>IF(OR($I189="",$I189="NSO"),"",VLOOKUP($A184,'Class-1'!$B$9:$DL$200,111,0))</f>
        <v>Promoted</v>
      </c>
      <c r="M206" s="279" t="str">
        <f>IF(OR($I189="",$I189="NSO"),"",VLOOKUP($A184,'Class-1'!$B$9:$DL$200,113,0))</f>
        <v/>
      </c>
    </row>
    <row r="207" spans="1:13" ht="18" customHeight="1" thickBot="1">
      <c r="A207" s="17"/>
      <c r="B207" s="436" t="s">
        <v>165</v>
      </c>
      <c r="C207" s="979"/>
      <c r="D207" s="980"/>
      <c r="E207" s="980"/>
      <c r="F207" s="980"/>
      <c r="G207" s="980"/>
      <c r="H207" s="981"/>
      <c r="I207" s="983" t="s">
        <v>73</v>
      </c>
      <c r="J207" s="984"/>
      <c r="K207" s="63">
        <f>IF(OR($I189="",$I189="NSO"),"",VLOOKUP($A184,'Class-1'!$B$9:$DL$200,104,0))</f>
        <v>0</v>
      </c>
      <c r="L207" s="982" t="s">
        <v>93</v>
      </c>
      <c r="M207" s="897"/>
    </row>
    <row r="208" spans="1:13" ht="18" customHeight="1" thickBot="1">
      <c r="A208" s="17"/>
      <c r="B208" s="436" t="s">
        <v>165</v>
      </c>
      <c r="C208" s="1014" t="s">
        <v>72</v>
      </c>
      <c r="D208" s="1015"/>
      <c r="E208" s="1015"/>
      <c r="F208" s="1015"/>
      <c r="G208" s="1015"/>
      <c r="H208" s="1016"/>
      <c r="I208" s="1017" t="s">
        <v>74</v>
      </c>
      <c r="J208" s="1018"/>
      <c r="K208" s="64">
        <f>IF(OR($I189="",$I189="NSO"),"",VLOOKUP($A184,'Class-1'!$B$9:$DL$200,105,0))</f>
        <v>0</v>
      </c>
      <c r="L208" s="1019" t="str">
        <f>IF(OR($I189="",$I189="NSO"),"",VLOOKUP($A184,'Class-1'!$B$9:$DL$200,106,0))</f>
        <v/>
      </c>
      <c r="M208" s="1020"/>
    </row>
    <row r="209" spans="1:13" ht="18" customHeight="1" thickBot="1">
      <c r="A209" s="17"/>
      <c r="B209" s="436" t="s">
        <v>165</v>
      </c>
      <c r="C209" s="1001" t="s">
        <v>66</v>
      </c>
      <c r="D209" s="1002"/>
      <c r="E209" s="1003"/>
      <c r="F209" s="1012" t="s">
        <v>69</v>
      </c>
      <c r="G209" s="1013"/>
      <c r="H209" s="272" t="s">
        <v>58</v>
      </c>
      <c r="I209" s="985" t="s">
        <v>75</v>
      </c>
      <c r="J209" s="986"/>
      <c r="K209" s="987">
        <f>IF(OR($I189="",$I189="NSO"),"",VLOOKUP($A184,'Class-1'!$B$9:$DL$200,114,0))</f>
        <v>0</v>
      </c>
      <c r="L209" s="987"/>
      <c r="M209" s="988"/>
    </row>
    <row r="210" spans="1:13" ht="18" customHeight="1">
      <c r="A210" s="17"/>
      <c r="B210" s="436" t="s">
        <v>165</v>
      </c>
      <c r="C210" s="923" t="str">
        <f>'Class-1'!$CC$3</f>
        <v>WORK EXP.</v>
      </c>
      <c r="D210" s="924"/>
      <c r="E210" s="925"/>
      <c r="F210" s="926" t="str">
        <f>IF(OR(C210="",$I189="NSO"),"",VLOOKUP($A184,'Class-1'!$B$9:$DZ$200,121,0))</f>
        <v>0/100</v>
      </c>
      <c r="G210" s="927"/>
      <c r="H210" s="85">
        <f>IF(OR(C210="",$I189="NSO"),"",VLOOKUP($A184,'Class-1'!$B$9:$DL$108,87,0))</f>
        <v>0</v>
      </c>
      <c r="I210" s="1021" t="s">
        <v>95</v>
      </c>
      <c r="J210" s="1022"/>
      <c r="K210" s="1023">
        <f>'Class-1'!$T$2</f>
        <v>44705</v>
      </c>
      <c r="L210" s="1024"/>
      <c r="M210" s="1025"/>
    </row>
    <row r="211" spans="1:13" ht="18" customHeight="1">
      <c r="A211" s="17"/>
      <c r="B211" s="436" t="s">
        <v>165</v>
      </c>
      <c r="C211" s="923" t="str">
        <f>'Class-1'!$CK$3</f>
        <v>ART EDUCATION</v>
      </c>
      <c r="D211" s="924"/>
      <c r="E211" s="925"/>
      <c r="F211" s="926" t="str">
        <f>IF(OR(C211="",$I189="NSO"),"",VLOOKUP($A184,'Class-1'!$B$9:$DZ$200,125,0))</f>
        <v>0/100</v>
      </c>
      <c r="G211" s="927"/>
      <c r="H211" s="134">
        <f>IF(OR(C211="",$I189="NSO"),"",VLOOKUP($A184,'Class-1'!$B$9:$DL$108,95,0))</f>
        <v>0</v>
      </c>
      <c r="I211" s="928"/>
      <c r="J211" s="929"/>
      <c r="K211" s="929"/>
      <c r="L211" s="929"/>
      <c r="M211" s="930"/>
    </row>
    <row r="212" spans="1:13" ht="18" customHeight="1" thickBot="1">
      <c r="A212" s="17"/>
      <c r="B212" s="436" t="s">
        <v>165</v>
      </c>
      <c r="C212" s="931" t="str">
        <f>'Class-1'!$CS$3</f>
        <v>HEALTH &amp; PHY. EDUCATION</v>
      </c>
      <c r="D212" s="932"/>
      <c r="E212" s="933"/>
      <c r="F212" s="926" t="str">
        <f>IF(OR(C212="",$I189="NSO"),"",VLOOKUP($A184,'Class-1'!$B$9:$DZ$200,129,0))</f>
        <v>0/100</v>
      </c>
      <c r="G212" s="927"/>
      <c r="H212" s="86">
        <f>IF(OR(C212="",$I189="NSO"),"",VLOOKUP($A184,'Class-1'!$B$9:$DL$108,103,0))</f>
        <v>0</v>
      </c>
      <c r="I212" s="889" t="s">
        <v>89</v>
      </c>
      <c r="J212" s="890"/>
      <c r="K212" s="936"/>
      <c r="L212" s="937"/>
      <c r="M212" s="938"/>
    </row>
    <row r="213" spans="1:13" ht="18" customHeight="1">
      <c r="A213" s="17"/>
      <c r="B213" s="436" t="s">
        <v>165</v>
      </c>
      <c r="C213" s="895" t="s">
        <v>76</v>
      </c>
      <c r="D213" s="896"/>
      <c r="E213" s="896"/>
      <c r="F213" s="896"/>
      <c r="G213" s="896"/>
      <c r="H213" s="897"/>
      <c r="I213" s="891"/>
      <c r="J213" s="892"/>
      <c r="K213" s="939"/>
      <c r="L213" s="940"/>
      <c r="M213" s="941"/>
    </row>
    <row r="214" spans="1:13" ht="18" customHeight="1">
      <c r="A214" s="17"/>
      <c r="B214" s="436" t="s">
        <v>165</v>
      </c>
      <c r="C214" s="135" t="s">
        <v>35</v>
      </c>
      <c r="D214" s="463" t="s">
        <v>82</v>
      </c>
      <c r="E214" s="452"/>
      <c r="F214" s="463" t="s">
        <v>83</v>
      </c>
      <c r="G214" s="464"/>
      <c r="H214" s="465"/>
      <c r="I214" s="893"/>
      <c r="J214" s="894"/>
      <c r="K214" s="942"/>
      <c r="L214" s="943"/>
      <c r="M214" s="944"/>
    </row>
    <row r="215" spans="1:13" ht="16.5" customHeight="1">
      <c r="A215" s="17"/>
      <c r="B215" s="436" t="s">
        <v>165</v>
      </c>
      <c r="C215" s="148" t="s">
        <v>168</v>
      </c>
      <c r="D215" s="451" t="s">
        <v>170</v>
      </c>
      <c r="E215" s="148"/>
      <c r="F215" s="468" t="s">
        <v>84</v>
      </c>
      <c r="G215" s="466"/>
      <c r="H215" s="467"/>
      <c r="I215" s="992" t="s">
        <v>90</v>
      </c>
      <c r="J215" s="993"/>
      <c r="K215" s="993"/>
      <c r="L215" s="993"/>
      <c r="M215" s="994"/>
    </row>
    <row r="216" spans="1:13" ht="16.5" customHeight="1">
      <c r="A216" s="17"/>
      <c r="B216" s="436" t="s">
        <v>165</v>
      </c>
      <c r="C216" s="471" t="s">
        <v>77</v>
      </c>
      <c r="D216" s="451" t="s">
        <v>173</v>
      </c>
      <c r="E216" s="148"/>
      <c r="F216" s="468" t="s">
        <v>85</v>
      </c>
      <c r="G216" s="466"/>
      <c r="H216" s="467"/>
      <c r="I216" s="995"/>
      <c r="J216" s="996"/>
      <c r="K216" s="996"/>
      <c r="L216" s="996"/>
      <c r="M216" s="997"/>
    </row>
    <row r="217" spans="1:13" ht="16.5" customHeight="1">
      <c r="A217" s="17"/>
      <c r="B217" s="436" t="s">
        <v>165</v>
      </c>
      <c r="C217" s="471" t="s">
        <v>78</v>
      </c>
      <c r="D217" s="451" t="s">
        <v>174</v>
      </c>
      <c r="E217" s="148"/>
      <c r="F217" s="468" t="s">
        <v>86</v>
      </c>
      <c r="G217" s="466"/>
      <c r="H217" s="467"/>
      <c r="I217" s="995"/>
      <c r="J217" s="996"/>
      <c r="K217" s="996"/>
      <c r="L217" s="996"/>
      <c r="M217" s="997"/>
    </row>
    <row r="218" spans="1:13" ht="16.5" customHeight="1">
      <c r="A218" s="17"/>
      <c r="B218" s="436" t="s">
        <v>165</v>
      </c>
      <c r="C218" s="471" t="s">
        <v>80</v>
      </c>
      <c r="D218" s="451" t="s">
        <v>171</v>
      </c>
      <c r="E218" s="148"/>
      <c r="F218" s="468" t="s">
        <v>88</v>
      </c>
      <c r="G218" s="466"/>
      <c r="H218" s="467"/>
      <c r="I218" s="998"/>
      <c r="J218" s="999"/>
      <c r="K218" s="999"/>
      <c r="L218" s="999"/>
      <c r="M218" s="1000"/>
    </row>
    <row r="219" spans="1:13" ht="16.5" customHeight="1" thickBot="1">
      <c r="A219" s="17"/>
      <c r="B219" s="437" t="s">
        <v>165</v>
      </c>
      <c r="C219" s="280" t="s">
        <v>79</v>
      </c>
      <c r="D219" s="446" t="s">
        <v>172</v>
      </c>
      <c r="E219" s="439"/>
      <c r="F219" s="461" t="s">
        <v>87</v>
      </c>
      <c r="G219" s="462"/>
      <c r="H219" s="469"/>
      <c r="I219" s="989" t="s">
        <v>124</v>
      </c>
      <c r="J219" s="990"/>
      <c r="K219" s="990"/>
      <c r="L219" s="990"/>
      <c r="M219" s="991"/>
    </row>
    <row r="220" spans="1:13" ht="14.25" customHeight="1" thickBot="1">
      <c r="A220" s="282">
        <f>A184+1</f>
        <v>7</v>
      </c>
      <c r="B220" s="1009" t="s">
        <v>61</v>
      </c>
      <c r="C220" s="1010"/>
      <c r="D220" s="1010"/>
      <c r="E220" s="1010"/>
      <c r="F220" s="1010"/>
      <c r="G220" s="1010"/>
      <c r="H220" s="1010"/>
      <c r="I220" s="1010"/>
      <c r="J220" s="1010"/>
      <c r="K220" s="1010"/>
      <c r="L220" s="1010"/>
      <c r="M220" s="1011"/>
    </row>
    <row r="221" spans="1:13" ht="36.75" thickTop="1">
      <c r="A221" s="17"/>
      <c r="B221" s="1005"/>
      <c r="C221" s="1006"/>
      <c r="D221" s="945" t="str">
        <f>Master!$E$8</f>
        <v>Govt.Sr.Sec.Sch. Raimalwada</v>
      </c>
      <c r="E221" s="946"/>
      <c r="F221" s="946"/>
      <c r="G221" s="946"/>
      <c r="H221" s="946"/>
      <c r="I221" s="946"/>
      <c r="J221" s="946"/>
      <c r="K221" s="946"/>
      <c r="L221" s="946"/>
      <c r="M221" s="947"/>
    </row>
    <row r="222" spans="1:13" ht="21" customHeight="1" thickBot="1">
      <c r="A222" s="17"/>
      <c r="B222" s="1007"/>
      <c r="C222" s="1008"/>
      <c r="D222" s="948" t="str">
        <f>Master!$E$11</f>
        <v>P.S.-Bapini (Jodhpur)</v>
      </c>
      <c r="E222" s="949"/>
      <c r="F222" s="949"/>
      <c r="G222" s="949"/>
      <c r="H222" s="949"/>
      <c r="I222" s="949"/>
      <c r="J222" s="949"/>
      <c r="K222" s="949"/>
      <c r="L222" s="949"/>
      <c r="M222" s="950"/>
    </row>
    <row r="223" spans="1:13" ht="42.75" customHeight="1" thickTop="1">
      <c r="A223" s="17"/>
      <c r="B223" s="273"/>
      <c r="C223" s="916" t="s">
        <v>62</v>
      </c>
      <c r="D223" s="917"/>
      <c r="E223" s="917"/>
      <c r="F223" s="917"/>
      <c r="G223" s="917"/>
      <c r="H223" s="917"/>
      <c r="I223" s="918"/>
      <c r="J223" s="922" t="s">
        <v>91</v>
      </c>
      <c r="K223" s="922"/>
      <c r="L223" s="934" t="str">
        <f>Master!$E$14</f>
        <v>0810000000</v>
      </c>
      <c r="M223" s="935"/>
    </row>
    <row r="224" spans="1:13" ht="18" customHeight="1" thickBot="1">
      <c r="A224" s="17"/>
      <c r="B224" s="274"/>
      <c r="C224" s="919"/>
      <c r="D224" s="920"/>
      <c r="E224" s="920"/>
      <c r="F224" s="920"/>
      <c r="G224" s="920"/>
      <c r="H224" s="920"/>
      <c r="I224" s="921"/>
      <c r="J224" s="898" t="s">
        <v>63</v>
      </c>
      <c r="K224" s="899"/>
      <c r="L224" s="902" t="str">
        <f>Master!$E$6</f>
        <v>2021-22</v>
      </c>
      <c r="M224" s="903"/>
    </row>
    <row r="225" spans="1:13" ht="18" customHeight="1" thickBot="1">
      <c r="A225" s="17"/>
      <c r="B225" s="274"/>
      <c r="C225" s="951" t="s">
        <v>125</v>
      </c>
      <c r="D225" s="952"/>
      <c r="E225" s="952"/>
      <c r="F225" s="952"/>
      <c r="G225" s="952"/>
      <c r="H225" s="952"/>
      <c r="I225" s="281">
        <f>VLOOKUP($A220,'Class-1'!$B$9:$F$108,5,0)</f>
        <v>0</v>
      </c>
      <c r="J225" s="900"/>
      <c r="K225" s="901"/>
      <c r="L225" s="904"/>
      <c r="M225" s="905"/>
    </row>
    <row r="226" spans="1:13" ht="18" customHeight="1">
      <c r="A226" s="17"/>
      <c r="B226" s="436" t="s">
        <v>165</v>
      </c>
      <c r="C226" s="911" t="s">
        <v>20</v>
      </c>
      <c r="D226" s="912"/>
      <c r="E226" s="912"/>
      <c r="F226" s="913"/>
      <c r="G226" s="31" t="s">
        <v>101</v>
      </c>
      <c r="H226" s="914">
        <f>VLOOKUP($A220,'Class-1'!$B$9:$DL$108,3,0)</f>
        <v>0</v>
      </c>
      <c r="I226" s="914"/>
      <c r="J226" s="914"/>
      <c r="K226" s="914"/>
      <c r="L226" s="914"/>
      <c r="M226" s="915"/>
    </row>
    <row r="227" spans="1:13" ht="18" customHeight="1">
      <c r="A227" s="17"/>
      <c r="B227" s="436" t="s">
        <v>165</v>
      </c>
      <c r="C227" s="953" t="s">
        <v>22</v>
      </c>
      <c r="D227" s="954"/>
      <c r="E227" s="954"/>
      <c r="F227" s="955"/>
      <c r="G227" s="60" t="s">
        <v>101</v>
      </c>
      <c r="H227" s="956">
        <f>VLOOKUP($A220,'Class-1'!$B$9:$DL$108,6,0)</f>
        <v>0</v>
      </c>
      <c r="I227" s="956"/>
      <c r="J227" s="956"/>
      <c r="K227" s="956"/>
      <c r="L227" s="956"/>
      <c r="M227" s="957"/>
    </row>
    <row r="228" spans="1:13" ht="18" customHeight="1">
      <c r="A228" s="17"/>
      <c r="B228" s="436" t="s">
        <v>165</v>
      </c>
      <c r="C228" s="953" t="s">
        <v>23</v>
      </c>
      <c r="D228" s="954"/>
      <c r="E228" s="954"/>
      <c r="F228" s="955"/>
      <c r="G228" s="60" t="s">
        <v>101</v>
      </c>
      <c r="H228" s="956">
        <f>VLOOKUP($A220,'Class-1'!$B$9:$DL$108,7,0)</f>
        <v>0</v>
      </c>
      <c r="I228" s="956"/>
      <c r="J228" s="956"/>
      <c r="K228" s="956"/>
      <c r="L228" s="956"/>
      <c r="M228" s="957"/>
    </row>
    <row r="229" spans="1:13" ht="18" customHeight="1">
      <c r="A229" s="17"/>
      <c r="B229" s="436" t="s">
        <v>165</v>
      </c>
      <c r="C229" s="953" t="s">
        <v>64</v>
      </c>
      <c r="D229" s="954"/>
      <c r="E229" s="954"/>
      <c r="F229" s="955"/>
      <c r="G229" s="60" t="s">
        <v>101</v>
      </c>
      <c r="H229" s="956">
        <f>VLOOKUP($A220,'Class-1'!$B$9:$DL$108,8,0)</f>
        <v>0</v>
      </c>
      <c r="I229" s="956"/>
      <c r="J229" s="956"/>
      <c r="K229" s="956"/>
      <c r="L229" s="956"/>
      <c r="M229" s="957"/>
    </row>
    <row r="230" spans="1:13" ht="18" customHeight="1">
      <c r="A230" s="17"/>
      <c r="B230" s="436" t="s">
        <v>165</v>
      </c>
      <c r="C230" s="953" t="s">
        <v>65</v>
      </c>
      <c r="D230" s="954"/>
      <c r="E230" s="954"/>
      <c r="F230" s="955"/>
      <c r="G230" s="60" t="s">
        <v>101</v>
      </c>
      <c r="H230" s="1026" t="str">
        <f>CONCATENATE('Class-1'!$F$4,'Class-1'!$I$4)</f>
        <v>4(A)</v>
      </c>
      <c r="I230" s="956"/>
      <c r="J230" s="956"/>
      <c r="K230" s="956"/>
      <c r="L230" s="956"/>
      <c r="M230" s="957"/>
    </row>
    <row r="231" spans="1:13" ht="18" customHeight="1" thickBot="1">
      <c r="A231" s="17"/>
      <c r="B231" s="436" t="s">
        <v>165</v>
      </c>
      <c r="C231" s="1027" t="s">
        <v>25</v>
      </c>
      <c r="D231" s="1028"/>
      <c r="E231" s="1028"/>
      <c r="F231" s="1029"/>
      <c r="G231" s="130" t="s">
        <v>101</v>
      </c>
      <c r="H231" s="1030">
        <f>VLOOKUP($A220,'Class-1'!$B$9:$DL$108,9,0)</f>
        <v>0</v>
      </c>
      <c r="I231" s="1030"/>
      <c r="J231" s="1030"/>
      <c r="K231" s="1030"/>
      <c r="L231" s="1030"/>
      <c r="M231" s="1031"/>
    </row>
    <row r="232" spans="1:13" ht="18" customHeight="1">
      <c r="A232" s="17"/>
      <c r="B232" s="436" t="s">
        <v>165</v>
      </c>
      <c r="C232" s="958" t="s">
        <v>66</v>
      </c>
      <c r="D232" s="959"/>
      <c r="E232" s="268" t="s">
        <v>109</v>
      </c>
      <c r="F232" s="268" t="s">
        <v>110</v>
      </c>
      <c r="G232" s="265" t="s">
        <v>34</v>
      </c>
      <c r="H232" s="269" t="s">
        <v>67</v>
      </c>
      <c r="I232" s="265" t="s">
        <v>147</v>
      </c>
      <c r="J232" s="270" t="s">
        <v>31</v>
      </c>
      <c r="K232" s="960" t="s">
        <v>118</v>
      </c>
      <c r="L232" s="961"/>
      <c r="M232" s="275" t="s">
        <v>119</v>
      </c>
    </row>
    <row r="233" spans="1:13" ht="18" customHeight="1" thickBot="1">
      <c r="A233" s="17"/>
      <c r="B233" s="436" t="s">
        <v>165</v>
      </c>
      <c r="C233" s="966" t="s">
        <v>68</v>
      </c>
      <c r="D233" s="967"/>
      <c r="E233" s="470">
        <f>'Class-1'!$K$7</f>
        <v>20</v>
      </c>
      <c r="F233" s="470">
        <f>'Class-1'!$L$7</f>
        <v>20</v>
      </c>
      <c r="G233" s="266">
        <f>E233+F233</f>
        <v>40</v>
      </c>
      <c r="H233" s="470">
        <f>'Class-1'!$Q$7</f>
        <v>60</v>
      </c>
      <c r="I233" s="266">
        <f>G233+H233</f>
        <v>100</v>
      </c>
      <c r="J233" s="470">
        <f>'Class-1'!$U$7</f>
        <v>100</v>
      </c>
      <c r="K233" s="1032">
        <f>I233+J233</f>
        <v>200</v>
      </c>
      <c r="L233" s="1033"/>
      <c r="M233" s="276" t="s">
        <v>166</v>
      </c>
    </row>
    <row r="234" spans="1:13" ht="18" customHeight="1">
      <c r="A234" s="17"/>
      <c r="B234" s="436" t="s">
        <v>165</v>
      </c>
      <c r="C234" s="1034" t="str">
        <f>'Class-1'!$K$3</f>
        <v>Hindi</v>
      </c>
      <c r="D234" s="1035"/>
      <c r="E234" s="131">
        <f>IF(OR(C234="",$I225="NSO"),"",VLOOKUP($A220,'Class-1'!$B$9:$DL$108,10,0))</f>
        <v>0</v>
      </c>
      <c r="F234" s="131">
        <f>IF(OR(C234="",$I225="NSO"),"",VLOOKUP($A220,'Class-1'!$B$9:$DL$108,11,0))</f>
        <v>0</v>
      </c>
      <c r="G234" s="267">
        <f>SUM(E234,F234)</f>
        <v>0</v>
      </c>
      <c r="H234" s="131">
        <f>IF(OR(C234="",$I225="NSO"),"",VLOOKUP($A220,'Class-1'!$B$9:$DL$108,16,0))</f>
        <v>0</v>
      </c>
      <c r="I234" s="264">
        <f t="shared" ref="I234:I239" si="25">SUM(G234,H234)</f>
        <v>0</v>
      </c>
      <c r="J234" s="131">
        <f>IF(OR(C234="",$I225="NSO"),"",VLOOKUP($A220,'Class-1'!$B$9:$DL$108,20,0))</f>
        <v>0</v>
      </c>
      <c r="K234" s="1036">
        <f t="shared" ref="K234:K239" si="26">SUM(I234,J234)</f>
        <v>0</v>
      </c>
      <c r="L234" s="1037">
        <f t="shared" ref="L234:L239" si="27">SUM(J234,K234)</f>
        <v>0</v>
      </c>
      <c r="M234" s="277" t="str">
        <f>IF(OR(C234="",$I225="NSO"),"",VLOOKUP($A220,'Class-1'!$B$9:$DL$108,23,0))</f>
        <v/>
      </c>
    </row>
    <row r="235" spans="1:13" ht="18" customHeight="1">
      <c r="A235" s="17"/>
      <c r="B235" s="436" t="s">
        <v>165</v>
      </c>
      <c r="C235" s="962" t="str">
        <f>'Class-1'!$Y$3</f>
        <v>Mathematics</v>
      </c>
      <c r="D235" s="963"/>
      <c r="E235" s="131">
        <f>IF(OR(C235="",$I225="NSO"),"",VLOOKUP($A220,'Class-1'!$B$9:$DL$108,24,0))</f>
        <v>0</v>
      </c>
      <c r="F235" s="131">
        <f>IF(OR(C235="",$I225="NSO"),"",VLOOKUP($A220,'Class-1'!$B$9:$DL$108,25,0))</f>
        <v>0</v>
      </c>
      <c r="G235" s="267">
        <f t="shared" ref="G235:G239" si="28">SUM(E235,F235)</f>
        <v>0</v>
      </c>
      <c r="H235" s="131">
        <f>IF(OR(C235="",$I225="NSO"),"",VLOOKUP($A220,'Class-1'!$B$9:$DL$108,30,0))</f>
        <v>0</v>
      </c>
      <c r="I235" s="264">
        <f t="shared" si="25"/>
        <v>0</v>
      </c>
      <c r="J235" s="131">
        <f>IF(OR(C235="",$I225="NSO"),"",VLOOKUP($A220,'Class-1'!$B$9:$DL$108,34,0))</f>
        <v>0</v>
      </c>
      <c r="K235" s="964">
        <f t="shared" si="26"/>
        <v>0</v>
      </c>
      <c r="L235" s="965">
        <f t="shared" si="27"/>
        <v>0</v>
      </c>
      <c r="M235" s="277" t="str">
        <f>IF(OR(C235="",$I225="NSO"),"",VLOOKUP($A220,'Class-1'!$B$9:$DL$108,37,0))</f>
        <v/>
      </c>
    </row>
    <row r="236" spans="1:13" ht="18" customHeight="1">
      <c r="A236" s="17"/>
      <c r="B236" s="436" t="s">
        <v>165</v>
      </c>
      <c r="C236" s="962" t="str">
        <f>'Class-1'!$AM$3</f>
        <v>Sanskrit</v>
      </c>
      <c r="D236" s="963"/>
      <c r="E236" s="131">
        <f>IF(OR(C236="",$I225="NSO"),"",VLOOKUP($A220,'Class-1'!$B$9:$DL$108,38,0))</f>
        <v>0</v>
      </c>
      <c r="F236" s="131">
        <f>IF(OR(C236="",$I225="NSO"),"",VLOOKUP($A220,'Class-1'!$B$9:$DL$108,39,0))</f>
        <v>0</v>
      </c>
      <c r="G236" s="267">
        <f t="shared" si="28"/>
        <v>0</v>
      </c>
      <c r="H236" s="131">
        <f>IF(OR(C236="",$I225="NSO"),"",VLOOKUP($A220,'Class-1'!$B$9:$DL$108,44,0))</f>
        <v>0</v>
      </c>
      <c r="I236" s="264">
        <f t="shared" si="25"/>
        <v>0</v>
      </c>
      <c r="J236" s="131">
        <f>IF(OR(C236="",$I225="NSO"),"",VLOOKUP($A220,'Class-1'!$B$9:$DL$108,48,0))</f>
        <v>0</v>
      </c>
      <c r="K236" s="964">
        <f t="shared" si="26"/>
        <v>0</v>
      </c>
      <c r="L236" s="965">
        <f t="shared" si="27"/>
        <v>0</v>
      </c>
      <c r="M236" s="277" t="str">
        <f>IF(OR(C236="",$I225="NSO"),"",VLOOKUP($A220,'Class-1'!$B$9:$DL$108,51,0))</f>
        <v/>
      </c>
    </row>
    <row r="237" spans="1:13" ht="18" customHeight="1">
      <c r="A237" s="17"/>
      <c r="B237" s="436" t="s">
        <v>165</v>
      </c>
      <c r="C237" s="962" t="str">
        <f>'Class-1'!$BA$3</f>
        <v>English</v>
      </c>
      <c r="D237" s="963"/>
      <c r="E237" s="131">
        <f>IF(OR(C237="",$I225="NSO"),"",VLOOKUP($A220,'Class-1'!$B$9:$DL$108,52,0))</f>
        <v>0</v>
      </c>
      <c r="F237" s="131">
        <f>IF(OR(C237="",$I225="NSO"),"",VLOOKUP($A220,'Class-1'!$B$9:$DL$108,53,0))</f>
        <v>0</v>
      </c>
      <c r="G237" s="267">
        <f t="shared" si="28"/>
        <v>0</v>
      </c>
      <c r="H237" s="131">
        <f>IF(OR(C237="",$I225="NSO"),"",VLOOKUP($A220,'Class-1'!$B$9:$DL$108,58,0))</f>
        <v>0</v>
      </c>
      <c r="I237" s="264">
        <f t="shared" si="25"/>
        <v>0</v>
      </c>
      <c r="J237" s="131">
        <f>IF(OR(C237="",$I225="NSO"),"",VLOOKUP($A220,'Class-1'!$B$9:$DL$108,62,0))</f>
        <v>0</v>
      </c>
      <c r="K237" s="964">
        <f t="shared" si="26"/>
        <v>0</v>
      </c>
      <c r="L237" s="965">
        <f t="shared" si="27"/>
        <v>0</v>
      </c>
      <c r="M237" s="277" t="str">
        <f>IF(OR(C237="",$I225="NSO"),"",VLOOKUP($A220,'Class-1'!$B$9:$DL$108,65,0))</f>
        <v/>
      </c>
    </row>
    <row r="238" spans="1:13" ht="18" customHeight="1" thickBot="1">
      <c r="A238" s="17"/>
      <c r="B238" s="436" t="s">
        <v>165</v>
      </c>
      <c r="C238" s="966" t="s">
        <v>68</v>
      </c>
      <c r="D238" s="967"/>
      <c r="E238" s="470">
        <f>'Class-1'!$BO$7</f>
        <v>20</v>
      </c>
      <c r="F238" s="470">
        <f>'Class-1'!$BP$7</f>
        <v>20</v>
      </c>
      <c r="G238" s="266">
        <f t="shared" si="28"/>
        <v>40</v>
      </c>
      <c r="H238" s="271">
        <f>'Class-1'!$BU$7</f>
        <v>60</v>
      </c>
      <c r="I238" s="266">
        <f t="shared" si="25"/>
        <v>100</v>
      </c>
      <c r="J238" s="470">
        <f>'Class-1'!$BY$7</f>
        <v>100</v>
      </c>
      <c r="K238" s="1032">
        <f t="shared" si="26"/>
        <v>200</v>
      </c>
      <c r="L238" s="1033">
        <f t="shared" si="27"/>
        <v>300</v>
      </c>
      <c r="M238" s="276" t="s">
        <v>166</v>
      </c>
    </row>
    <row r="239" spans="1:13" ht="18" customHeight="1">
      <c r="A239" s="17"/>
      <c r="B239" s="436" t="s">
        <v>165</v>
      </c>
      <c r="C239" s="962" t="str">
        <f>'Class-1'!$BO$3</f>
        <v>Env. Study</v>
      </c>
      <c r="D239" s="963"/>
      <c r="E239" s="131">
        <f>IF(OR(C239="",$I225="NSO"),"",VLOOKUP($A220,'Class-1'!$B$9:$DL$108,66,0))</f>
        <v>0</v>
      </c>
      <c r="F239" s="131">
        <f>IF(OR(C239="",$I225="NSO"),"",VLOOKUP($A220,'Class-1'!$B$9:$DL$108,67,0))</f>
        <v>0</v>
      </c>
      <c r="G239" s="264">
        <f t="shared" si="28"/>
        <v>0</v>
      </c>
      <c r="H239" s="131">
        <f>IF(OR(C239="",$I225="NSO"),"",VLOOKUP($A220,'Class-1'!$B$9:$DL$108,72,0))</f>
        <v>0</v>
      </c>
      <c r="I239" s="264">
        <f t="shared" si="25"/>
        <v>0</v>
      </c>
      <c r="J239" s="131">
        <f>IF(OR(C239="",$I225="NSO"),"",VLOOKUP($A220,'Class-1'!$B$9:$DL$108,76,0))</f>
        <v>0</v>
      </c>
      <c r="K239" s="968">
        <f t="shared" si="26"/>
        <v>0</v>
      </c>
      <c r="L239" s="969">
        <f t="shared" si="27"/>
        <v>0</v>
      </c>
      <c r="M239" s="277" t="str">
        <f>IF(OR(C239="",$I225="NSO"),"",VLOOKUP($A220,'Class-1'!$B$9:$DL$108,79,0))</f>
        <v/>
      </c>
    </row>
    <row r="240" spans="1:13" ht="18" customHeight="1" thickBot="1">
      <c r="A240" s="17"/>
      <c r="B240" s="436" t="s">
        <v>165</v>
      </c>
      <c r="C240" s="970"/>
      <c r="D240" s="971"/>
      <c r="E240" s="971"/>
      <c r="F240" s="971"/>
      <c r="G240" s="971"/>
      <c r="H240" s="971"/>
      <c r="I240" s="971"/>
      <c r="J240" s="971"/>
      <c r="K240" s="971"/>
      <c r="L240" s="971"/>
      <c r="M240" s="972"/>
    </row>
    <row r="241" spans="1:13" ht="18" customHeight="1">
      <c r="A241" s="17"/>
      <c r="B241" s="436" t="s">
        <v>165</v>
      </c>
      <c r="C241" s="973" t="s">
        <v>120</v>
      </c>
      <c r="D241" s="974"/>
      <c r="E241" s="975"/>
      <c r="F241" s="906" t="s">
        <v>121</v>
      </c>
      <c r="G241" s="906"/>
      <c r="H241" s="907" t="s">
        <v>122</v>
      </c>
      <c r="I241" s="908"/>
      <c r="J241" s="132" t="s">
        <v>51</v>
      </c>
      <c r="K241" s="438" t="s">
        <v>123</v>
      </c>
      <c r="L241" s="262" t="s">
        <v>49</v>
      </c>
      <c r="M241" s="278" t="s">
        <v>54</v>
      </c>
    </row>
    <row r="242" spans="1:13" ht="18" customHeight="1" thickBot="1">
      <c r="A242" s="17"/>
      <c r="B242" s="436" t="s">
        <v>165</v>
      </c>
      <c r="C242" s="976"/>
      <c r="D242" s="977"/>
      <c r="E242" s="978"/>
      <c r="F242" s="909">
        <f>IF(OR($I225="",$I225="NSO"),"",VLOOKUP($A220,'Class-1'!$B$9:$DL$108,107,0))</f>
        <v>1000</v>
      </c>
      <c r="G242" s="910"/>
      <c r="H242" s="909">
        <f>IF(OR($I225="",$I225="NSO"),"",VLOOKUP($A220,'Class-1'!$B$9:$DL$108,108,0))</f>
        <v>0</v>
      </c>
      <c r="I242" s="910"/>
      <c r="J242" s="133">
        <f>IF(OR($I225="",$I225="NSO"),"",VLOOKUP($A220,'Class-1'!$B$9:$DL$200,109,0))</f>
        <v>0</v>
      </c>
      <c r="K242" s="133" t="str">
        <f>IF(OR($I225="",$I225="NSO"),"",VLOOKUP($A220,'Class-1'!$B$9:$DL$200,110,0))</f>
        <v/>
      </c>
      <c r="L242" s="263" t="str">
        <f>IF(OR($I225="",$I225="NSO"),"",VLOOKUP($A220,'Class-1'!$B$9:$DL$200,111,0))</f>
        <v/>
      </c>
      <c r="M242" s="279" t="str">
        <f>IF(OR($I225="",$I225="NSO"),"",VLOOKUP($A220,'Class-1'!$B$9:$DL$200,113,0))</f>
        <v/>
      </c>
    </row>
    <row r="243" spans="1:13" ht="18" customHeight="1" thickBot="1">
      <c r="A243" s="17"/>
      <c r="B243" s="436" t="s">
        <v>165</v>
      </c>
      <c r="C243" s="979"/>
      <c r="D243" s="980"/>
      <c r="E243" s="980"/>
      <c r="F243" s="980"/>
      <c r="G243" s="980"/>
      <c r="H243" s="981"/>
      <c r="I243" s="983" t="s">
        <v>73</v>
      </c>
      <c r="J243" s="984"/>
      <c r="K243" s="63">
        <f>IF(OR($I225="",$I225="NSO"),"",VLOOKUP($A220,'Class-1'!$B$9:$DL$200,104,0))</f>
        <v>0</v>
      </c>
      <c r="L243" s="982" t="s">
        <v>93</v>
      </c>
      <c r="M243" s="897"/>
    </row>
    <row r="244" spans="1:13" ht="18" customHeight="1" thickBot="1">
      <c r="A244" s="17"/>
      <c r="B244" s="436" t="s">
        <v>165</v>
      </c>
      <c r="C244" s="1014" t="s">
        <v>72</v>
      </c>
      <c r="D244" s="1015"/>
      <c r="E244" s="1015"/>
      <c r="F244" s="1015"/>
      <c r="G244" s="1015"/>
      <c r="H244" s="1016"/>
      <c r="I244" s="1017" t="s">
        <v>74</v>
      </c>
      <c r="J244" s="1018"/>
      <c r="K244" s="64">
        <f>IF(OR($I225="",$I225="NSO"),"",VLOOKUP($A220,'Class-1'!$B$9:$DL$200,105,0))</f>
        <v>0</v>
      </c>
      <c r="L244" s="1019" t="str">
        <f>IF(OR($I225="",$I225="NSO"),"",VLOOKUP($A220,'Class-1'!$B$9:$DL$200,106,0))</f>
        <v/>
      </c>
      <c r="M244" s="1020"/>
    </row>
    <row r="245" spans="1:13" ht="18" customHeight="1" thickBot="1">
      <c r="A245" s="17"/>
      <c r="B245" s="436" t="s">
        <v>165</v>
      </c>
      <c r="C245" s="1001" t="s">
        <v>66</v>
      </c>
      <c r="D245" s="1002"/>
      <c r="E245" s="1003"/>
      <c r="F245" s="1012" t="s">
        <v>69</v>
      </c>
      <c r="G245" s="1013"/>
      <c r="H245" s="272" t="s">
        <v>58</v>
      </c>
      <c r="I245" s="985" t="s">
        <v>75</v>
      </c>
      <c r="J245" s="986"/>
      <c r="K245" s="987">
        <f>IF(OR($I225="",$I225="NSO"),"",VLOOKUP($A220,'Class-1'!$B$9:$DL$200,114,0))</f>
        <v>0</v>
      </c>
      <c r="L245" s="987"/>
      <c r="M245" s="988"/>
    </row>
    <row r="246" spans="1:13" ht="18" customHeight="1">
      <c r="A246" s="17"/>
      <c r="B246" s="436" t="s">
        <v>165</v>
      </c>
      <c r="C246" s="923" t="str">
        <f>'Class-1'!$CC$3</f>
        <v>WORK EXP.</v>
      </c>
      <c r="D246" s="924"/>
      <c r="E246" s="925"/>
      <c r="F246" s="926" t="str">
        <f>IF(OR(C246="",$I225="NSO"),"",VLOOKUP($A220,'Class-1'!$B$9:$DZ$200,121,0))</f>
        <v>0/100</v>
      </c>
      <c r="G246" s="927"/>
      <c r="H246" s="85" t="str">
        <f>IF(OR(C246="",$I225="NSO"),"",VLOOKUP($A220,'Class-1'!$B$9:$DL$108,87,0))</f>
        <v/>
      </c>
      <c r="I246" s="1021" t="s">
        <v>95</v>
      </c>
      <c r="J246" s="1022"/>
      <c r="K246" s="1023">
        <f>'Class-1'!$T$2</f>
        <v>44705</v>
      </c>
      <c r="L246" s="1024"/>
      <c r="M246" s="1025"/>
    </row>
    <row r="247" spans="1:13" ht="18" customHeight="1">
      <c r="A247" s="17"/>
      <c r="B247" s="436" t="s">
        <v>165</v>
      </c>
      <c r="C247" s="923" t="str">
        <f>'Class-1'!$CK$3</f>
        <v>ART EDUCATION</v>
      </c>
      <c r="D247" s="924"/>
      <c r="E247" s="925"/>
      <c r="F247" s="926" t="str">
        <f>IF(OR(C247="",$I225="NSO"),"",VLOOKUP($A220,'Class-1'!$B$9:$DZ$200,125,0))</f>
        <v>0/100</v>
      </c>
      <c r="G247" s="927"/>
      <c r="H247" s="134" t="str">
        <f>IF(OR(C247="",$I225="NSO"),"",VLOOKUP($A220,'Class-1'!$B$9:$DL$108,95,0))</f>
        <v/>
      </c>
      <c r="I247" s="928"/>
      <c r="J247" s="929"/>
      <c r="K247" s="929"/>
      <c r="L247" s="929"/>
      <c r="M247" s="930"/>
    </row>
    <row r="248" spans="1:13" ht="18" customHeight="1" thickBot="1">
      <c r="A248" s="17"/>
      <c r="B248" s="436" t="s">
        <v>165</v>
      </c>
      <c r="C248" s="931" t="str">
        <f>'Class-1'!$CS$3</f>
        <v>HEALTH &amp; PHY. EDUCATION</v>
      </c>
      <c r="D248" s="932"/>
      <c r="E248" s="933"/>
      <c r="F248" s="926" t="str">
        <f>IF(OR(C248="",$I225="NSO"),"",VLOOKUP($A220,'Class-1'!$B$9:$DZ$200,129,0))</f>
        <v>0/100</v>
      </c>
      <c r="G248" s="927"/>
      <c r="H248" s="86" t="str">
        <f>IF(OR(C248="",$I225="NSO"),"",VLOOKUP($A220,'Class-1'!$B$9:$DL$108,103,0))</f>
        <v/>
      </c>
      <c r="I248" s="889" t="s">
        <v>89</v>
      </c>
      <c r="J248" s="890"/>
      <c r="K248" s="936"/>
      <c r="L248" s="937"/>
      <c r="M248" s="938"/>
    </row>
    <row r="249" spans="1:13" ht="18" customHeight="1">
      <c r="A249" s="17"/>
      <c r="B249" s="436" t="s">
        <v>165</v>
      </c>
      <c r="C249" s="895" t="s">
        <v>76</v>
      </c>
      <c r="D249" s="896"/>
      <c r="E249" s="896"/>
      <c r="F249" s="896"/>
      <c r="G249" s="896"/>
      <c r="H249" s="897"/>
      <c r="I249" s="891"/>
      <c r="J249" s="892"/>
      <c r="K249" s="939"/>
      <c r="L249" s="940"/>
      <c r="M249" s="941"/>
    </row>
    <row r="250" spans="1:13" ht="18" customHeight="1">
      <c r="A250" s="17"/>
      <c r="B250" s="436" t="s">
        <v>165</v>
      </c>
      <c r="C250" s="135" t="s">
        <v>35</v>
      </c>
      <c r="D250" s="463" t="s">
        <v>82</v>
      </c>
      <c r="E250" s="452"/>
      <c r="F250" s="463" t="s">
        <v>83</v>
      </c>
      <c r="G250" s="464"/>
      <c r="H250" s="465"/>
      <c r="I250" s="893"/>
      <c r="J250" s="894"/>
      <c r="K250" s="942"/>
      <c r="L250" s="943"/>
      <c r="M250" s="944"/>
    </row>
    <row r="251" spans="1:13" ht="16.5" customHeight="1">
      <c r="A251" s="17"/>
      <c r="B251" s="436" t="s">
        <v>165</v>
      </c>
      <c r="C251" s="148" t="s">
        <v>168</v>
      </c>
      <c r="D251" s="451" t="s">
        <v>170</v>
      </c>
      <c r="E251" s="148"/>
      <c r="F251" s="468" t="s">
        <v>84</v>
      </c>
      <c r="G251" s="466"/>
      <c r="H251" s="467"/>
      <c r="I251" s="992" t="s">
        <v>90</v>
      </c>
      <c r="J251" s="993"/>
      <c r="K251" s="993"/>
      <c r="L251" s="993"/>
      <c r="M251" s="994"/>
    </row>
    <row r="252" spans="1:13" ht="16.5" customHeight="1">
      <c r="A252" s="17"/>
      <c r="B252" s="436" t="s">
        <v>165</v>
      </c>
      <c r="C252" s="471" t="s">
        <v>77</v>
      </c>
      <c r="D252" s="451" t="s">
        <v>173</v>
      </c>
      <c r="E252" s="148"/>
      <c r="F252" s="468" t="s">
        <v>85</v>
      </c>
      <c r="G252" s="466"/>
      <c r="H252" s="467"/>
      <c r="I252" s="995"/>
      <c r="J252" s="996"/>
      <c r="K252" s="996"/>
      <c r="L252" s="996"/>
      <c r="M252" s="997"/>
    </row>
    <row r="253" spans="1:13" ht="16.5" customHeight="1">
      <c r="A253" s="17"/>
      <c r="B253" s="436" t="s">
        <v>165</v>
      </c>
      <c r="C253" s="471" t="s">
        <v>78</v>
      </c>
      <c r="D253" s="451" t="s">
        <v>174</v>
      </c>
      <c r="E253" s="148"/>
      <c r="F253" s="468" t="s">
        <v>86</v>
      </c>
      <c r="G253" s="466"/>
      <c r="H253" s="467"/>
      <c r="I253" s="995"/>
      <c r="J253" s="996"/>
      <c r="K253" s="996"/>
      <c r="L253" s="996"/>
      <c r="M253" s="997"/>
    </row>
    <row r="254" spans="1:13" ht="16.5" customHeight="1">
      <c r="A254" s="17"/>
      <c r="B254" s="436" t="s">
        <v>165</v>
      </c>
      <c r="C254" s="471" t="s">
        <v>80</v>
      </c>
      <c r="D254" s="451" t="s">
        <v>171</v>
      </c>
      <c r="E254" s="148"/>
      <c r="F254" s="468" t="s">
        <v>88</v>
      </c>
      <c r="G254" s="466"/>
      <c r="H254" s="467"/>
      <c r="I254" s="998"/>
      <c r="J254" s="999"/>
      <c r="K254" s="999"/>
      <c r="L254" s="999"/>
      <c r="M254" s="1000"/>
    </row>
    <row r="255" spans="1:13" ht="16.5" customHeight="1" thickBot="1">
      <c r="A255" s="17"/>
      <c r="B255" s="437" t="s">
        <v>165</v>
      </c>
      <c r="C255" s="280" t="s">
        <v>79</v>
      </c>
      <c r="D255" s="446" t="s">
        <v>172</v>
      </c>
      <c r="E255" s="439"/>
      <c r="F255" s="461" t="s">
        <v>87</v>
      </c>
      <c r="G255" s="462"/>
      <c r="H255" s="469"/>
      <c r="I255" s="989" t="s">
        <v>124</v>
      </c>
      <c r="J255" s="990"/>
      <c r="K255" s="990"/>
      <c r="L255" s="990"/>
      <c r="M255" s="991"/>
    </row>
    <row r="256" spans="1:13" ht="20.25" customHeight="1" thickBot="1">
      <c r="A256" s="1004"/>
      <c r="B256" s="1004"/>
      <c r="C256" s="1004"/>
      <c r="D256" s="1004"/>
      <c r="E256" s="1004"/>
      <c r="F256" s="1004"/>
      <c r="G256" s="1004"/>
      <c r="H256" s="1004"/>
      <c r="I256" s="1004"/>
      <c r="J256" s="1004"/>
      <c r="K256" s="1004"/>
      <c r="L256" s="1004"/>
      <c r="M256" s="1004"/>
    </row>
    <row r="257" spans="1:13" ht="14.25" customHeight="1" thickBot="1">
      <c r="A257" s="282">
        <f>A220+1</f>
        <v>8</v>
      </c>
      <c r="B257" s="1009" t="s">
        <v>61</v>
      </c>
      <c r="C257" s="1010"/>
      <c r="D257" s="1010"/>
      <c r="E257" s="1010"/>
      <c r="F257" s="1010"/>
      <c r="G257" s="1010"/>
      <c r="H257" s="1010"/>
      <c r="I257" s="1010"/>
      <c r="J257" s="1010"/>
      <c r="K257" s="1010"/>
      <c r="L257" s="1010"/>
      <c r="M257" s="1011"/>
    </row>
    <row r="258" spans="1:13" ht="36.75" thickTop="1">
      <c r="A258" s="17"/>
      <c r="B258" s="1005"/>
      <c r="C258" s="1006"/>
      <c r="D258" s="945" t="str">
        <f>Master!$E$8</f>
        <v>Govt.Sr.Sec.Sch. Raimalwada</v>
      </c>
      <c r="E258" s="946"/>
      <c r="F258" s="946"/>
      <c r="G258" s="946"/>
      <c r="H258" s="946"/>
      <c r="I258" s="946"/>
      <c r="J258" s="946"/>
      <c r="K258" s="946"/>
      <c r="L258" s="946"/>
      <c r="M258" s="947"/>
    </row>
    <row r="259" spans="1:13" ht="21" customHeight="1" thickBot="1">
      <c r="A259" s="17"/>
      <c r="B259" s="1007"/>
      <c r="C259" s="1008"/>
      <c r="D259" s="948" t="str">
        <f>Master!$E$11</f>
        <v>P.S.-Bapini (Jodhpur)</v>
      </c>
      <c r="E259" s="949"/>
      <c r="F259" s="949"/>
      <c r="G259" s="949"/>
      <c r="H259" s="949"/>
      <c r="I259" s="949"/>
      <c r="J259" s="949"/>
      <c r="K259" s="949"/>
      <c r="L259" s="949"/>
      <c r="M259" s="950"/>
    </row>
    <row r="260" spans="1:13" ht="42.75" customHeight="1" thickTop="1">
      <c r="A260" s="17"/>
      <c r="B260" s="273"/>
      <c r="C260" s="916" t="s">
        <v>62</v>
      </c>
      <c r="D260" s="917"/>
      <c r="E260" s="917"/>
      <c r="F260" s="917"/>
      <c r="G260" s="917"/>
      <c r="H260" s="917"/>
      <c r="I260" s="918"/>
      <c r="J260" s="922" t="s">
        <v>91</v>
      </c>
      <c r="K260" s="922"/>
      <c r="L260" s="934" t="str">
        <f>Master!$E$14</f>
        <v>0810000000</v>
      </c>
      <c r="M260" s="935"/>
    </row>
    <row r="261" spans="1:13" ht="18" customHeight="1" thickBot="1">
      <c r="A261" s="17"/>
      <c r="B261" s="274"/>
      <c r="C261" s="919"/>
      <c r="D261" s="920"/>
      <c r="E261" s="920"/>
      <c r="F261" s="920"/>
      <c r="G261" s="920"/>
      <c r="H261" s="920"/>
      <c r="I261" s="921"/>
      <c r="J261" s="898" t="s">
        <v>63</v>
      </c>
      <c r="K261" s="899"/>
      <c r="L261" s="902" t="str">
        <f>Master!$E$6</f>
        <v>2021-22</v>
      </c>
      <c r="M261" s="903"/>
    </row>
    <row r="262" spans="1:13" ht="18" customHeight="1" thickBot="1">
      <c r="A262" s="17"/>
      <c r="B262" s="274"/>
      <c r="C262" s="951" t="s">
        <v>125</v>
      </c>
      <c r="D262" s="952"/>
      <c r="E262" s="952"/>
      <c r="F262" s="952"/>
      <c r="G262" s="952"/>
      <c r="H262" s="952"/>
      <c r="I262" s="281">
        <f>VLOOKUP($A257,'Class-1'!$B$9:$F$108,5,0)</f>
        <v>0</v>
      </c>
      <c r="J262" s="900"/>
      <c r="K262" s="901"/>
      <c r="L262" s="904"/>
      <c r="M262" s="905"/>
    </row>
    <row r="263" spans="1:13" ht="18" customHeight="1">
      <c r="A263" s="17"/>
      <c r="B263" s="436" t="s">
        <v>165</v>
      </c>
      <c r="C263" s="911" t="s">
        <v>20</v>
      </c>
      <c r="D263" s="912"/>
      <c r="E263" s="912"/>
      <c r="F263" s="913"/>
      <c r="G263" s="31" t="s">
        <v>101</v>
      </c>
      <c r="H263" s="914">
        <f>VLOOKUP($A257,'Class-1'!$B$9:$DL$108,3,0)</f>
        <v>0</v>
      </c>
      <c r="I263" s="914"/>
      <c r="J263" s="914"/>
      <c r="K263" s="914"/>
      <c r="L263" s="914"/>
      <c r="M263" s="915"/>
    </row>
    <row r="264" spans="1:13" ht="18" customHeight="1">
      <c r="A264" s="17"/>
      <c r="B264" s="436" t="s">
        <v>165</v>
      </c>
      <c r="C264" s="953" t="s">
        <v>22</v>
      </c>
      <c r="D264" s="954"/>
      <c r="E264" s="954"/>
      <c r="F264" s="955"/>
      <c r="G264" s="60" t="s">
        <v>101</v>
      </c>
      <c r="H264" s="956">
        <f>VLOOKUP($A257,'Class-1'!$B$9:$DL$108,6,0)</f>
        <v>0</v>
      </c>
      <c r="I264" s="956"/>
      <c r="J264" s="956"/>
      <c r="K264" s="956"/>
      <c r="L264" s="956"/>
      <c r="M264" s="957"/>
    </row>
    <row r="265" spans="1:13" ht="18" customHeight="1">
      <c r="A265" s="17"/>
      <c r="B265" s="436" t="s">
        <v>165</v>
      </c>
      <c r="C265" s="953" t="s">
        <v>23</v>
      </c>
      <c r="D265" s="954"/>
      <c r="E265" s="954"/>
      <c r="F265" s="955"/>
      <c r="G265" s="60" t="s">
        <v>101</v>
      </c>
      <c r="H265" s="956">
        <f>VLOOKUP($A257,'Class-1'!$B$9:$DL$108,7,0)</f>
        <v>0</v>
      </c>
      <c r="I265" s="956"/>
      <c r="J265" s="956"/>
      <c r="K265" s="956"/>
      <c r="L265" s="956"/>
      <c r="M265" s="957"/>
    </row>
    <row r="266" spans="1:13" ht="18" customHeight="1">
      <c r="A266" s="17"/>
      <c r="B266" s="436" t="s">
        <v>165</v>
      </c>
      <c r="C266" s="953" t="s">
        <v>64</v>
      </c>
      <c r="D266" s="954"/>
      <c r="E266" s="954"/>
      <c r="F266" s="955"/>
      <c r="G266" s="60" t="s">
        <v>101</v>
      </c>
      <c r="H266" s="956">
        <f>VLOOKUP($A257,'Class-1'!$B$9:$DL$108,8,0)</f>
        <v>0</v>
      </c>
      <c r="I266" s="956"/>
      <c r="J266" s="956"/>
      <c r="K266" s="956"/>
      <c r="L266" s="956"/>
      <c r="M266" s="957"/>
    </row>
    <row r="267" spans="1:13" ht="18" customHeight="1">
      <c r="A267" s="17"/>
      <c r="B267" s="436" t="s">
        <v>165</v>
      </c>
      <c r="C267" s="953" t="s">
        <v>65</v>
      </c>
      <c r="D267" s="954"/>
      <c r="E267" s="954"/>
      <c r="F267" s="955"/>
      <c r="G267" s="60" t="s">
        <v>101</v>
      </c>
      <c r="H267" s="1026" t="str">
        <f>CONCATENATE('Class-1'!$F$4,'Class-1'!$I$4)</f>
        <v>4(A)</v>
      </c>
      <c r="I267" s="956"/>
      <c r="J267" s="956"/>
      <c r="K267" s="956"/>
      <c r="L267" s="956"/>
      <c r="M267" s="957"/>
    </row>
    <row r="268" spans="1:13" ht="18" customHeight="1" thickBot="1">
      <c r="A268" s="17"/>
      <c r="B268" s="436" t="s">
        <v>165</v>
      </c>
      <c r="C268" s="1027" t="s">
        <v>25</v>
      </c>
      <c r="D268" s="1028"/>
      <c r="E268" s="1028"/>
      <c r="F268" s="1029"/>
      <c r="G268" s="130" t="s">
        <v>101</v>
      </c>
      <c r="H268" s="1030">
        <f>VLOOKUP($A257,'Class-1'!$B$9:$DL$108,9,0)</f>
        <v>0</v>
      </c>
      <c r="I268" s="1030"/>
      <c r="J268" s="1030"/>
      <c r="K268" s="1030"/>
      <c r="L268" s="1030"/>
      <c r="M268" s="1031"/>
    </row>
    <row r="269" spans="1:13" ht="18" customHeight="1">
      <c r="A269" s="17"/>
      <c r="B269" s="436" t="s">
        <v>165</v>
      </c>
      <c r="C269" s="958" t="s">
        <v>66</v>
      </c>
      <c r="D269" s="959"/>
      <c r="E269" s="268" t="s">
        <v>109</v>
      </c>
      <c r="F269" s="268" t="s">
        <v>110</v>
      </c>
      <c r="G269" s="265" t="s">
        <v>34</v>
      </c>
      <c r="H269" s="269" t="s">
        <v>67</v>
      </c>
      <c r="I269" s="265" t="s">
        <v>147</v>
      </c>
      <c r="J269" s="270" t="s">
        <v>31</v>
      </c>
      <c r="K269" s="960" t="s">
        <v>118</v>
      </c>
      <c r="L269" s="961"/>
      <c r="M269" s="275" t="s">
        <v>119</v>
      </c>
    </row>
    <row r="270" spans="1:13" ht="18" customHeight="1" thickBot="1">
      <c r="A270" s="17"/>
      <c r="B270" s="436" t="s">
        <v>165</v>
      </c>
      <c r="C270" s="966" t="s">
        <v>68</v>
      </c>
      <c r="D270" s="967"/>
      <c r="E270" s="470">
        <f>'Class-1'!$K$7</f>
        <v>20</v>
      </c>
      <c r="F270" s="470">
        <f>'Class-1'!$L$7</f>
        <v>20</v>
      </c>
      <c r="G270" s="266">
        <f>E270+F270</f>
        <v>40</v>
      </c>
      <c r="H270" s="470">
        <f>'Class-1'!$Q$7</f>
        <v>60</v>
      </c>
      <c r="I270" s="266">
        <f>G270+H270</f>
        <v>100</v>
      </c>
      <c r="J270" s="470">
        <f>'Class-1'!$U$7</f>
        <v>100</v>
      </c>
      <c r="K270" s="1032">
        <f>I270+J270</f>
        <v>200</v>
      </c>
      <c r="L270" s="1033"/>
      <c r="M270" s="276" t="s">
        <v>166</v>
      </c>
    </row>
    <row r="271" spans="1:13" ht="18" customHeight="1">
      <c r="A271" s="17"/>
      <c r="B271" s="436" t="s">
        <v>165</v>
      </c>
      <c r="C271" s="1034" t="str">
        <f>'Class-1'!$K$3</f>
        <v>Hindi</v>
      </c>
      <c r="D271" s="1035"/>
      <c r="E271" s="131">
        <f>IF(OR(C271="",$I262="NSO"),"",VLOOKUP($A257,'Class-1'!$B$9:$DL$108,10,0))</f>
        <v>0</v>
      </c>
      <c r="F271" s="131">
        <f>IF(OR(C271="",$I262="NSO"),"",VLOOKUP($A257,'Class-1'!$B$9:$DL$108,11,0))</f>
        <v>0</v>
      </c>
      <c r="G271" s="267">
        <f>SUM(E271,F271)</f>
        <v>0</v>
      </c>
      <c r="H271" s="131">
        <f>IF(OR(C271="",$I262="NSO"),"",VLOOKUP($A257,'Class-1'!$B$9:$DL$108,16,0))</f>
        <v>0</v>
      </c>
      <c r="I271" s="264">
        <f t="shared" ref="I271:I276" si="29">SUM(G271,H271)</f>
        <v>0</v>
      </c>
      <c r="J271" s="131">
        <f>IF(OR(C271="",$I262="NSO"),"",VLOOKUP($A257,'Class-1'!$B$9:$DL$108,20,0))</f>
        <v>0</v>
      </c>
      <c r="K271" s="1036">
        <f t="shared" ref="K271:K276" si="30">SUM(I271,J271)</f>
        <v>0</v>
      </c>
      <c r="L271" s="1037">
        <f t="shared" ref="L271:L276" si="31">SUM(J271,K271)</f>
        <v>0</v>
      </c>
      <c r="M271" s="277" t="str">
        <f>IF(OR(C271="",$I262="NSO"),"",VLOOKUP($A257,'Class-1'!$B$9:$DL$108,23,0))</f>
        <v/>
      </c>
    </row>
    <row r="272" spans="1:13" ht="18" customHeight="1">
      <c r="A272" s="17"/>
      <c r="B272" s="436" t="s">
        <v>165</v>
      </c>
      <c r="C272" s="962" t="str">
        <f>'Class-1'!$Y$3</f>
        <v>Mathematics</v>
      </c>
      <c r="D272" s="963"/>
      <c r="E272" s="131">
        <f>IF(OR(C272="",$I262="NSO"),"",VLOOKUP($A257,'Class-1'!$B$9:$DL$108,24,0))</f>
        <v>0</v>
      </c>
      <c r="F272" s="131">
        <f>IF(OR(C272="",$I262="NSO"),"",VLOOKUP($A257,'Class-1'!$B$9:$DL$108,25,0))</f>
        <v>0</v>
      </c>
      <c r="G272" s="267">
        <f t="shared" ref="G272:G276" si="32">SUM(E272,F272)</f>
        <v>0</v>
      </c>
      <c r="H272" s="131">
        <f>IF(OR(C272="",$I262="NSO"),"",VLOOKUP($A257,'Class-1'!$B$9:$DL$108,30,0))</f>
        <v>0</v>
      </c>
      <c r="I272" s="264">
        <f t="shared" si="29"/>
        <v>0</v>
      </c>
      <c r="J272" s="131">
        <f>IF(OR(C272="",$I262="NSO"),"",VLOOKUP($A257,'Class-1'!$B$9:$DL$108,34,0))</f>
        <v>0</v>
      </c>
      <c r="K272" s="964">
        <f t="shared" si="30"/>
        <v>0</v>
      </c>
      <c r="L272" s="965">
        <f t="shared" si="31"/>
        <v>0</v>
      </c>
      <c r="M272" s="277" t="str">
        <f>IF(OR(C272="",$I262="NSO"),"",VLOOKUP($A257,'Class-1'!$B$9:$DL$108,37,0))</f>
        <v/>
      </c>
    </row>
    <row r="273" spans="1:13" ht="18" customHeight="1">
      <c r="A273" s="17"/>
      <c r="B273" s="436" t="s">
        <v>165</v>
      </c>
      <c r="C273" s="962" t="str">
        <f>'Class-1'!$AM$3</f>
        <v>Sanskrit</v>
      </c>
      <c r="D273" s="963"/>
      <c r="E273" s="131">
        <f>IF(OR(C273="",$I262="NSO"),"",VLOOKUP($A257,'Class-1'!$B$9:$DL$108,38,0))</f>
        <v>0</v>
      </c>
      <c r="F273" s="131">
        <f>IF(OR(C273="",$I262="NSO"),"",VLOOKUP($A257,'Class-1'!$B$9:$DL$108,39,0))</f>
        <v>0</v>
      </c>
      <c r="G273" s="267">
        <f t="shared" si="32"/>
        <v>0</v>
      </c>
      <c r="H273" s="131">
        <f>IF(OR(C273="",$I262="NSO"),"",VLOOKUP($A257,'Class-1'!$B$9:$DL$108,44,0))</f>
        <v>0</v>
      </c>
      <c r="I273" s="264">
        <f t="shared" si="29"/>
        <v>0</v>
      </c>
      <c r="J273" s="131">
        <f>IF(OR(C273="",$I262="NSO"),"",VLOOKUP($A257,'Class-1'!$B$9:$DL$108,48,0))</f>
        <v>0</v>
      </c>
      <c r="K273" s="964">
        <f t="shared" si="30"/>
        <v>0</v>
      </c>
      <c r="L273" s="965">
        <f t="shared" si="31"/>
        <v>0</v>
      </c>
      <c r="M273" s="277" t="str">
        <f>IF(OR(C273="",$I262="NSO"),"",VLOOKUP($A257,'Class-1'!$B$9:$DL$108,51,0))</f>
        <v/>
      </c>
    </row>
    <row r="274" spans="1:13" ht="18" customHeight="1">
      <c r="A274" s="17"/>
      <c r="B274" s="436" t="s">
        <v>165</v>
      </c>
      <c r="C274" s="962" t="str">
        <f>'Class-1'!$BA$3</f>
        <v>English</v>
      </c>
      <c r="D274" s="963"/>
      <c r="E274" s="131">
        <f>IF(OR(C274="",$I262="NSO"),"",VLOOKUP($A257,'Class-1'!$B$9:$DL$108,52,0))</f>
        <v>0</v>
      </c>
      <c r="F274" s="131">
        <f>IF(OR(C274="",$I262="NSO"),"",VLOOKUP($A257,'Class-1'!$B$9:$DL$108,53,0))</f>
        <v>0</v>
      </c>
      <c r="G274" s="267">
        <f t="shared" si="32"/>
        <v>0</v>
      </c>
      <c r="H274" s="131">
        <f>IF(OR(C274="",$I262="NSO"),"",VLOOKUP($A257,'Class-1'!$B$9:$DL$108,58,0))</f>
        <v>0</v>
      </c>
      <c r="I274" s="264">
        <f t="shared" si="29"/>
        <v>0</v>
      </c>
      <c r="J274" s="131">
        <f>IF(OR(C274="",$I262="NSO"),"",VLOOKUP($A257,'Class-1'!$B$9:$DL$108,62,0))</f>
        <v>0</v>
      </c>
      <c r="K274" s="964">
        <f t="shared" si="30"/>
        <v>0</v>
      </c>
      <c r="L274" s="965">
        <f t="shared" si="31"/>
        <v>0</v>
      </c>
      <c r="M274" s="277" t="str">
        <f>IF(OR(C274="",$I262="NSO"),"",VLOOKUP($A257,'Class-1'!$B$9:$DL$108,65,0))</f>
        <v/>
      </c>
    </row>
    <row r="275" spans="1:13" ht="18" customHeight="1" thickBot="1">
      <c r="A275" s="17"/>
      <c r="B275" s="436" t="s">
        <v>165</v>
      </c>
      <c r="C275" s="966" t="s">
        <v>68</v>
      </c>
      <c r="D275" s="967"/>
      <c r="E275" s="470">
        <f>'Class-1'!$BO$7</f>
        <v>20</v>
      </c>
      <c r="F275" s="470">
        <f>'Class-1'!$BP$7</f>
        <v>20</v>
      </c>
      <c r="G275" s="266">
        <f t="shared" si="32"/>
        <v>40</v>
      </c>
      <c r="H275" s="271">
        <f>'Class-1'!$BU$7</f>
        <v>60</v>
      </c>
      <c r="I275" s="266">
        <f t="shared" si="29"/>
        <v>100</v>
      </c>
      <c r="J275" s="470">
        <f>'Class-1'!$BY$7</f>
        <v>100</v>
      </c>
      <c r="K275" s="1032">
        <f t="shared" si="30"/>
        <v>200</v>
      </c>
      <c r="L275" s="1033">
        <f t="shared" si="31"/>
        <v>300</v>
      </c>
      <c r="M275" s="276" t="s">
        <v>166</v>
      </c>
    </row>
    <row r="276" spans="1:13" ht="18" customHeight="1">
      <c r="A276" s="17"/>
      <c r="B276" s="436" t="s">
        <v>165</v>
      </c>
      <c r="C276" s="962" t="str">
        <f>'Class-1'!$BO$3</f>
        <v>Env. Study</v>
      </c>
      <c r="D276" s="963"/>
      <c r="E276" s="131">
        <f>IF(OR(C276="",$I262="NSO"),"",VLOOKUP($A257,'Class-1'!$B$9:$DL$108,66,0))</f>
        <v>0</v>
      </c>
      <c r="F276" s="131">
        <f>IF(OR(C276="",$I262="NSO"),"",VLOOKUP($A257,'Class-1'!$B$9:$DL$108,67,0))</f>
        <v>0</v>
      </c>
      <c r="G276" s="264">
        <f t="shared" si="32"/>
        <v>0</v>
      </c>
      <c r="H276" s="131">
        <f>IF(OR(C276="",$I262="NSO"),"",VLOOKUP($A257,'Class-1'!$B$9:$DL$108,72,0))</f>
        <v>0</v>
      </c>
      <c r="I276" s="264">
        <f t="shared" si="29"/>
        <v>0</v>
      </c>
      <c r="J276" s="131">
        <f>IF(OR(C276="",$I262="NSO"),"",VLOOKUP($A257,'Class-1'!$B$9:$DL$108,76,0))</f>
        <v>0</v>
      </c>
      <c r="K276" s="968">
        <f t="shared" si="30"/>
        <v>0</v>
      </c>
      <c r="L276" s="969">
        <f t="shared" si="31"/>
        <v>0</v>
      </c>
      <c r="M276" s="277" t="str">
        <f>IF(OR(C276="",$I262="NSO"),"",VLOOKUP($A257,'Class-1'!$B$9:$DL$108,79,0))</f>
        <v/>
      </c>
    </row>
    <row r="277" spans="1:13" ht="18" customHeight="1" thickBot="1">
      <c r="A277" s="17"/>
      <c r="B277" s="436" t="s">
        <v>165</v>
      </c>
      <c r="C277" s="970"/>
      <c r="D277" s="971"/>
      <c r="E277" s="971"/>
      <c r="F277" s="971"/>
      <c r="G277" s="971"/>
      <c r="H277" s="971"/>
      <c r="I277" s="971"/>
      <c r="J277" s="971"/>
      <c r="K277" s="971"/>
      <c r="L277" s="971"/>
      <c r="M277" s="972"/>
    </row>
    <row r="278" spans="1:13" ht="18" customHeight="1">
      <c r="A278" s="17"/>
      <c r="B278" s="436" t="s">
        <v>165</v>
      </c>
      <c r="C278" s="973" t="s">
        <v>120</v>
      </c>
      <c r="D278" s="974"/>
      <c r="E278" s="975"/>
      <c r="F278" s="906" t="s">
        <v>121</v>
      </c>
      <c r="G278" s="906"/>
      <c r="H278" s="907" t="s">
        <v>122</v>
      </c>
      <c r="I278" s="908"/>
      <c r="J278" s="132" t="s">
        <v>51</v>
      </c>
      <c r="K278" s="438" t="s">
        <v>123</v>
      </c>
      <c r="L278" s="262" t="s">
        <v>49</v>
      </c>
      <c r="M278" s="278" t="s">
        <v>54</v>
      </c>
    </row>
    <row r="279" spans="1:13" ht="18" customHeight="1" thickBot="1">
      <c r="A279" s="17"/>
      <c r="B279" s="436" t="s">
        <v>165</v>
      </c>
      <c r="C279" s="976"/>
      <c r="D279" s="977"/>
      <c r="E279" s="978"/>
      <c r="F279" s="909">
        <f>IF(OR($I262="",$I262="NSO"),"",VLOOKUP($A257,'Class-1'!$B$9:$DL$108,107,0))</f>
        <v>1000</v>
      </c>
      <c r="G279" s="910"/>
      <c r="H279" s="909">
        <f>IF(OR($I262="",$I262="NSO"),"",VLOOKUP($A257,'Class-1'!$B$9:$DL$108,108,0))</f>
        <v>0</v>
      </c>
      <c r="I279" s="910"/>
      <c r="J279" s="133">
        <f>IF(OR($I262="",$I262="NSO"),"",VLOOKUP($A257,'Class-1'!$B$9:$DL$200,109,0))</f>
        <v>0</v>
      </c>
      <c r="K279" s="133" t="str">
        <f>IF(OR($I262="",$I262="NSO"),"",VLOOKUP($A257,'Class-1'!$B$9:$DL$200,110,0))</f>
        <v/>
      </c>
      <c r="L279" s="263" t="str">
        <f>IF(OR($I262="",$I262="NSO"),"",VLOOKUP($A257,'Class-1'!$B$9:$DL$200,111,0))</f>
        <v/>
      </c>
      <c r="M279" s="279" t="str">
        <f>IF(OR($I262="",$I262="NSO"),"",VLOOKUP($A257,'Class-1'!$B$9:$DL$200,113,0))</f>
        <v/>
      </c>
    </row>
    <row r="280" spans="1:13" ht="18" customHeight="1" thickBot="1">
      <c r="A280" s="17"/>
      <c r="B280" s="436" t="s">
        <v>165</v>
      </c>
      <c r="C280" s="979"/>
      <c r="D280" s="980"/>
      <c r="E280" s="980"/>
      <c r="F280" s="980"/>
      <c r="G280" s="980"/>
      <c r="H280" s="981"/>
      <c r="I280" s="983" t="s">
        <v>73</v>
      </c>
      <c r="J280" s="984"/>
      <c r="K280" s="63">
        <f>IF(OR($I262="",$I262="NSO"),"",VLOOKUP($A257,'Class-1'!$B$9:$DL$200,104,0))</f>
        <v>0</v>
      </c>
      <c r="L280" s="982" t="s">
        <v>93</v>
      </c>
      <c r="M280" s="897"/>
    </row>
    <row r="281" spans="1:13" ht="18" customHeight="1" thickBot="1">
      <c r="A281" s="17"/>
      <c r="B281" s="436" t="s">
        <v>165</v>
      </c>
      <c r="C281" s="1014" t="s">
        <v>72</v>
      </c>
      <c r="D281" s="1015"/>
      <c r="E281" s="1015"/>
      <c r="F281" s="1015"/>
      <c r="G281" s="1015"/>
      <c r="H281" s="1016"/>
      <c r="I281" s="1017" t="s">
        <v>74</v>
      </c>
      <c r="J281" s="1018"/>
      <c r="K281" s="64">
        <f>IF(OR($I262="",$I262="NSO"),"",VLOOKUP($A257,'Class-1'!$B$9:$DL$200,105,0))</f>
        <v>0</v>
      </c>
      <c r="L281" s="1019" t="str">
        <f>IF(OR($I262="",$I262="NSO"),"",VLOOKUP($A257,'Class-1'!$B$9:$DL$200,106,0))</f>
        <v/>
      </c>
      <c r="M281" s="1020"/>
    </row>
    <row r="282" spans="1:13" ht="18" customHeight="1" thickBot="1">
      <c r="A282" s="17"/>
      <c r="B282" s="436" t="s">
        <v>165</v>
      </c>
      <c r="C282" s="1001" t="s">
        <v>66</v>
      </c>
      <c r="D282" s="1002"/>
      <c r="E282" s="1003"/>
      <c r="F282" s="1012" t="s">
        <v>69</v>
      </c>
      <c r="G282" s="1013"/>
      <c r="H282" s="272" t="s">
        <v>58</v>
      </c>
      <c r="I282" s="985" t="s">
        <v>75</v>
      </c>
      <c r="J282" s="986"/>
      <c r="K282" s="987">
        <f>IF(OR($I262="",$I262="NSO"),"",VLOOKUP($A257,'Class-1'!$B$9:$DL$200,114,0))</f>
        <v>0</v>
      </c>
      <c r="L282" s="987"/>
      <c r="M282" s="988"/>
    </row>
    <row r="283" spans="1:13" ht="18" customHeight="1">
      <c r="A283" s="17"/>
      <c r="B283" s="436" t="s">
        <v>165</v>
      </c>
      <c r="C283" s="923" t="str">
        <f>'Class-1'!$CC$3</f>
        <v>WORK EXP.</v>
      </c>
      <c r="D283" s="924"/>
      <c r="E283" s="925"/>
      <c r="F283" s="926" t="str">
        <f>IF(OR(C283="",$I262="NSO"),"",VLOOKUP($A257,'Class-1'!$B$9:$DZ$200,121,0))</f>
        <v>0/100</v>
      </c>
      <c r="G283" s="927"/>
      <c r="H283" s="85" t="str">
        <f>IF(OR(C283="",$I262="NSO"),"",VLOOKUP($A257,'Class-1'!$B$9:$DL$108,87,0))</f>
        <v/>
      </c>
      <c r="I283" s="1021" t="s">
        <v>95</v>
      </c>
      <c r="J283" s="1022"/>
      <c r="K283" s="1023">
        <f>'Class-1'!$T$2</f>
        <v>44705</v>
      </c>
      <c r="L283" s="1024"/>
      <c r="M283" s="1025"/>
    </row>
    <row r="284" spans="1:13" ht="18" customHeight="1">
      <c r="A284" s="17"/>
      <c r="B284" s="436" t="s">
        <v>165</v>
      </c>
      <c r="C284" s="923" t="str">
        <f>'Class-1'!$CK$3</f>
        <v>ART EDUCATION</v>
      </c>
      <c r="D284" s="924"/>
      <c r="E284" s="925"/>
      <c r="F284" s="926" t="str">
        <f>IF(OR(C284="",$I262="NSO"),"",VLOOKUP($A257,'Class-1'!$B$9:$DZ$200,125,0))</f>
        <v>0/100</v>
      </c>
      <c r="G284" s="927"/>
      <c r="H284" s="134" t="str">
        <f>IF(OR(C284="",$I262="NSO"),"",VLOOKUP($A257,'Class-1'!$B$9:$DL$108,95,0))</f>
        <v/>
      </c>
      <c r="I284" s="928"/>
      <c r="J284" s="929"/>
      <c r="K284" s="929"/>
      <c r="L284" s="929"/>
      <c r="M284" s="930"/>
    </row>
    <row r="285" spans="1:13" ht="18" customHeight="1" thickBot="1">
      <c r="A285" s="17"/>
      <c r="B285" s="436" t="s">
        <v>165</v>
      </c>
      <c r="C285" s="931" t="str">
        <f>'Class-1'!$CS$3</f>
        <v>HEALTH &amp; PHY. EDUCATION</v>
      </c>
      <c r="D285" s="932"/>
      <c r="E285" s="933"/>
      <c r="F285" s="926" t="str">
        <f>IF(OR(C285="",$I262="NSO"),"",VLOOKUP($A257,'Class-1'!$B$9:$DZ$200,129,0))</f>
        <v>0/100</v>
      </c>
      <c r="G285" s="927"/>
      <c r="H285" s="86" t="str">
        <f>IF(OR(C285="",$I262="NSO"),"",VLOOKUP($A257,'Class-1'!$B$9:$DL$108,103,0))</f>
        <v/>
      </c>
      <c r="I285" s="889" t="s">
        <v>89</v>
      </c>
      <c r="J285" s="890"/>
      <c r="K285" s="936"/>
      <c r="L285" s="937"/>
      <c r="M285" s="938"/>
    </row>
    <row r="286" spans="1:13" ht="18" customHeight="1">
      <c r="A286" s="17"/>
      <c r="B286" s="436" t="s">
        <v>165</v>
      </c>
      <c r="C286" s="895" t="s">
        <v>76</v>
      </c>
      <c r="D286" s="896"/>
      <c r="E286" s="896"/>
      <c r="F286" s="896"/>
      <c r="G286" s="896"/>
      <c r="H286" s="897"/>
      <c r="I286" s="891"/>
      <c r="J286" s="892"/>
      <c r="K286" s="939"/>
      <c r="L286" s="940"/>
      <c r="M286" s="941"/>
    </row>
    <row r="287" spans="1:13" ht="18" customHeight="1">
      <c r="A287" s="17"/>
      <c r="B287" s="436" t="s">
        <v>165</v>
      </c>
      <c r="C287" s="135" t="s">
        <v>35</v>
      </c>
      <c r="D287" s="463" t="s">
        <v>82</v>
      </c>
      <c r="E287" s="452"/>
      <c r="F287" s="463" t="s">
        <v>83</v>
      </c>
      <c r="G287" s="464"/>
      <c r="H287" s="465"/>
      <c r="I287" s="893"/>
      <c r="J287" s="894"/>
      <c r="K287" s="942"/>
      <c r="L287" s="943"/>
      <c r="M287" s="944"/>
    </row>
    <row r="288" spans="1:13" ht="16.5" customHeight="1">
      <c r="A288" s="17"/>
      <c r="B288" s="436" t="s">
        <v>165</v>
      </c>
      <c r="C288" s="148" t="s">
        <v>168</v>
      </c>
      <c r="D288" s="451" t="s">
        <v>170</v>
      </c>
      <c r="E288" s="148"/>
      <c r="F288" s="468" t="s">
        <v>84</v>
      </c>
      <c r="G288" s="466"/>
      <c r="H288" s="467"/>
      <c r="I288" s="992" t="s">
        <v>90</v>
      </c>
      <c r="J288" s="993"/>
      <c r="K288" s="993"/>
      <c r="L288" s="993"/>
      <c r="M288" s="994"/>
    </row>
    <row r="289" spans="1:13" ht="16.5" customHeight="1">
      <c r="A289" s="17"/>
      <c r="B289" s="436" t="s">
        <v>165</v>
      </c>
      <c r="C289" s="471" t="s">
        <v>77</v>
      </c>
      <c r="D289" s="451" t="s">
        <v>173</v>
      </c>
      <c r="E289" s="148"/>
      <c r="F289" s="468" t="s">
        <v>85</v>
      </c>
      <c r="G289" s="466"/>
      <c r="H289" s="467"/>
      <c r="I289" s="995"/>
      <c r="J289" s="996"/>
      <c r="K289" s="996"/>
      <c r="L289" s="996"/>
      <c r="M289" s="997"/>
    </row>
    <row r="290" spans="1:13" ht="16.5" customHeight="1">
      <c r="A290" s="17"/>
      <c r="B290" s="436" t="s">
        <v>165</v>
      </c>
      <c r="C290" s="471" t="s">
        <v>78</v>
      </c>
      <c r="D290" s="451" t="s">
        <v>174</v>
      </c>
      <c r="E290" s="148"/>
      <c r="F290" s="468" t="s">
        <v>86</v>
      </c>
      <c r="G290" s="466"/>
      <c r="H290" s="467"/>
      <c r="I290" s="995"/>
      <c r="J290" s="996"/>
      <c r="K290" s="996"/>
      <c r="L290" s="996"/>
      <c r="M290" s="997"/>
    </row>
    <row r="291" spans="1:13" ht="16.5" customHeight="1">
      <c r="A291" s="17"/>
      <c r="B291" s="436" t="s">
        <v>165</v>
      </c>
      <c r="C291" s="471" t="s">
        <v>80</v>
      </c>
      <c r="D291" s="451" t="s">
        <v>171</v>
      </c>
      <c r="E291" s="148"/>
      <c r="F291" s="468" t="s">
        <v>88</v>
      </c>
      <c r="G291" s="466"/>
      <c r="H291" s="467"/>
      <c r="I291" s="998"/>
      <c r="J291" s="999"/>
      <c r="K291" s="999"/>
      <c r="L291" s="999"/>
      <c r="M291" s="1000"/>
    </row>
    <row r="292" spans="1:13" ht="16.5" customHeight="1" thickBot="1">
      <c r="A292" s="17"/>
      <c r="B292" s="437" t="s">
        <v>165</v>
      </c>
      <c r="C292" s="280" t="s">
        <v>79</v>
      </c>
      <c r="D292" s="446" t="s">
        <v>172</v>
      </c>
      <c r="E292" s="439"/>
      <c r="F292" s="461" t="s">
        <v>87</v>
      </c>
      <c r="G292" s="462"/>
      <c r="H292" s="469"/>
      <c r="I292" s="989" t="s">
        <v>124</v>
      </c>
      <c r="J292" s="990"/>
      <c r="K292" s="990"/>
      <c r="L292" s="990"/>
      <c r="M292" s="991"/>
    </row>
    <row r="293" spans="1:13" ht="14.25" customHeight="1" thickBot="1">
      <c r="A293" s="282">
        <f>A257+1</f>
        <v>9</v>
      </c>
      <c r="B293" s="1009" t="s">
        <v>61</v>
      </c>
      <c r="C293" s="1010"/>
      <c r="D293" s="1010"/>
      <c r="E293" s="1010"/>
      <c r="F293" s="1010"/>
      <c r="G293" s="1010"/>
      <c r="H293" s="1010"/>
      <c r="I293" s="1010"/>
      <c r="J293" s="1010"/>
      <c r="K293" s="1010"/>
      <c r="L293" s="1010"/>
      <c r="M293" s="1011"/>
    </row>
    <row r="294" spans="1:13" ht="36.75" thickTop="1">
      <c r="A294" s="17"/>
      <c r="B294" s="1005"/>
      <c r="C294" s="1006"/>
      <c r="D294" s="945" t="str">
        <f>Master!$E$8</f>
        <v>Govt.Sr.Sec.Sch. Raimalwada</v>
      </c>
      <c r="E294" s="946"/>
      <c r="F294" s="946"/>
      <c r="G294" s="946"/>
      <c r="H294" s="946"/>
      <c r="I294" s="946"/>
      <c r="J294" s="946"/>
      <c r="K294" s="946"/>
      <c r="L294" s="946"/>
      <c r="M294" s="947"/>
    </row>
    <row r="295" spans="1:13" ht="21" customHeight="1" thickBot="1">
      <c r="A295" s="17"/>
      <c r="B295" s="1007"/>
      <c r="C295" s="1008"/>
      <c r="D295" s="948" t="str">
        <f>Master!$E$11</f>
        <v>P.S.-Bapini (Jodhpur)</v>
      </c>
      <c r="E295" s="949"/>
      <c r="F295" s="949"/>
      <c r="G295" s="949"/>
      <c r="H295" s="949"/>
      <c r="I295" s="949"/>
      <c r="J295" s="949"/>
      <c r="K295" s="949"/>
      <c r="L295" s="949"/>
      <c r="M295" s="950"/>
    </row>
    <row r="296" spans="1:13" ht="42.75" customHeight="1" thickTop="1">
      <c r="A296" s="17"/>
      <c r="B296" s="273"/>
      <c r="C296" s="916" t="s">
        <v>62</v>
      </c>
      <c r="D296" s="917"/>
      <c r="E296" s="917"/>
      <c r="F296" s="917"/>
      <c r="G296" s="917"/>
      <c r="H296" s="917"/>
      <c r="I296" s="918"/>
      <c r="J296" s="922" t="s">
        <v>91</v>
      </c>
      <c r="K296" s="922"/>
      <c r="L296" s="934" t="str">
        <f>Master!$E$14</f>
        <v>0810000000</v>
      </c>
      <c r="M296" s="935"/>
    </row>
    <row r="297" spans="1:13" ht="18" customHeight="1" thickBot="1">
      <c r="A297" s="17"/>
      <c r="B297" s="274"/>
      <c r="C297" s="919"/>
      <c r="D297" s="920"/>
      <c r="E297" s="920"/>
      <c r="F297" s="920"/>
      <c r="G297" s="920"/>
      <c r="H297" s="920"/>
      <c r="I297" s="921"/>
      <c r="J297" s="898" t="s">
        <v>63</v>
      </c>
      <c r="K297" s="899"/>
      <c r="L297" s="902" t="str">
        <f>Master!$E$6</f>
        <v>2021-22</v>
      </c>
      <c r="M297" s="903"/>
    </row>
    <row r="298" spans="1:13" ht="18" customHeight="1" thickBot="1">
      <c r="A298" s="17"/>
      <c r="B298" s="274"/>
      <c r="C298" s="951" t="s">
        <v>125</v>
      </c>
      <c r="D298" s="952"/>
      <c r="E298" s="952"/>
      <c r="F298" s="952"/>
      <c r="G298" s="952"/>
      <c r="H298" s="952"/>
      <c r="I298" s="281">
        <f>VLOOKUP($A293,'Class-1'!$B$9:$F$108,5,0)</f>
        <v>0</v>
      </c>
      <c r="J298" s="900"/>
      <c r="K298" s="901"/>
      <c r="L298" s="904"/>
      <c r="M298" s="905"/>
    </row>
    <row r="299" spans="1:13" ht="18" customHeight="1">
      <c r="A299" s="17"/>
      <c r="B299" s="436" t="s">
        <v>165</v>
      </c>
      <c r="C299" s="911" t="s">
        <v>20</v>
      </c>
      <c r="D299" s="912"/>
      <c r="E299" s="912"/>
      <c r="F299" s="913"/>
      <c r="G299" s="31" t="s">
        <v>101</v>
      </c>
      <c r="H299" s="914">
        <f>VLOOKUP($A293,'Class-1'!$B$9:$DL$108,3,0)</f>
        <v>0</v>
      </c>
      <c r="I299" s="914"/>
      <c r="J299" s="914"/>
      <c r="K299" s="914"/>
      <c r="L299" s="914"/>
      <c r="M299" s="915"/>
    </row>
    <row r="300" spans="1:13" ht="18" customHeight="1">
      <c r="A300" s="17"/>
      <c r="B300" s="436" t="s">
        <v>165</v>
      </c>
      <c r="C300" s="953" t="s">
        <v>22</v>
      </c>
      <c r="D300" s="954"/>
      <c r="E300" s="954"/>
      <c r="F300" s="955"/>
      <c r="G300" s="60" t="s">
        <v>101</v>
      </c>
      <c r="H300" s="956">
        <f>VLOOKUP($A293,'Class-1'!$B$9:$DL$108,6,0)</f>
        <v>0</v>
      </c>
      <c r="I300" s="956"/>
      <c r="J300" s="956"/>
      <c r="K300" s="956"/>
      <c r="L300" s="956"/>
      <c r="M300" s="957"/>
    </row>
    <row r="301" spans="1:13" ht="18" customHeight="1">
      <c r="A301" s="17"/>
      <c r="B301" s="436" t="s">
        <v>165</v>
      </c>
      <c r="C301" s="953" t="s">
        <v>23</v>
      </c>
      <c r="D301" s="954"/>
      <c r="E301" s="954"/>
      <c r="F301" s="955"/>
      <c r="G301" s="60" t="s">
        <v>101</v>
      </c>
      <c r="H301" s="956">
        <f>VLOOKUP($A293,'Class-1'!$B$9:$DL$108,7,0)</f>
        <v>0</v>
      </c>
      <c r="I301" s="956"/>
      <c r="J301" s="956"/>
      <c r="K301" s="956"/>
      <c r="L301" s="956"/>
      <c r="M301" s="957"/>
    </row>
    <row r="302" spans="1:13" ht="18" customHeight="1">
      <c r="A302" s="17"/>
      <c r="B302" s="436" t="s">
        <v>165</v>
      </c>
      <c r="C302" s="953" t="s">
        <v>64</v>
      </c>
      <c r="D302" s="954"/>
      <c r="E302" s="954"/>
      <c r="F302" s="955"/>
      <c r="G302" s="60" t="s">
        <v>101</v>
      </c>
      <c r="H302" s="956">
        <f>VLOOKUP($A293,'Class-1'!$B$9:$DL$108,8,0)</f>
        <v>0</v>
      </c>
      <c r="I302" s="956"/>
      <c r="J302" s="956"/>
      <c r="K302" s="956"/>
      <c r="L302" s="956"/>
      <c r="M302" s="957"/>
    </row>
    <row r="303" spans="1:13" ht="18" customHeight="1">
      <c r="A303" s="17"/>
      <c r="B303" s="436" t="s">
        <v>165</v>
      </c>
      <c r="C303" s="953" t="s">
        <v>65</v>
      </c>
      <c r="D303" s="954"/>
      <c r="E303" s="954"/>
      <c r="F303" s="955"/>
      <c r="G303" s="60" t="s">
        <v>101</v>
      </c>
      <c r="H303" s="1026" t="str">
        <f>CONCATENATE('Class-1'!$F$4,'Class-1'!$I$4)</f>
        <v>4(A)</v>
      </c>
      <c r="I303" s="956"/>
      <c r="J303" s="956"/>
      <c r="K303" s="956"/>
      <c r="L303" s="956"/>
      <c r="M303" s="957"/>
    </row>
    <row r="304" spans="1:13" ht="18" customHeight="1" thickBot="1">
      <c r="A304" s="17"/>
      <c r="B304" s="436" t="s">
        <v>165</v>
      </c>
      <c r="C304" s="1027" t="s">
        <v>25</v>
      </c>
      <c r="D304" s="1028"/>
      <c r="E304" s="1028"/>
      <c r="F304" s="1029"/>
      <c r="G304" s="130" t="s">
        <v>101</v>
      </c>
      <c r="H304" s="1030">
        <f>VLOOKUP($A293,'Class-1'!$B$9:$DL$108,9,0)</f>
        <v>0</v>
      </c>
      <c r="I304" s="1030"/>
      <c r="J304" s="1030"/>
      <c r="K304" s="1030"/>
      <c r="L304" s="1030"/>
      <c r="M304" s="1031"/>
    </row>
    <row r="305" spans="1:13" ht="18" customHeight="1">
      <c r="A305" s="17"/>
      <c r="B305" s="436" t="s">
        <v>165</v>
      </c>
      <c r="C305" s="958" t="s">
        <v>66</v>
      </c>
      <c r="D305" s="959"/>
      <c r="E305" s="268" t="s">
        <v>109</v>
      </c>
      <c r="F305" s="268" t="s">
        <v>110</v>
      </c>
      <c r="G305" s="265" t="s">
        <v>34</v>
      </c>
      <c r="H305" s="269" t="s">
        <v>67</v>
      </c>
      <c r="I305" s="265" t="s">
        <v>147</v>
      </c>
      <c r="J305" s="270" t="s">
        <v>31</v>
      </c>
      <c r="K305" s="960" t="s">
        <v>118</v>
      </c>
      <c r="L305" s="961"/>
      <c r="M305" s="275" t="s">
        <v>119</v>
      </c>
    </row>
    <row r="306" spans="1:13" ht="18" customHeight="1" thickBot="1">
      <c r="A306" s="17"/>
      <c r="B306" s="436" t="s">
        <v>165</v>
      </c>
      <c r="C306" s="966" t="s">
        <v>68</v>
      </c>
      <c r="D306" s="967"/>
      <c r="E306" s="470">
        <f>'Class-1'!$K$7</f>
        <v>20</v>
      </c>
      <c r="F306" s="470">
        <f>'Class-1'!$L$7</f>
        <v>20</v>
      </c>
      <c r="G306" s="266">
        <f>E306+F306</f>
        <v>40</v>
      </c>
      <c r="H306" s="470">
        <f>'Class-1'!$Q$7</f>
        <v>60</v>
      </c>
      <c r="I306" s="266">
        <f>G306+H306</f>
        <v>100</v>
      </c>
      <c r="J306" s="470">
        <f>'Class-1'!$U$7</f>
        <v>100</v>
      </c>
      <c r="K306" s="1032">
        <f>I306+J306</f>
        <v>200</v>
      </c>
      <c r="L306" s="1033"/>
      <c r="M306" s="276" t="s">
        <v>166</v>
      </c>
    </row>
    <row r="307" spans="1:13" ht="18" customHeight="1">
      <c r="A307" s="17"/>
      <c r="B307" s="436" t="s">
        <v>165</v>
      </c>
      <c r="C307" s="1034" t="str">
        <f>'Class-1'!$K$3</f>
        <v>Hindi</v>
      </c>
      <c r="D307" s="1035"/>
      <c r="E307" s="131">
        <f>IF(OR(C307="",$I298="NSO"),"",VLOOKUP($A293,'Class-1'!$B$9:$DL$108,10,0))</f>
        <v>0</v>
      </c>
      <c r="F307" s="131">
        <f>IF(OR(C307="",$I298="NSO"),"",VLOOKUP($A293,'Class-1'!$B$9:$DL$108,11,0))</f>
        <v>0</v>
      </c>
      <c r="G307" s="267">
        <f>SUM(E307,F307)</f>
        <v>0</v>
      </c>
      <c r="H307" s="131">
        <f>IF(OR(C307="",$I298="NSO"),"",VLOOKUP($A293,'Class-1'!$B$9:$DL$108,16,0))</f>
        <v>0</v>
      </c>
      <c r="I307" s="264">
        <f t="shared" ref="I307:I312" si="33">SUM(G307,H307)</f>
        <v>0</v>
      </c>
      <c r="J307" s="131">
        <f>IF(OR(C307="",$I298="NSO"),"",VLOOKUP($A293,'Class-1'!$B$9:$DL$108,20,0))</f>
        <v>0</v>
      </c>
      <c r="K307" s="1036">
        <f t="shared" ref="K307:K312" si="34">SUM(I307,J307)</f>
        <v>0</v>
      </c>
      <c r="L307" s="1037">
        <f t="shared" ref="L307:L312" si="35">SUM(J307,K307)</f>
        <v>0</v>
      </c>
      <c r="M307" s="277" t="str">
        <f>IF(OR(C307="",$I298="NSO"),"",VLOOKUP($A293,'Class-1'!$B$9:$DL$108,23,0))</f>
        <v/>
      </c>
    </row>
    <row r="308" spans="1:13" ht="18" customHeight="1">
      <c r="A308" s="17"/>
      <c r="B308" s="436" t="s">
        <v>165</v>
      </c>
      <c r="C308" s="962" t="str">
        <f>'Class-1'!$Y$3</f>
        <v>Mathematics</v>
      </c>
      <c r="D308" s="963"/>
      <c r="E308" s="131">
        <f>IF(OR(C308="",$I298="NSO"),"",VLOOKUP($A293,'Class-1'!$B$9:$DL$108,24,0))</f>
        <v>0</v>
      </c>
      <c r="F308" s="131">
        <f>IF(OR(C308="",$I298="NSO"),"",VLOOKUP($A293,'Class-1'!$B$9:$DL$108,25,0))</f>
        <v>0</v>
      </c>
      <c r="G308" s="267">
        <f t="shared" ref="G308:G312" si="36">SUM(E308,F308)</f>
        <v>0</v>
      </c>
      <c r="H308" s="131">
        <f>IF(OR(C308="",$I298="NSO"),"",VLOOKUP($A293,'Class-1'!$B$9:$DL$108,30,0))</f>
        <v>0</v>
      </c>
      <c r="I308" s="264">
        <f t="shared" si="33"/>
        <v>0</v>
      </c>
      <c r="J308" s="131">
        <f>IF(OR(C308="",$I298="NSO"),"",VLOOKUP($A293,'Class-1'!$B$9:$DL$108,34,0))</f>
        <v>0</v>
      </c>
      <c r="K308" s="964">
        <f t="shared" si="34"/>
        <v>0</v>
      </c>
      <c r="L308" s="965">
        <f t="shared" si="35"/>
        <v>0</v>
      </c>
      <c r="M308" s="277" t="str">
        <f>IF(OR(C308="",$I298="NSO"),"",VLOOKUP($A293,'Class-1'!$B$9:$DL$108,37,0))</f>
        <v/>
      </c>
    </row>
    <row r="309" spans="1:13" ht="18" customHeight="1">
      <c r="A309" s="17"/>
      <c r="B309" s="436" t="s">
        <v>165</v>
      </c>
      <c r="C309" s="962" t="str">
        <f>'Class-1'!$AM$3</f>
        <v>Sanskrit</v>
      </c>
      <c r="D309" s="963"/>
      <c r="E309" s="131">
        <f>IF(OR(C309="",$I298="NSO"),"",VLOOKUP($A293,'Class-1'!$B$9:$DL$108,38,0))</f>
        <v>0</v>
      </c>
      <c r="F309" s="131">
        <f>IF(OR(C309="",$I298="NSO"),"",VLOOKUP($A293,'Class-1'!$B$9:$DL$108,39,0))</f>
        <v>0</v>
      </c>
      <c r="G309" s="267">
        <f t="shared" si="36"/>
        <v>0</v>
      </c>
      <c r="H309" s="131">
        <f>IF(OR(C309="",$I298="NSO"),"",VLOOKUP($A293,'Class-1'!$B$9:$DL$108,44,0))</f>
        <v>0</v>
      </c>
      <c r="I309" s="264">
        <f t="shared" si="33"/>
        <v>0</v>
      </c>
      <c r="J309" s="131">
        <f>IF(OR(C309="",$I298="NSO"),"",VLOOKUP($A293,'Class-1'!$B$9:$DL$108,48,0))</f>
        <v>0</v>
      </c>
      <c r="K309" s="964">
        <f t="shared" si="34"/>
        <v>0</v>
      </c>
      <c r="L309" s="965">
        <f t="shared" si="35"/>
        <v>0</v>
      </c>
      <c r="M309" s="277" t="str">
        <f>IF(OR(C309="",$I298="NSO"),"",VLOOKUP($A293,'Class-1'!$B$9:$DL$108,51,0))</f>
        <v/>
      </c>
    </row>
    <row r="310" spans="1:13" ht="18" customHeight="1">
      <c r="A310" s="17"/>
      <c r="B310" s="436" t="s">
        <v>165</v>
      </c>
      <c r="C310" s="962" t="str">
        <f>'Class-1'!$BA$3</f>
        <v>English</v>
      </c>
      <c r="D310" s="963"/>
      <c r="E310" s="131">
        <f>IF(OR(C310="",$I298="NSO"),"",VLOOKUP($A293,'Class-1'!$B$9:$DL$108,52,0))</f>
        <v>0</v>
      </c>
      <c r="F310" s="131">
        <f>IF(OR(C310="",$I298="NSO"),"",VLOOKUP($A293,'Class-1'!$B$9:$DL$108,53,0))</f>
        <v>0</v>
      </c>
      <c r="G310" s="267">
        <f t="shared" si="36"/>
        <v>0</v>
      </c>
      <c r="H310" s="131">
        <f>IF(OR(C310="",$I298="NSO"),"",VLOOKUP($A293,'Class-1'!$B$9:$DL$108,58,0))</f>
        <v>0</v>
      </c>
      <c r="I310" s="264">
        <f t="shared" si="33"/>
        <v>0</v>
      </c>
      <c r="J310" s="131">
        <f>IF(OR(C310="",$I298="NSO"),"",VLOOKUP($A293,'Class-1'!$B$9:$DL$108,62,0))</f>
        <v>0</v>
      </c>
      <c r="K310" s="964">
        <f t="shared" si="34"/>
        <v>0</v>
      </c>
      <c r="L310" s="965">
        <f t="shared" si="35"/>
        <v>0</v>
      </c>
      <c r="M310" s="277" t="str">
        <f>IF(OR(C310="",$I298="NSO"),"",VLOOKUP($A293,'Class-1'!$B$9:$DL$108,65,0))</f>
        <v/>
      </c>
    </row>
    <row r="311" spans="1:13" ht="18" customHeight="1" thickBot="1">
      <c r="A311" s="17"/>
      <c r="B311" s="436" t="s">
        <v>165</v>
      </c>
      <c r="C311" s="966" t="s">
        <v>68</v>
      </c>
      <c r="D311" s="967"/>
      <c r="E311" s="470">
        <f>'Class-1'!$BO$7</f>
        <v>20</v>
      </c>
      <c r="F311" s="470">
        <f>'Class-1'!$BP$7</f>
        <v>20</v>
      </c>
      <c r="G311" s="266">
        <f t="shared" si="36"/>
        <v>40</v>
      </c>
      <c r="H311" s="271">
        <f>'Class-1'!$BU$7</f>
        <v>60</v>
      </c>
      <c r="I311" s="266">
        <f t="shared" si="33"/>
        <v>100</v>
      </c>
      <c r="J311" s="470">
        <f>'Class-1'!$BY$7</f>
        <v>100</v>
      </c>
      <c r="K311" s="1032">
        <f t="shared" si="34"/>
        <v>200</v>
      </c>
      <c r="L311" s="1033">
        <f t="shared" si="35"/>
        <v>300</v>
      </c>
      <c r="M311" s="276" t="s">
        <v>166</v>
      </c>
    </row>
    <row r="312" spans="1:13" ht="18" customHeight="1">
      <c r="A312" s="17"/>
      <c r="B312" s="436" t="s">
        <v>165</v>
      </c>
      <c r="C312" s="962" t="str">
        <f>'Class-1'!$BO$3</f>
        <v>Env. Study</v>
      </c>
      <c r="D312" s="963"/>
      <c r="E312" s="131">
        <f>IF(OR(C312="",$I298="NSO"),"",VLOOKUP($A293,'Class-1'!$B$9:$DL$108,66,0))</f>
        <v>0</v>
      </c>
      <c r="F312" s="131">
        <f>IF(OR(C312="",$I298="NSO"),"",VLOOKUP($A293,'Class-1'!$B$9:$DL$108,67,0))</f>
        <v>0</v>
      </c>
      <c r="G312" s="264">
        <f t="shared" si="36"/>
        <v>0</v>
      </c>
      <c r="H312" s="131">
        <f>IF(OR(C312="",$I298="NSO"),"",VLOOKUP($A293,'Class-1'!$B$9:$DL$108,72,0))</f>
        <v>0</v>
      </c>
      <c r="I312" s="264">
        <f t="shared" si="33"/>
        <v>0</v>
      </c>
      <c r="J312" s="131">
        <f>IF(OR(C312="",$I298="NSO"),"",VLOOKUP($A293,'Class-1'!$B$9:$DL$108,76,0))</f>
        <v>0</v>
      </c>
      <c r="K312" s="968">
        <f t="shared" si="34"/>
        <v>0</v>
      </c>
      <c r="L312" s="969">
        <f t="shared" si="35"/>
        <v>0</v>
      </c>
      <c r="M312" s="277" t="str">
        <f>IF(OR(C312="",$I298="NSO"),"",VLOOKUP($A293,'Class-1'!$B$9:$DL$108,79,0))</f>
        <v/>
      </c>
    </row>
    <row r="313" spans="1:13" ht="18" customHeight="1" thickBot="1">
      <c r="A313" s="17"/>
      <c r="B313" s="436" t="s">
        <v>165</v>
      </c>
      <c r="C313" s="970"/>
      <c r="D313" s="971"/>
      <c r="E313" s="971"/>
      <c r="F313" s="971"/>
      <c r="G313" s="971"/>
      <c r="H313" s="971"/>
      <c r="I313" s="971"/>
      <c r="J313" s="971"/>
      <c r="K313" s="971"/>
      <c r="L313" s="971"/>
      <c r="M313" s="972"/>
    </row>
    <row r="314" spans="1:13" ht="18" customHeight="1">
      <c r="A314" s="17"/>
      <c r="B314" s="436" t="s">
        <v>165</v>
      </c>
      <c r="C314" s="973" t="s">
        <v>120</v>
      </c>
      <c r="D314" s="974"/>
      <c r="E314" s="975"/>
      <c r="F314" s="906" t="s">
        <v>121</v>
      </c>
      <c r="G314" s="906"/>
      <c r="H314" s="907" t="s">
        <v>122</v>
      </c>
      <c r="I314" s="908"/>
      <c r="J314" s="132" t="s">
        <v>51</v>
      </c>
      <c r="K314" s="438" t="s">
        <v>123</v>
      </c>
      <c r="L314" s="262" t="s">
        <v>49</v>
      </c>
      <c r="M314" s="278" t="s">
        <v>54</v>
      </c>
    </row>
    <row r="315" spans="1:13" ht="18" customHeight="1" thickBot="1">
      <c r="A315" s="17"/>
      <c r="B315" s="436" t="s">
        <v>165</v>
      </c>
      <c r="C315" s="976"/>
      <c r="D315" s="977"/>
      <c r="E315" s="978"/>
      <c r="F315" s="909">
        <f>IF(OR($I298="",$I298="NSO"),"",VLOOKUP($A293,'Class-1'!$B$9:$DL$108,107,0))</f>
        <v>1000</v>
      </c>
      <c r="G315" s="910"/>
      <c r="H315" s="909">
        <f>IF(OR($I298="",$I298="NSO"),"",VLOOKUP($A293,'Class-1'!$B$9:$DL$108,108,0))</f>
        <v>0</v>
      </c>
      <c r="I315" s="910"/>
      <c r="J315" s="133">
        <f>IF(OR($I298="",$I298="NSO"),"",VLOOKUP($A293,'Class-1'!$B$9:$DL$200,109,0))</f>
        <v>0</v>
      </c>
      <c r="K315" s="133" t="str">
        <f>IF(OR($I298="",$I298="NSO"),"",VLOOKUP($A293,'Class-1'!$B$9:$DL$200,110,0))</f>
        <v/>
      </c>
      <c r="L315" s="263" t="str">
        <f>IF(OR($I298="",$I298="NSO"),"",VLOOKUP($A293,'Class-1'!$B$9:$DL$200,111,0))</f>
        <v/>
      </c>
      <c r="M315" s="279" t="str">
        <f>IF(OR($I298="",$I298="NSO"),"",VLOOKUP($A293,'Class-1'!$B$9:$DL$200,113,0))</f>
        <v/>
      </c>
    </row>
    <row r="316" spans="1:13" ht="18" customHeight="1" thickBot="1">
      <c r="A316" s="17"/>
      <c r="B316" s="436" t="s">
        <v>165</v>
      </c>
      <c r="C316" s="979"/>
      <c r="D316" s="980"/>
      <c r="E316" s="980"/>
      <c r="F316" s="980"/>
      <c r="G316" s="980"/>
      <c r="H316" s="981"/>
      <c r="I316" s="983" t="s">
        <v>73</v>
      </c>
      <c r="J316" s="984"/>
      <c r="K316" s="63">
        <f>IF(OR($I298="",$I298="NSO"),"",VLOOKUP($A293,'Class-1'!$B$9:$DL$200,104,0))</f>
        <v>0</v>
      </c>
      <c r="L316" s="982" t="s">
        <v>93</v>
      </c>
      <c r="M316" s="897"/>
    </row>
    <row r="317" spans="1:13" ht="18" customHeight="1" thickBot="1">
      <c r="A317" s="17"/>
      <c r="B317" s="436" t="s">
        <v>165</v>
      </c>
      <c r="C317" s="1014" t="s">
        <v>72</v>
      </c>
      <c r="D317" s="1015"/>
      <c r="E317" s="1015"/>
      <c r="F317" s="1015"/>
      <c r="G317" s="1015"/>
      <c r="H317" s="1016"/>
      <c r="I317" s="1017" t="s">
        <v>74</v>
      </c>
      <c r="J317" s="1018"/>
      <c r="K317" s="64">
        <f>IF(OR($I298="",$I298="NSO"),"",VLOOKUP($A293,'Class-1'!$B$9:$DL$200,105,0))</f>
        <v>0</v>
      </c>
      <c r="L317" s="1019" t="str">
        <f>IF(OR($I298="",$I298="NSO"),"",VLOOKUP($A293,'Class-1'!$B$9:$DL$200,106,0))</f>
        <v/>
      </c>
      <c r="M317" s="1020"/>
    </row>
    <row r="318" spans="1:13" ht="18" customHeight="1" thickBot="1">
      <c r="A318" s="17"/>
      <c r="B318" s="436" t="s">
        <v>165</v>
      </c>
      <c r="C318" s="1001" t="s">
        <v>66</v>
      </c>
      <c r="D318" s="1002"/>
      <c r="E318" s="1003"/>
      <c r="F318" s="1012" t="s">
        <v>69</v>
      </c>
      <c r="G318" s="1013"/>
      <c r="H318" s="272" t="s">
        <v>58</v>
      </c>
      <c r="I318" s="985" t="s">
        <v>75</v>
      </c>
      <c r="J318" s="986"/>
      <c r="K318" s="987">
        <f>IF(OR($I298="",$I298="NSO"),"",VLOOKUP($A293,'Class-1'!$B$9:$DL$200,114,0))</f>
        <v>0</v>
      </c>
      <c r="L318" s="987"/>
      <c r="M318" s="988"/>
    </row>
    <row r="319" spans="1:13" ht="18" customHeight="1">
      <c r="A319" s="17"/>
      <c r="B319" s="436" t="s">
        <v>165</v>
      </c>
      <c r="C319" s="923" t="str">
        <f>'Class-1'!$CC$3</f>
        <v>WORK EXP.</v>
      </c>
      <c r="D319" s="924"/>
      <c r="E319" s="925"/>
      <c r="F319" s="926" t="str">
        <f>IF(OR(C319="",$I298="NSO"),"",VLOOKUP($A293,'Class-1'!$B$9:$DZ$200,121,0))</f>
        <v>0/100</v>
      </c>
      <c r="G319" s="927"/>
      <c r="H319" s="85" t="str">
        <f>IF(OR(C319="",$I298="NSO"),"",VLOOKUP($A293,'Class-1'!$B$9:$DL$108,87,0))</f>
        <v/>
      </c>
      <c r="I319" s="1021" t="s">
        <v>95</v>
      </c>
      <c r="J319" s="1022"/>
      <c r="K319" s="1023">
        <f>'Class-1'!$T$2</f>
        <v>44705</v>
      </c>
      <c r="L319" s="1024"/>
      <c r="M319" s="1025"/>
    </row>
    <row r="320" spans="1:13" ht="18" customHeight="1">
      <c r="A320" s="17"/>
      <c r="B320" s="436" t="s">
        <v>165</v>
      </c>
      <c r="C320" s="923" t="str">
        <f>'Class-1'!$CK$3</f>
        <v>ART EDUCATION</v>
      </c>
      <c r="D320" s="924"/>
      <c r="E320" s="925"/>
      <c r="F320" s="926" t="str">
        <f>IF(OR(C320="",$I298="NSO"),"",VLOOKUP($A293,'Class-1'!$B$9:$DZ$200,125,0))</f>
        <v>0/100</v>
      </c>
      <c r="G320" s="927"/>
      <c r="H320" s="134" t="str">
        <f>IF(OR(C320="",$I298="NSO"),"",VLOOKUP($A293,'Class-1'!$B$9:$DL$108,95,0))</f>
        <v/>
      </c>
      <c r="I320" s="928"/>
      <c r="J320" s="929"/>
      <c r="K320" s="929"/>
      <c r="L320" s="929"/>
      <c r="M320" s="930"/>
    </row>
    <row r="321" spans="1:13" ht="18" customHeight="1" thickBot="1">
      <c r="A321" s="17"/>
      <c r="B321" s="436" t="s">
        <v>165</v>
      </c>
      <c r="C321" s="931" t="str">
        <f>'Class-1'!$CS$3</f>
        <v>HEALTH &amp; PHY. EDUCATION</v>
      </c>
      <c r="D321" s="932"/>
      <c r="E321" s="933"/>
      <c r="F321" s="926" t="str">
        <f>IF(OR(C321="",$I298="NSO"),"",VLOOKUP($A293,'Class-1'!$B$9:$DZ$200,129,0))</f>
        <v>0/100</v>
      </c>
      <c r="G321" s="927"/>
      <c r="H321" s="86" t="str">
        <f>IF(OR(C321="",$I298="NSO"),"",VLOOKUP($A293,'Class-1'!$B$9:$DL$108,103,0))</f>
        <v/>
      </c>
      <c r="I321" s="889" t="s">
        <v>89</v>
      </c>
      <c r="J321" s="890"/>
      <c r="K321" s="936"/>
      <c r="L321" s="937"/>
      <c r="M321" s="938"/>
    </row>
    <row r="322" spans="1:13" ht="18" customHeight="1">
      <c r="A322" s="17"/>
      <c r="B322" s="436" t="s">
        <v>165</v>
      </c>
      <c r="C322" s="895" t="s">
        <v>76</v>
      </c>
      <c r="D322" s="896"/>
      <c r="E322" s="896"/>
      <c r="F322" s="896"/>
      <c r="G322" s="896"/>
      <c r="H322" s="897"/>
      <c r="I322" s="891"/>
      <c r="J322" s="892"/>
      <c r="K322" s="939"/>
      <c r="L322" s="940"/>
      <c r="M322" s="941"/>
    </row>
    <row r="323" spans="1:13" ht="18" customHeight="1">
      <c r="A323" s="17"/>
      <c r="B323" s="436" t="s">
        <v>165</v>
      </c>
      <c r="C323" s="135" t="s">
        <v>35</v>
      </c>
      <c r="D323" s="463" t="s">
        <v>82</v>
      </c>
      <c r="E323" s="452"/>
      <c r="F323" s="463" t="s">
        <v>83</v>
      </c>
      <c r="G323" s="464"/>
      <c r="H323" s="465"/>
      <c r="I323" s="893"/>
      <c r="J323" s="894"/>
      <c r="K323" s="942"/>
      <c r="L323" s="943"/>
      <c r="M323" s="944"/>
    </row>
    <row r="324" spans="1:13" ht="16.5" customHeight="1">
      <c r="A324" s="17"/>
      <c r="B324" s="436" t="s">
        <v>165</v>
      </c>
      <c r="C324" s="148" t="s">
        <v>168</v>
      </c>
      <c r="D324" s="451" t="s">
        <v>170</v>
      </c>
      <c r="E324" s="148"/>
      <c r="F324" s="468" t="s">
        <v>84</v>
      </c>
      <c r="G324" s="466"/>
      <c r="H324" s="467"/>
      <c r="I324" s="992" t="s">
        <v>90</v>
      </c>
      <c r="J324" s="993"/>
      <c r="K324" s="993"/>
      <c r="L324" s="993"/>
      <c r="M324" s="994"/>
    </row>
    <row r="325" spans="1:13" ht="16.5" customHeight="1">
      <c r="A325" s="17"/>
      <c r="B325" s="436" t="s">
        <v>165</v>
      </c>
      <c r="C325" s="471" t="s">
        <v>77</v>
      </c>
      <c r="D325" s="451" t="s">
        <v>173</v>
      </c>
      <c r="E325" s="148"/>
      <c r="F325" s="468" t="s">
        <v>85</v>
      </c>
      <c r="G325" s="466"/>
      <c r="H325" s="467"/>
      <c r="I325" s="995"/>
      <c r="J325" s="996"/>
      <c r="K325" s="996"/>
      <c r="L325" s="996"/>
      <c r="M325" s="997"/>
    </row>
    <row r="326" spans="1:13" ht="16.5" customHeight="1">
      <c r="A326" s="17"/>
      <c r="B326" s="436" t="s">
        <v>165</v>
      </c>
      <c r="C326" s="471" t="s">
        <v>78</v>
      </c>
      <c r="D326" s="451" t="s">
        <v>174</v>
      </c>
      <c r="E326" s="148"/>
      <c r="F326" s="468" t="s">
        <v>86</v>
      </c>
      <c r="G326" s="466"/>
      <c r="H326" s="467"/>
      <c r="I326" s="995"/>
      <c r="J326" s="996"/>
      <c r="K326" s="996"/>
      <c r="L326" s="996"/>
      <c r="M326" s="997"/>
    </row>
    <row r="327" spans="1:13" ht="16.5" customHeight="1">
      <c r="A327" s="17"/>
      <c r="B327" s="436" t="s">
        <v>165</v>
      </c>
      <c r="C327" s="471" t="s">
        <v>80</v>
      </c>
      <c r="D327" s="451" t="s">
        <v>171</v>
      </c>
      <c r="E327" s="148"/>
      <c r="F327" s="468" t="s">
        <v>88</v>
      </c>
      <c r="G327" s="466"/>
      <c r="H327" s="467"/>
      <c r="I327" s="998"/>
      <c r="J327" s="999"/>
      <c r="K327" s="999"/>
      <c r="L327" s="999"/>
      <c r="M327" s="1000"/>
    </row>
    <row r="328" spans="1:13" ht="16.5" customHeight="1" thickBot="1">
      <c r="A328" s="17"/>
      <c r="B328" s="437" t="s">
        <v>165</v>
      </c>
      <c r="C328" s="280" t="s">
        <v>79</v>
      </c>
      <c r="D328" s="446" t="s">
        <v>172</v>
      </c>
      <c r="E328" s="439"/>
      <c r="F328" s="461" t="s">
        <v>87</v>
      </c>
      <c r="G328" s="462"/>
      <c r="H328" s="469"/>
      <c r="I328" s="989" t="s">
        <v>124</v>
      </c>
      <c r="J328" s="990"/>
      <c r="K328" s="990"/>
      <c r="L328" s="990"/>
      <c r="M328" s="991"/>
    </row>
    <row r="329" spans="1:13" ht="20.25" customHeight="1" thickBot="1">
      <c r="A329" s="1004"/>
      <c r="B329" s="1004"/>
      <c r="C329" s="1004"/>
      <c r="D329" s="1004"/>
      <c r="E329" s="1004"/>
      <c r="F329" s="1004"/>
      <c r="G329" s="1004"/>
      <c r="H329" s="1004"/>
      <c r="I329" s="1004"/>
      <c r="J329" s="1004"/>
      <c r="K329" s="1004"/>
      <c r="L329" s="1004"/>
      <c r="M329" s="1004"/>
    </row>
    <row r="330" spans="1:13" ht="14.25" customHeight="1" thickBot="1">
      <c r="A330" s="282">
        <f>A293+1</f>
        <v>10</v>
      </c>
      <c r="B330" s="1009" t="s">
        <v>61</v>
      </c>
      <c r="C330" s="1010"/>
      <c r="D330" s="1010"/>
      <c r="E330" s="1010"/>
      <c r="F330" s="1010"/>
      <c r="G330" s="1010"/>
      <c r="H330" s="1010"/>
      <c r="I330" s="1010"/>
      <c r="J330" s="1010"/>
      <c r="K330" s="1010"/>
      <c r="L330" s="1010"/>
      <c r="M330" s="1011"/>
    </row>
    <row r="331" spans="1:13" ht="36.75" thickTop="1">
      <c r="A331" s="17"/>
      <c r="B331" s="1005"/>
      <c r="C331" s="1006"/>
      <c r="D331" s="945" t="str">
        <f>Master!$E$8</f>
        <v>Govt.Sr.Sec.Sch. Raimalwada</v>
      </c>
      <c r="E331" s="946"/>
      <c r="F331" s="946"/>
      <c r="G331" s="946"/>
      <c r="H331" s="946"/>
      <c r="I331" s="946"/>
      <c r="J331" s="946"/>
      <c r="K331" s="946"/>
      <c r="L331" s="946"/>
      <c r="M331" s="947"/>
    </row>
    <row r="332" spans="1:13" ht="21" customHeight="1" thickBot="1">
      <c r="A332" s="17"/>
      <c r="B332" s="1007"/>
      <c r="C332" s="1008"/>
      <c r="D332" s="948" t="str">
        <f>Master!$E$11</f>
        <v>P.S.-Bapini (Jodhpur)</v>
      </c>
      <c r="E332" s="949"/>
      <c r="F332" s="949"/>
      <c r="G332" s="949"/>
      <c r="H332" s="949"/>
      <c r="I332" s="949"/>
      <c r="J332" s="949"/>
      <c r="K332" s="949"/>
      <c r="L332" s="949"/>
      <c r="M332" s="950"/>
    </row>
    <row r="333" spans="1:13" ht="42.75" customHeight="1" thickTop="1">
      <c r="A333" s="17"/>
      <c r="B333" s="273"/>
      <c r="C333" s="916" t="s">
        <v>62</v>
      </c>
      <c r="D333" s="917"/>
      <c r="E333" s="917"/>
      <c r="F333" s="917"/>
      <c r="G333" s="917"/>
      <c r="H333" s="917"/>
      <c r="I333" s="918"/>
      <c r="J333" s="922" t="s">
        <v>91</v>
      </c>
      <c r="K333" s="922"/>
      <c r="L333" s="934" t="str">
        <f>Master!$E$14</f>
        <v>0810000000</v>
      </c>
      <c r="M333" s="935"/>
    </row>
    <row r="334" spans="1:13" ht="18" customHeight="1" thickBot="1">
      <c r="A334" s="17"/>
      <c r="B334" s="274"/>
      <c r="C334" s="919"/>
      <c r="D334" s="920"/>
      <c r="E334" s="920"/>
      <c r="F334" s="920"/>
      <c r="G334" s="920"/>
      <c r="H334" s="920"/>
      <c r="I334" s="921"/>
      <c r="J334" s="898" t="s">
        <v>63</v>
      </c>
      <c r="K334" s="899"/>
      <c r="L334" s="902" t="str">
        <f>Master!$E$6</f>
        <v>2021-22</v>
      </c>
      <c r="M334" s="903"/>
    </row>
    <row r="335" spans="1:13" ht="18" customHeight="1" thickBot="1">
      <c r="A335" s="17"/>
      <c r="B335" s="274"/>
      <c r="C335" s="951" t="s">
        <v>125</v>
      </c>
      <c r="D335" s="952"/>
      <c r="E335" s="952"/>
      <c r="F335" s="952"/>
      <c r="G335" s="952"/>
      <c r="H335" s="952"/>
      <c r="I335" s="281">
        <f>VLOOKUP($A330,'Class-1'!$B$9:$F$108,5,0)</f>
        <v>0</v>
      </c>
      <c r="J335" s="900"/>
      <c r="K335" s="901"/>
      <c r="L335" s="904"/>
      <c r="M335" s="905"/>
    </row>
    <row r="336" spans="1:13" ht="18" customHeight="1">
      <c r="A336" s="17"/>
      <c r="B336" s="436" t="s">
        <v>165</v>
      </c>
      <c r="C336" s="911" t="s">
        <v>20</v>
      </c>
      <c r="D336" s="912"/>
      <c r="E336" s="912"/>
      <c r="F336" s="913"/>
      <c r="G336" s="31" t="s">
        <v>101</v>
      </c>
      <c r="H336" s="914">
        <f>VLOOKUP($A330,'Class-1'!$B$9:$DL$108,3,0)</f>
        <v>0</v>
      </c>
      <c r="I336" s="914"/>
      <c r="J336" s="914"/>
      <c r="K336" s="914"/>
      <c r="L336" s="914"/>
      <c r="M336" s="915"/>
    </row>
    <row r="337" spans="1:13" ht="18" customHeight="1">
      <c r="A337" s="17"/>
      <c r="B337" s="436" t="s">
        <v>165</v>
      </c>
      <c r="C337" s="953" t="s">
        <v>22</v>
      </c>
      <c r="D337" s="954"/>
      <c r="E337" s="954"/>
      <c r="F337" s="955"/>
      <c r="G337" s="60" t="s">
        <v>101</v>
      </c>
      <c r="H337" s="956">
        <f>VLOOKUP($A330,'Class-1'!$B$9:$DL$108,6,0)</f>
        <v>0</v>
      </c>
      <c r="I337" s="956"/>
      <c r="J337" s="956"/>
      <c r="K337" s="956"/>
      <c r="L337" s="956"/>
      <c r="M337" s="957"/>
    </row>
    <row r="338" spans="1:13" ht="18" customHeight="1">
      <c r="A338" s="17"/>
      <c r="B338" s="436" t="s">
        <v>165</v>
      </c>
      <c r="C338" s="953" t="s">
        <v>23</v>
      </c>
      <c r="D338" s="954"/>
      <c r="E338" s="954"/>
      <c r="F338" s="955"/>
      <c r="G338" s="60" t="s">
        <v>101</v>
      </c>
      <c r="H338" s="956">
        <f>VLOOKUP($A330,'Class-1'!$B$9:$DL$108,7,0)</f>
        <v>0</v>
      </c>
      <c r="I338" s="956"/>
      <c r="J338" s="956"/>
      <c r="K338" s="956"/>
      <c r="L338" s="956"/>
      <c r="M338" s="957"/>
    </row>
    <row r="339" spans="1:13" ht="18" customHeight="1">
      <c r="A339" s="17"/>
      <c r="B339" s="436" t="s">
        <v>165</v>
      </c>
      <c r="C339" s="953" t="s">
        <v>64</v>
      </c>
      <c r="D339" s="954"/>
      <c r="E339" s="954"/>
      <c r="F339" s="955"/>
      <c r="G339" s="60" t="s">
        <v>101</v>
      </c>
      <c r="H339" s="956">
        <f>VLOOKUP($A330,'Class-1'!$B$9:$DL$108,8,0)</f>
        <v>0</v>
      </c>
      <c r="I339" s="956"/>
      <c r="J339" s="956"/>
      <c r="K339" s="956"/>
      <c r="L339" s="956"/>
      <c r="M339" s="957"/>
    </row>
    <row r="340" spans="1:13" ht="18" customHeight="1">
      <c r="A340" s="17"/>
      <c r="B340" s="436" t="s">
        <v>165</v>
      </c>
      <c r="C340" s="953" t="s">
        <v>65</v>
      </c>
      <c r="D340" s="954"/>
      <c r="E340" s="954"/>
      <c r="F340" s="955"/>
      <c r="G340" s="60" t="s">
        <v>101</v>
      </c>
      <c r="H340" s="1026" t="str">
        <f>CONCATENATE('Class-1'!$F$4,'Class-1'!$I$4)</f>
        <v>4(A)</v>
      </c>
      <c r="I340" s="956"/>
      <c r="J340" s="956"/>
      <c r="K340" s="956"/>
      <c r="L340" s="956"/>
      <c r="M340" s="957"/>
    </row>
    <row r="341" spans="1:13" ht="18" customHeight="1" thickBot="1">
      <c r="A341" s="17"/>
      <c r="B341" s="436" t="s">
        <v>165</v>
      </c>
      <c r="C341" s="1027" t="s">
        <v>25</v>
      </c>
      <c r="D341" s="1028"/>
      <c r="E341" s="1028"/>
      <c r="F341" s="1029"/>
      <c r="G341" s="130" t="s">
        <v>101</v>
      </c>
      <c r="H341" s="1030">
        <f>VLOOKUP($A330,'Class-1'!$B$9:$DL$108,9,0)</f>
        <v>0</v>
      </c>
      <c r="I341" s="1030"/>
      <c r="J341" s="1030"/>
      <c r="K341" s="1030"/>
      <c r="L341" s="1030"/>
      <c r="M341" s="1031"/>
    </row>
    <row r="342" spans="1:13" ht="18" customHeight="1">
      <c r="A342" s="17"/>
      <c r="B342" s="436" t="s">
        <v>165</v>
      </c>
      <c r="C342" s="958" t="s">
        <v>66</v>
      </c>
      <c r="D342" s="959"/>
      <c r="E342" s="268" t="s">
        <v>109</v>
      </c>
      <c r="F342" s="268" t="s">
        <v>110</v>
      </c>
      <c r="G342" s="265" t="s">
        <v>34</v>
      </c>
      <c r="H342" s="269" t="s">
        <v>67</v>
      </c>
      <c r="I342" s="265" t="s">
        <v>147</v>
      </c>
      <c r="J342" s="270" t="s">
        <v>31</v>
      </c>
      <c r="K342" s="960" t="s">
        <v>118</v>
      </c>
      <c r="L342" s="961"/>
      <c r="M342" s="275" t="s">
        <v>119</v>
      </c>
    </row>
    <row r="343" spans="1:13" ht="18" customHeight="1" thickBot="1">
      <c r="A343" s="17"/>
      <c r="B343" s="436" t="s">
        <v>165</v>
      </c>
      <c r="C343" s="966" t="s">
        <v>68</v>
      </c>
      <c r="D343" s="967"/>
      <c r="E343" s="470">
        <f>'Class-1'!$K$7</f>
        <v>20</v>
      </c>
      <c r="F343" s="470">
        <f>'Class-1'!$L$7</f>
        <v>20</v>
      </c>
      <c r="G343" s="266">
        <f>E343+F343</f>
        <v>40</v>
      </c>
      <c r="H343" s="470">
        <f>'Class-1'!$Q$7</f>
        <v>60</v>
      </c>
      <c r="I343" s="266">
        <f>G343+H343</f>
        <v>100</v>
      </c>
      <c r="J343" s="470">
        <f>'Class-1'!$U$7</f>
        <v>100</v>
      </c>
      <c r="K343" s="1032">
        <f>I343+J343</f>
        <v>200</v>
      </c>
      <c r="L343" s="1033"/>
      <c r="M343" s="276" t="s">
        <v>166</v>
      </c>
    </row>
    <row r="344" spans="1:13" ht="18" customHeight="1">
      <c r="A344" s="17"/>
      <c r="B344" s="436" t="s">
        <v>165</v>
      </c>
      <c r="C344" s="1034" t="str">
        <f>'Class-1'!$K$3</f>
        <v>Hindi</v>
      </c>
      <c r="D344" s="1035"/>
      <c r="E344" s="131">
        <f>IF(OR(C344="",$I335="NSO"),"",VLOOKUP($A330,'Class-1'!$B$9:$DL$108,10,0))</f>
        <v>0</v>
      </c>
      <c r="F344" s="131">
        <f>IF(OR(C344="",$I335="NSO"),"",VLOOKUP($A330,'Class-1'!$B$9:$DL$108,11,0))</f>
        <v>0</v>
      </c>
      <c r="G344" s="267">
        <f>SUM(E344,F344)</f>
        <v>0</v>
      </c>
      <c r="H344" s="131">
        <f>IF(OR(C344="",$I335="NSO"),"",VLOOKUP($A330,'Class-1'!$B$9:$DL$108,16,0))</f>
        <v>0</v>
      </c>
      <c r="I344" s="264">
        <f t="shared" ref="I344:I349" si="37">SUM(G344,H344)</f>
        <v>0</v>
      </c>
      <c r="J344" s="131">
        <f>IF(OR(C344="",$I335="NSO"),"",VLOOKUP($A330,'Class-1'!$B$9:$DL$108,20,0))</f>
        <v>0</v>
      </c>
      <c r="K344" s="1036">
        <f t="shared" ref="K344:K349" si="38">SUM(I344,J344)</f>
        <v>0</v>
      </c>
      <c r="L344" s="1037">
        <f t="shared" ref="L344:L349" si="39">SUM(J344,K344)</f>
        <v>0</v>
      </c>
      <c r="M344" s="277" t="str">
        <f>IF(OR(C344="",$I335="NSO"),"",VLOOKUP($A330,'Class-1'!$B$9:$DL$108,23,0))</f>
        <v/>
      </c>
    </row>
    <row r="345" spans="1:13" ht="18" customHeight="1">
      <c r="A345" s="17"/>
      <c r="B345" s="436" t="s">
        <v>165</v>
      </c>
      <c r="C345" s="962" t="str">
        <f>'Class-1'!$Y$3</f>
        <v>Mathematics</v>
      </c>
      <c r="D345" s="963"/>
      <c r="E345" s="131">
        <f>IF(OR(C345="",$I335="NSO"),"",VLOOKUP($A330,'Class-1'!$B$9:$DL$108,24,0))</f>
        <v>0</v>
      </c>
      <c r="F345" s="131">
        <f>IF(OR(C345="",$I335="NSO"),"",VLOOKUP($A330,'Class-1'!$B$9:$DL$108,25,0))</f>
        <v>0</v>
      </c>
      <c r="G345" s="267">
        <f t="shared" ref="G345:G349" si="40">SUM(E345,F345)</f>
        <v>0</v>
      </c>
      <c r="H345" s="131">
        <f>IF(OR(C345="",$I335="NSO"),"",VLOOKUP($A330,'Class-1'!$B$9:$DL$108,30,0))</f>
        <v>0</v>
      </c>
      <c r="I345" s="264">
        <f t="shared" si="37"/>
        <v>0</v>
      </c>
      <c r="J345" s="131">
        <f>IF(OR(C345="",$I335="NSO"),"",VLOOKUP($A330,'Class-1'!$B$9:$DL$108,34,0))</f>
        <v>0</v>
      </c>
      <c r="K345" s="964">
        <f t="shared" si="38"/>
        <v>0</v>
      </c>
      <c r="L345" s="965">
        <f t="shared" si="39"/>
        <v>0</v>
      </c>
      <c r="M345" s="277" t="str">
        <f>IF(OR(C345="",$I335="NSO"),"",VLOOKUP($A330,'Class-1'!$B$9:$DL$108,37,0))</f>
        <v/>
      </c>
    </row>
    <row r="346" spans="1:13" ht="18" customHeight="1">
      <c r="A346" s="17"/>
      <c r="B346" s="436" t="s">
        <v>165</v>
      </c>
      <c r="C346" s="962" t="str">
        <f>'Class-1'!$AM$3</f>
        <v>Sanskrit</v>
      </c>
      <c r="D346" s="963"/>
      <c r="E346" s="131">
        <f>IF(OR(C346="",$I335="NSO"),"",VLOOKUP($A330,'Class-1'!$B$9:$DL$108,38,0))</f>
        <v>0</v>
      </c>
      <c r="F346" s="131">
        <f>IF(OR(C346="",$I335="NSO"),"",VLOOKUP($A330,'Class-1'!$B$9:$DL$108,39,0))</f>
        <v>0</v>
      </c>
      <c r="G346" s="267">
        <f t="shared" si="40"/>
        <v>0</v>
      </c>
      <c r="H346" s="131">
        <f>IF(OR(C346="",$I335="NSO"),"",VLOOKUP($A330,'Class-1'!$B$9:$DL$108,44,0))</f>
        <v>0</v>
      </c>
      <c r="I346" s="264">
        <f t="shared" si="37"/>
        <v>0</v>
      </c>
      <c r="J346" s="131">
        <f>IF(OR(C346="",$I335="NSO"),"",VLOOKUP($A330,'Class-1'!$B$9:$DL$108,48,0))</f>
        <v>0</v>
      </c>
      <c r="K346" s="964">
        <f t="shared" si="38"/>
        <v>0</v>
      </c>
      <c r="L346" s="965">
        <f t="shared" si="39"/>
        <v>0</v>
      </c>
      <c r="M346" s="277" t="str">
        <f>IF(OR(C346="",$I335="NSO"),"",VLOOKUP($A330,'Class-1'!$B$9:$DL$108,51,0))</f>
        <v/>
      </c>
    </row>
    <row r="347" spans="1:13" ht="18" customHeight="1">
      <c r="A347" s="17"/>
      <c r="B347" s="436" t="s">
        <v>165</v>
      </c>
      <c r="C347" s="962" t="str">
        <f>'Class-1'!$BA$3</f>
        <v>English</v>
      </c>
      <c r="D347" s="963"/>
      <c r="E347" s="131">
        <f>IF(OR(C347="",$I335="NSO"),"",VLOOKUP($A330,'Class-1'!$B$9:$DL$108,52,0))</f>
        <v>0</v>
      </c>
      <c r="F347" s="131">
        <f>IF(OR(C347="",$I335="NSO"),"",VLOOKUP($A330,'Class-1'!$B$9:$DL$108,53,0))</f>
        <v>0</v>
      </c>
      <c r="G347" s="267">
        <f t="shared" si="40"/>
        <v>0</v>
      </c>
      <c r="H347" s="131">
        <f>IF(OR(C347="",$I335="NSO"),"",VLOOKUP($A330,'Class-1'!$B$9:$DL$108,58,0))</f>
        <v>0</v>
      </c>
      <c r="I347" s="264">
        <f t="shared" si="37"/>
        <v>0</v>
      </c>
      <c r="J347" s="131">
        <f>IF(OR(C347="",$I335="NSO"),"",VLOOKUP($A330,'Class-1'!$B$9:$DL$108,62,0))</f>
        <v>0</v>
      </c>
      <c r="K347" s="964">
        <f t="shared" si="38"/>
        <v>0</v>
      </c>
      <c r="L347" s="965">
        <f t="shared" si="39"/>
        <v>0</v>
      </c>
      <c r="M347" s="277" t="str">
        <f>IF(OR(C347="",$I335="NSO"),"",VLOOKUP($A330,'Class-1'!$B$9:$DL$108,65,0))</f>
        <v/>
      </c>
    </row>
    <row r="348" spans="1:13" ht="18" customHeight="1" thickBot="1">
      <c r="A348" s="17"/>
      <c r="B348" s="436" t="s">
        <v>165</v>
      </c>
      <c r="C348" s="966" t="s">
        <v>68</v>
      </c>
      <c r="D348" s="967"/>
      <c r="E348" s="470">
        <f>'Class-1'!$BO$7</f>
        <v>20</v>
      </c>
      <c r="F348" s="470">
        <f>'Class-1'!$BP$7</f>
        <v>20</v>
      </c>
      <c r="G348" s="266">
        <f t="shared" si="40"/>
        <v>40</v>
      </c>
      <c r="H348" s="271">
        <f>'Class-1'!$BU$7</f>
        <v>60</v>
      </c>
      <c r="I348" s="266">
        <f t="shared" si="37"/>
        <v>100</v>
      </c>
      <c r="J348" s="470">
        <f>'Class-1'!$BY$7</f>
        <v>100</v>
      </c>
      <c r="K348" s="1032">
        <f t="shared" si="38"/>
        <v>200</v>
      </c>
      <c r="L348" s="1033">
        <f t="shared" si="39"/>
        <v>300</v>
      </c>
      <c r="M348" s="276" t="s">
        <v>166</v>
      </c>
    </row>
    <row r="349" spans="1:13" ht="18" customHeight="1">
      <c r="A349" s="17"/>
      <c r="B349" s="436" t="s">
        <v>165</v>
      </c>
      <c r="C349" s="962" t="str">
        <f>'Class-1'!$BO$3</f>
        <v>Env. Study</v>
      </c>
      <c r="D349" s="963"/>
      <c r="E349" s="131">
        <f>IF(OR(C349="",$I335="NSO"),"",VLOOKUP($A330,'Class-1'!$B$9:$DL$108,66,0))</f>
        <v>0</v>
      </c>
      <c r="F349" s="131">
        <f>IF(OR(C349="",$I335="NSO"),"",VLOOKUP($A330,'Class-1'!$B$9:$DL$108,67,0))</f>
        <v>0</v>
      </c>
      <c r="G349" s="264">
        <f t="shared" si="40"/>
        <v>0</v>
      </c>
      <c r="H349" s="131">
        <f>IF(OR(C349="",$I335="NSO"),"",VLOOKUP($A330,'Class-1'!$B$9:$DL$108,72,0))</f>
        <v>0</v>
      </c>
      <c r="I349" s="264">
        <f t="shared" si="37"/>
        <v>0</v>
      </c>
      <c r="J349" s="131">
        <f>IF(OR(C349="",$I335="NSO"),"",VLOOKUP($A330,'Class-1'!$B$9:$DL$108,76,0))</f>
        <v>0</v>
      </c>
      <c r="K349" s="968">
        <f t="shared" si="38"/>
        <v>0</v>
      </c>
      <c r="L349" s="969">
        <f t="shared" si="39"/>
        <v>0</v>
      </c>
      <c r="M349" s="277" t="str">
        <f>IF(OR(C349="",$I335="NSO"),"",VLOOKUP($A330,'Class-1'!$B$9:$DL$108,79,0))</f>
        <v/>
      </c>
    </row>
    <row r="350" spans="1:13" ht="18" customHeight="1" thickBot="1">
      <c r="A350" s="17"/>
      <c r="B350" s="436" t="s">
        <v>165</v>
      </c>
      <c r="C350" s="970"/>
      <c r="D350" s="971"/>
      <c r="E350" s="971"/>
      <c r="F350" s="971"/>
      <c r="G350" s="971"/>
      <c r="H350" s="971"/>
      <c r="I350" s="971"/>
      <c r="J350" s="971"/>
      <c r="K350" s="971"/>
      <c r="L350" s="971"/>
      <c r="M350" s="972"/>
    </row>
    <row r="351" spans="1:13" ht="18" customHeight="1">
      <c r="A351" s="17"/>
      <c r="B351" s="436" t="s">
        <v>165</v>
      </c>
      <c r="C351" s="973" t="s">
        <v>120</v>
      </c>
      <c r="D351" s="974"/>
      <c r="E351" s="975"/>
      <c r="F351" s="906" t="s">
        <v>121</v>
      </c>
      <c r="G351" s="906"/>
      <c r="H351" s="907" t="s">
        <v>122</v>
      </c>
      <c r="I351" s="908"/>
      <c r="J351" s="132" t="s">
        <v>51</v>
      </c>
      <c r="K351" s="438" t="s">
        <v>123</v>
      </c>
      <c r="L351" s="262" t="s">
        <v>49</v>
      </c>
      <c r="M351" s="278" t="s">
        <v>54</v>
      </c>
    </row>
    <row r="352" spans="1:13" ht="18" customHeight="1" thickBot="1">
      <c r="A352" s="17"/>
      <c r="B352" s="436" t="s">
        <v>165</v>
      </c>
      <c r="C352" s="976"/>
      <c r="D352" s="977"/>
      <c r="E352" s="978"/>
      <c r="F352" s="909">
        <f>IF(OR($I335="",$I335="NSO"),"",VLOOKUP($A330,'Class-1'!$B$9:$DL$108,107,0))</f>
        <v>1000</v>
      </c>
      <c r="G352" s="910"/>
      <c r="H352" s="909">
        <f>IF(OR($I335="",$I335="NSO"),"",VLOOKUP($A330,'Class-1'!$B$9:$DL$108,108,0))</f>
        <v>0</v>
      </c>
      <c r="I352" s="910"/>
      <c r="J352" s="133">
        <f>IF(OR($I335="",$I335="NSO"),"",VLOOKUP($A330,'Class-1'!$B$9:$DL$200,109,0))</f>
        <v>0</v>
      </c>
      <c r="K352" s="133" t="str">
        <f>IF(OR($I335="",$I335="NSO"),"",VLOOKUP($A330,'Class-1'!$B$9:$DL$200,110,0))</f>
        <v/>
      </c>
      <c r="L352" s="263" t="str">
        <f>IF(OR($I335="",$I335="NSO"),"",VLOOKUP($A330,'Class-1'!$B$9:$DL$200,111,0))</f>
        <v/>
      </c>
      <c r="M352" s="279" t="str">
        <f>IF(OR($I335="",$I335="NSO"),"",VLOOKUP($A330,'Class-1'!$B$9:$DL$200,113,0))</f>
        <v/>
      </c>
    </row>
    <row r="353" spans="1:13" ht="18" customHeight="1" thickBot="1">
      <c r="A353" s="17"/>
      <c r="B353" s="436" t="s">
        <v>165</v>
      </c>
      <c r="C353" s="979"/>
      <c r="D353" s="980"/>
      <c r="E353" s="980"/>
      <c r="F353" s="980"/>
      <c r="G353" s="980"/>
      <c r="H353" s="981"/>
      <c r="I353" s="983" t="s">
        <v>73</v>
      </c>
      <c r="J353" s="984"/>
      <c r="K353" s="63">
        <f>IF(OR($I335="",$I335="NSO"),"",VLOOKUP($A330,'Class-1'!$B$9:$DL$200,104,0))</f>
        <v>0</v>
      </c>
      <c r="L353" s="982" t="s">
        <v>93</v>
      </c>
      <c r="M353" s="897"/>
    </row>
    <row r="354" spans="1:13" ht="18" customHeight="1" thickBot="1">
      <c r="A354" s="17"/>
      <c r="B354" s="436" t="s">
        <v>165</v>
      </c>
      <c r="C354" s="1014" t="s">
        <v>72</v>
      </c>
      <c r="D354" s="1015"/>
      <c r="E354" s="1015"/>
      <c r="F354" s="1015"/>
      <c r="G354" s="1015"/>
      <c r="H354" s="1016"/>
      <c r="I354" s="1017" t="s">
        <v>74</v>
      </c>
      <c r="J354" s="1018"/>
      <c r="K354" s="64">
        <f>IF(OR($I335="",$I335="NSO"),"",VLOOKUP($A330,'Class-1'!$B$9:$DL$200,105,0))</f>
        <v>0</v>
      </c>
      <c r="L354" s="1019" t="str">
        <f>IF(OR($I335="",$I335="NSO"),"",VLOOKUP($A330,'Class-1'!$B$9:$DL$200,106,0))</f>
        <v/>
      </c>
      <c r="M354" s="1020"/>
    </row>
    <row r="355" spans="1:13" ht="18" customHeight="1" thickBot="1">
      <c r="A355" s="17"/>
      <c r="B355" s="436" t="s">
        <v>165</v>
      </c>
      <c r="C355" s="1001" t="s">
        <v>66</v>
      </c>
      <c r="D355" s="1002"/>
      <c r="E355" s="1003"/>
      <c r="F355" s="1012" t="s">
        <v>69</v>
      </c>
      <c r="G355" s="1013"/>
      <c r="H355" s="272" t="s">
        <v>58</v>
      </c>
      <c r="I355" s="985" t="s">
        <v>75</v>
      </c>
      <c r="J355" s="986"/>
      <c r="K355" s="987">
        <f>IF(OR($I335="",$I335="NSO"),"",VLOOKUP($A330,'Class-1'!$B$9:$DL$200,114,0))</f>
        <v>0</v>
      </c>
      <c r="L355" s="987"/>
      <c r="M355" s="988"/>
    </row>
    <row r="356" spans="1:13" ht="18" customHeight="1">
      <c r="A356" s="17"/>
      <c r="B356" s="436" t="s">
        <v>165</v>
      </c>
      <c r="C356" s="923" t="str">
        <f>'Class-1'!$CC$3</f>
        <v>WORK EXP.</v>
      </c>
      <c r="D356" s="924"/>
      <c r="E356" s="925"/>
      <c r="F356" s="926" t="str">
        <f>IF(OR(C356="",$I335="NSO"),"",VLOOKUP($A330,'Class-1'!$B$9:$DZ$200,121,0))</f>
        <v>0/100</v>
      </c>
      <c r="G356" s="927"/>
      <c r="H356" s="85" t="str">
        <f>IF(OR(C356="",$I335="NSO"),"",VLOOKUP($A330,'Class-1'!$B$9:$DL$108,87,0))</f>
        <v/>
      </c>
      <c r="I356" s="1021" t="s">
        <v>95</v>
      </c>
      <c r="J356" s="1022"/>
      <c r="K356" s="1023">
        <f>'Class-1'!$T$2</f>
        <v>44705</v>
      </c>
      <c r="L356" s="1024"/>
      <c r="M356" s="1025"/>
    </row>
    <row r="357" spans="1:13" ht="18" customHeight="1">
      <c r="A357" s="17"/>
      <c r="B357" s="436" t="s">
        <v>165</v>
      </c>
      <c r="C357" s="923" t="str">
        <f>'Class-1'!$CK$3</f>
        <v>ART EDUCATION</v>
      </c>
      <c r="D357" s="924"/>
      <c r="E357" s="925"/>
      <c r="F357" s="926" t="str">
        <f>IF(OR(C357="",$I335="NSO"),"",VLOOKUP($A330,'Class-1'!$B$9:$DZ$200,125,0))</f>
        <v>0/100</v>
      </c>
      <c r="G357" s="927"/>
      <c r="H357" s="134" t="str">
        <f>IF(OR(C357="",$I335="NSO"),"",VLOOKUP($A330,'Class-1'!$B$9:$DL$108,95,0))</f>
        <v/>
      </c>
      <c r="I357" s="928"/>
      <c r="J357" s="929"/>
      <c r="K357" s="929"/>
      <c r="L357" s="929"/>
      <c r="M357" s="930"/>
    </row>
    <row r="358" spans="1:13" ht="18" customHeight="1" thickBot="1">
      <c r="A358" s="17"/>
      <c r="B358" s="436" t="s">
        <v>165</v>
      </c>
      <c r="C358" s="931" t="str">
        <f>'Class-1'!$CS$3</f>
        <v>HEALTH &amp; PHY. EDUCATION</v>
      </c>
      <c r="D358" s="932"/>
      <c r="E358" s="933"/>
      <c r="F358" s="926" t="str">
        <f>IF(OR(C358="",$I335="NSO"),"",VLOOKUP($A330,'Class-1'!$B$9:$DZ$200,129,0))</f>
        <v>0/100</v>
      </c>
      <c r="G358" s="927"/>
      <c r="H358" s="86" t="str">
        <f>IF(OR(C358="",$I335="NSO"),"",VLOOKUP($A330,'Class-1'!$B$9:$DL$108,103,0))</f>
        <v/>
      </c>
      <c r="I358" s="889" t="s">
        <v>89</v>
      </c>
      <c r="J358" s="890"/>
      <c r="K358" s="936"/>
      <c r="L358" s="937"/>
      <c r="M358" s="938"/>
    </row>
    <row r="359" spans="1:13" ht="18" customHeight="1">
      <c r="A359" s="17"/>
      <c r="B359" s="436" t="s">
        <v>165</v>
      </c>
      <c r="C359" s="895" t="s">
        <v>76</v>
      </c>
      <c r="D359" s="896"/>
      <c r="E359" s="896"/>
      <c r="F359" s="896"/>
      <c r="G359" s="896"/>
      <c r="H359" s="897"/>
      <c r="I359" s="891"/>
      <c r="J359" s="892"/>
      <c r="K359" s="939"/>
      <c r="L359" s="940"/>
      <c r="M359" s="941"/>
    </row>
    <row r="360" spans="1:13" ht="18" customHeight="1">
      <c r="A360" s="17"/>
      <c r="B360" s="436" t="s">
        <v>165</v>
      </c>
      <c r="C360" s="135" t="s">
        <v>35</v>
      </c>
      <c r="D360" s="463" t="s">
        <v>82</v>
      </c>
      <c r="E360" s="452"/>
      <c r="F360" s="463" t="s">
        <v>83</v>
      </c>
      <c r="G360" s="464"/>
      <c r="H360" s="465"/>
      <c r="I360" s="893"/>
      <c r="J360" s="894"/>
      <c r="K360" s="942"/>
      <c r="L360" s="943"/>
      <c r="M360" s="944"/>
    </row>
    <row r="361" spans="1:13" ht="16.5" customHeight="1">
      <c r="A361" s="17"/>
      <c r="B361" s="436" t="s">
        <v>165</v>
      </c>
      <c r="C361" s="148" t="s">
        <v>168</v>
      </c>
      <c r="D361" s="451" t="s">
        <v>170</v>
      </c>
      <c r="E361" s="148"/>
      <c r="F361" s="468" t="s">
        <v>84</v>
      </c>
      <c r="G361" s="466"/>
      <c r="H361" s="467"/>
      <c r="I361" s="992" t="s">
        <v>90</v>
      </c>
      <c r="J361" s="993"/>
      <c r="K361" s="993"/>
      <c r="L361" s="993"/>
      <c r="M361" s="994"/>
    </row>
    <row r="362" spans="1:13" ht="16.5" customHeight="1">
      <c r="A362" s="17"/>
      <c r="B362" s="436" t="s">
        <v>165</v>
      </c>
      <c r="C362" s="471" t="s">
        <v>77</v>
      </c>
      <c r="D362" s="451" t="s">
        <v>173</v>
      </c>
      <c r="E362" s="148"/>
      <c r="F362" s="468" t="s">
        <v>85</v>
      </c>
      <c r="G362" s="466"/>
      <c r="H362" s="467"/>
      <c r="I362" s="995"/>
      <c r="J362" s="996"/>
      <c r="K362" s="996"/>
      <c r="L362" s="996"/>
      <c r="M362" s="997"/>
    </row>
    <row r="363" spans="1:13" ht="16.5" customHeight="1">
      <c r="A363" s="17"/>
      <c r="B363" s="436" t="s">
        <v>165</v>
      </c>
      <c r="C363" s="471" t="s">
        <v>78</v>
      </c>
      <c r="D363" s="451" t="s">
        <v>174</v>
      </c>
      <c r="E363" s="148"/>
      <c r="F363" s="468" t="s">
        <v>86</v>
      </c>
      <c r="G363" s="466"/>
      <c r="H363" s="467"/>
      <c r="I363" s="995"/>
      <c r="J363" s="996"/>
      <c r="K363" s="996"/>
      <c r="L363" s="996"/>
      <c r="M363" s="997"/>
    </row>
    <row r="364" spans="1:13" ht="16.5" customHeight="1">
      <c r="A364" s="17"/>
      <c r="B364" s="436" t="s">
        <v>165</v>
      </c>
      <c r="C364" s="471" t="s">
        <v>80</v>
      </c>
      <c r="D364" s="451" t="s">
        <v>171</v>
      </c>
      <c r="E364" s="148"/>
      <c r="F364" s="468" t="s">
        <v>88</v>
      </c>
      <c r="G364" s="466"/>
      <c r="H364" s="467"/>
      <c r="I364" s="998"/>
      <c r="J364" s="999"/>
      <c r="K364" s="999"/>
      <c r="L364" s="999"/>
      <c r="M364" s="1000"/>
    </row>
    <row r="365" spans="1:13" ht="16.5" customHeight="1" thickBot="1">
      <c r="A365" s="17"/>
      <c r="B365" s="437" t="s">
        <v>165</v>
      </c>
      <c r="C365" s="280" t="s">
        <v>79</v>
      </c>
      <c r="D365" s="446" t="s">
        <v>172</v>
      </c>
      <c r="E365" s="439"/>
      <c r="F365" s="461" t="s">
        <v>87</v>
      </c>
      <c r="G365" s="462"/>
      <c r="H365" s="469"/>
      <c r="I365" s="989" t="s">
        <v>124</v>
      </c>
      <c r="J365" s="990"/>
      <c r="K365" s="990"/>
      <c r="L365" s="990"/>
      <c r="M365" s="991"/>
    </row>
    <row r="366" spans="1:13" ht="14.25" customHeight="1" thickBot="1">
      <c r="A366" s="282">
        <f>A330+1</f>
        <v>11</v>
      </c>
      <c r="B366" s="1009" t="s">
        <v>61</v>
      </c>
      <c r="C366" s="1010"/>
      <c r="D366" s="1010"/>
      <c r="E366" s="1010"/>
      <c r="F366" s="1010"/>
      <c r="G366" s="1010"/>
      <c r="H366" s="1010"/>
      <c r="I366" s="1010"/>
      <c r="J366" s="1010"/>
      <c r="K366" s="1010"/>
      <c r="L366" s="1010"/>
      <c r="M366" s="1011"/>
    </row>
    <row r="367" spans="1:13" ht="36.75" thickTop="1">
      <c r="A367" s="17"/>
      <c r="B367" s="1005"/>
      <c r="C367" s="1006"/>
      <c r="D367" s="945" t="str">
        <f>Master!$E$8</f>
        <v>Govt.Sr.Sec.Sch. Raimalwada</v>
      </c>
      <c r="E367" s="946"/>
      <c r="F367" s="946"/>
      <c r="G367" s="946"/>
      <c r="H367" s="946"/>
      <c r="I367" s="946"/>
      <c r="J367" s="946"/>
      <c r="K367" s="946"/>
      <c r="L367" s="946"/>
      <c r="M367" s="947"/>
    </row>
    <row r="368" spans="1:13" ht="21" customHeight="1" thickBot="1">
      <c r="A368" s="17"/>
      <c r="B368" s="1007"/>
      <c r="C368" s="1008"/>
      <c r="D368" s="948" t="str">
        <f>Master!$E$11</f>
        <v>P.S.-Bapini (Jodhpur)</v>
      </c>
      <c r="E368" s="949"/>
      <c r="F368" s="949"/>
      <c r="G368" s="949"/>
      <c r="H368" s="949"/>
      <c r="I368" s="949"/>
      <c r="J368" s="949"/>
      <c r="K368" s="949"/>
      <c r="L368" s="949"/>
      <c r="M368" s="950"/>
    </row>
    <row r="369" spans="1:13" ht="42.75" customHeight="1" thickTop="1">
      <c r="A369" s="17"/>
      <c r="B369" s="273"/>
      <c r="C369" s="916" t="s">
        <v>62</v>
      </c>
      <c r="D369" s="917"/>
      <c r="E369" s="917"/>
      <c r="F369" s="917"/>
      <c r="G369" s="917"/>
      <c r="H369" s="917"/>
      <c r="I369" s="918"/>
      <c r="J369" s="922" t="s">
        <v>91</v>
      </c>
      <c r="K369" s="922"/>
      <c r="L369" s="934" t="str">
        <f>Master!$E$14</f>
        <v>0810000000</v>
      </c>
      <c r="M369" s="935"/>
    </row>
    <row r="370" spans="1:13" ht="18" customHeight="1" thickBot="1">
      <c r="A370" s="17"/>
      <c r="B370" s="274"/>
      <c r="C370" s="919"/>
      <c r="D370" s="920"/>
      <c r="E370" s="920"/>
      <c r="F370" s="920"/>
      <c r="G370" s="920"/>
      <c r="H370" s="920"/>
      <c r="I370" s="921"/>
      <c r="J370" s="898" t="s">
        <v>63</v>
      </c>
      <c r="K370" s="899"/>
      <c r="L370" s="902" t="str">
        <f>Master!$E$6</f>
        <v>2021-22</v>
      </c>
      <c r="M370" s="903"/>
    </row>
    <row r="371" spans="1:13" ht="18" customHeight="1" thickBot="1">
      <c r="A371" s="17"/>
      <c r="B371" s="274"/>
      <c r="C371" s="951" t="s">
        <v>125</v>
      </c>
      <c r="D371" s="952"/>
      <c r="E371" s="952"/>
      <c r="F371" s="952"/>
      <c r="G371" s="952"/>
      <c r="H371" s="952"/>
      <c r="I371" s="281">
        <f>VLOOKUP($A366,'Class-1'!$B$9:$F$108,5,0)</f>
        <v>0</v>
      </c>
      <c r="J371" s="900"/>
      <c r="K371" s="901"/>
      <c r="L371" s="904"/>
      <c r="M371" s="905"/>
    </row>
    <row r="372" spans="1:13" ht="18" customHeight="1">
      <c r="A372" s="17"/>
      <c r="B372" s="436" t="s">
        <v>165</v>
      </c>
      <c r="C372" s="911" t="s">
        <v>20</v>
      </c>
      <c r="D372" s="912"/>
      <c r="E372" s="912"/>
      <c r="F372" s="913"/>
      <c r="G372" s="31" t="s">
        <v>101</v>
      </c>
      <c r="H372" s="914">
        <f>VLOOKUP($A366,'Class-1'!$B$9:$DL$108,3,0)</f>
        <v>0</v>
      </c>
      <c r="I372" s="914"/>
      <c r="J372" s="914"/>
      <c r="K372" s="914"/>
      <c r="L372" s="914"/>
      <c r="M372" s="915"/>
    </row>
    <row r="373" spans="1:13" ht="18" customHeight="1">
      <c r="A373" s="17"/>
      <c r="B373" s="436" t="s">
        <v>165</v>
      </c>
      <c r="C373" s="953" t="s">
        <v>22</v>
      </c>
      <c r="D373" s="954"/>
      <c r="E373" s="954"/>
      <c r="F373" s="955"/>
      <c r="G373" s="60" t="s">
        <v>101</v>
      </c>
      <c r="H373" s="956">
        <f>VLOOKUP($A366,'Class-1'!$B$9:$DL$108,6,0)</f>
        <v>0</v>
      </c>
      <c r="I373" s="956"/>
      <c r="J373" s="956"/>
      <c r="K373" s="956"/>
      <c r="L373" s="956"/>
      <c r="M373" s="957"/>
    </row>
    <row r="374" spans="1:13" ht="18" customHeight="1">
      <c r="A374" s="17"/>
      <c r="B374" s="436" t="s">
        <v>165</v>
      </c>
      <c r="C374" s="953" t="s">
        <v>23</v>
      </c>
      <c r="D374" s="954"/>
      <c r="E374" s="954"/>
      <c r="F374" s="955"/>
      <c r="G374" s="60" t="s">
        <v>101</v>
      </c>
      <c r="H374" s="956">
        <f>VLOOKUP($A366,'Class-1'!$B$9:$DL$108,7,0)</f>
        <v>0</v>
      </c>
      <c r="I374" s="956"/>
      <c r="J374" s="956"/>
      <c r="K374" s="956"/>
      <c r="L374" s="956"/>
      <c r="M374" s="957"/>
    </row>
    <row r="375" spans="1:13" ht="18" customHeight="1">
      <c r="A375" s="17"/>
      <c r="B375" s="436" t="s">
        <v>165</v>
      </c>
      <c r="C375" s="953" t="s">
        <v>64</v>
      </c>
      <c r="D375" s="954"/>
      <c r="E375" s="954"/>
      <c r="F375" s="955"/>
      <c r="G375" s="60" t="s">
        <v>101</v>
      </c>
      <c r="H375" s="956">
        <f>VLOOKUP($A366,'Class-1'!$B$9:$DL$108,8,0)</f>
        <v>0</v>
      </c>
      <c r="I375" s="956"/>
      <c r="J375" s="956"/>
      <c r="K375" s="956"/>
      <c r="L375" s="956"/>
      <c r="M375" s="957"/>
    </row>
    <row r="376" spans="1:13" ht="18" customHeight="1">
      <c r="A376" s="17"/>
      <c r="B376" s="436" t="s">
        <v>165</v>
      </c>
      <c r="C376" s="953" t="s">
        <v>65</v>
      </c>
      <c r="D376" s="954"/>
      <c r="E376" s="954"/>
      <c r="F376" s="955"/>
      <c r="G376" s="60" t="s">
        <v>101</v>
      </c>
      <c r="H376" s="1026" t="str">
        <f>CONCATENATE('Class-1'!$F$4,'Class-1'!$I$4)</f>
        <v>4(A)</v>
      </c>
      <c r="I376" s="956"/>
      <c r="J376" s="956"/>
      <c r="K376" s="956"/>
      <c r="L376" s="956"/>
      <c r="M376" s="957"/>
    </row>
    <row r="377" spans="1:13" ht="18" customHeight="1" thickBot="1">
      <c r="A377" s="17"/>
      <c r="B377" s="436" t="s">
        <v>165</v>
      </c>
      <c r="C377" s="1027" t="s">
        <v>25</v>
      </c>
      <c r="D377" s="1028"/>
      <c r="E377" s="1028"/>
      <c r="F377" s="1029"/>
      <c r="G377" s="130" t="s">
        <v>101</v>
      </c>
      <c r="H377" s="1030">
        <f>VLOOKUP($A366,'Class-1'!$B$9:$DL$108,9,0)</f>
        <v>0</v>
      </c>
      <c r="I377" s="1030"/>
      <c r="J377" s="1030"/>
      <c r="K377" s="1030"/>
      <c r="L377" s="1030"/>
      <c r="M377" s="1031"/>
    </row>
    <row r="378" spans="1:13" ht="18" customHeight="1">
      <c r="A378" s="17"/>
      <c r="B378" s="436" t="s">
        <v>165</v>
      </c>
      <c r="C378" s="958" t="s">
        <v>66</v>
      </c>
      <c r="D378" s="959"/>
      <c r="E378" s="268" t="s">
        <v>109</v>
      </c>
      <c r="F378" s="268" t="s">
        <v>110</v>
      </c>
      <c r="G378" s="265" t="s">
        <v>34</v>
      </c>
      <c r="H378" s="269" t="s">
        <v>67</v>
      </c>
      <c r="I378" s="265" t="s">
        <v>147</v>
      </c>
      <c r="J378" s="270" t="s">
        <v>31</v>
      </c>
      <c r="K378" s="960" t="s">
        <v>118</v>
      </c>
      <c r="L378" s="961"/>
      <c r="M378" s="275" t="s">
        <v>119</v>
      </c>
    </row>
    <row r="379" spans="1:13" ht="18" customHeight="1" thickBot="1">
      <c r="A379" s="17"/>
      <c r="B379" s="436" t="s">
        <v>165</v>
      </c>
      <c r="C379" s="966" t="s">
        <v>68</v>
      </c>
      <c r="D379" s="967"/>
      <c r="E379" s="470">
        <f>'Class-1'!$K$7</f>
        <v>20</v>
      </c>
      <c r="F379" s="470">
        <f>'Class-1'!$L$7</f>
        <v>20</v>
      </c>
      <c r="G379" s="266">
        <f>E379+F379</f>
        <v>40</v>
      </c>
      <c r="H379" s="470">
        <f>'Class-1'!$Q$7</f>
        <v>60</v>
      </c>
      <c r="I379" s="266">
        <f>G379+H379</f>
        <v>100</v>
      </c>
      <c r="J379" s="470">
        <f>'Class-1'!$U$7</f>
        <v>100</v>
      </c>
      <c r="K379" s="1032">
        <f>I379+J379</f>
        <v>200</v>
      </c>
      <c r="L379" s="1033"/>
      <c r="M379" s="276" t="s">
        <v>166</v>
      </c>
    </row>
    <row r="380" spans="1:13" ht="18" customHeight="1">
      <c r="A380" s="17"/>
      <c r="B380" s="436" t="s">
        <v>165</v>
      </c>
      <c r="C380" s="1034" t="str">
        <f>'Class-1'!$K$3</f>
        <v>Hindi</v>
      </c>
      <c r="D380" s="1035"/>
      <c r="E380" s="131">
        <f>IF(OR(C380="",$I371="NSO"),"",VLOOKUP($A366,'Class-1'!$B$9:$DL$108,10,0))</f>
        <v>0</v>
      </c>
      <c r="F380" s="131">
        <f>IF(OR(C380="",$I371="NSO"),"",VLOOKUP($A366,'Class-1'!$B$9:$DL$108,11,0))</f>
        <v>0</v>
      </c>
      <c r="G380" s="267">
        <f>SUM(E380,F380)</f>
        <v>0</v>
      </c>
      <c r="H380" s="131">
        <f>IF(OR(C380="",$I371="NSO"),"",VLOOKUP($A366,'Class-1'!$B$9:$DL$108,16,0))</f>
        <v>0</v>
      </c>
      <c r="I380" s="264">
        <f t="shared" ref="I380:I385" si="41">SUM(G380,H380)</f>
        <v>0</v>
      </c>
      <c r="J380" s="131">
        <f>IF(OR(C380="",$I371="NSO"),"",VLOOKUP($A366,'Class-1'!$B$9:$DL$108,20,0))</f>
        <v>0</v>
      </c>
      <c r="K380" s="1036">
        <f t="shared" ref="K380:K385" si="42">SUM(I380,J380)</f>
        <v>0</v>
      </c>
      <c r="L380" s="1037">
        <f t="shared" ref="L380:L385" si="43">SUM(J380,K380)</f>
        <v>0</v>
      </c>
      <c r="M380" s="277" t="str">
        <f>IF(OR(C380="",$I371="NSO"),"",VLOOKUP($A366,'Class-1'!$B$9:$DL$108,23,0))</f>
        <v/>
      </c>
    </row>
    <row r="381" spans="1:13" ht="18" customHeight="1">
      <c r="A381" s="17"/>
      <c r="B381" s="436" t="s">
        <v>165</v>
      </c>
      <c r="C381" s="962" t="str">
        <f>'Class-1'!$Y$3</f>
        <v>Mathematics</v>
      </c>
      <c r="D381" s="963"/>
      <c r="E381" s="131">
        <f>IF(OR(C381="",$I371="NSO"),"",VLOOKUP($A366,'Class-1'!$B$9:$DL$108,24,0))</f>
        <v>0</v>
      </c>
      <c r="F381" s="131">
        <f>IF(OR(C381="",$I371="NSO"),"",VLOOKUP($A366,'Class-1'!$B$9:$DL$108,25,0))</f>
        <v>0</v>
      </c>
      <c r="G381" s="267">
        <f t="shared" ref="G381:G385" si="44">SUM(E381,F381)</f>
        <v>0</v>
      </c>
      <c r="H381" s="131">
        <f>IF(OR(C381="",$I371="NSO"),"",VLOOKUP($A366,'Class-1'!$B$9:$DL$108,30,0))</f>
        <v>0</v>
      </c>
      <c r="I381" s="264">
        <f t="shared" si="41"/>
        <v>0</v>
      </c>
      <c r="J381" s="131">
        <f>IF(OR(C381="",$I371="NSO"),"",VLOOKUP($A366,'Class-1'!$B$9:$DL$108,34,0))</f>
        <v>0</v>
      </c>
      <c r="K381" s="964">
        <f t="shared" si="42"/>
        <v>0</v>
      </c>
      <c r="L381" s="965">
        <f t="shared" si="43"/>
        <v>0</v>
      </c>
      <c r="M381" s="277" t="str">
        <f>IF(OR(C381="",$I371="NSO"),"",VLOOKUP($A366,'Class-1'!$B$9:$DL$108,37,0))</f>
        <v/>
      </c>
    </row>
    <row r="382" spans="1:13" ht="18" customHeight="1">
      <c r="A382" s="17"/>
      <c r="B382" s="436" t="s">
        <v>165</v>
      </c>
      <c r="C382" s="962" t="str">
        <f>'Class-1'!$AM$3</f>
        <v>Sanskrit</v>
      </c>
      <c r="D382" s="963"/>
      <c r="E382" s="131">
        <f>IF(OR(C382="",$I371="NSO"),"",VLOOKUP($A366,'Class-1'!$B$9:$DL$108,38,0))</f>
        <v>0</v>
      </c>
      <c r="F382" s="131">
        <f>IF(OR(C382="",$I371="NSO"),"",VLOOKUP($A366,'Class-1'!$B$9:$DL$108,39,0))</f>
        <v>0</v>
      </c>
      <c r="G382" s="267">
        <f t="shared" si="44"/>
        <v>0</v>
      </c>
      <c r="H382" s="131">
        <f>IF(OR(C382="",$I371="NSO"),"",VLOOKUP($A366,'Class-1'!$B$9:$DL$108,44,0))</f>
        <v>0</v>
      </c>
      <c r="I382" s="264">
        <f t="shared" si="41"/>
        <v>0</v>
      </c>
      <c r="J382" s="131">
        <f>IF(OR(C382="",$I371="NSO"),"",VLOOKUP($A366,'Class-1'!$B$9:$DL$108,48,0))</f>
        <v>0</v>
      </c>
      <c r="K382" s="964">
        <f t="shared" si="42"/>
        <v>0</v>
      </c>
      <c r="L382" s="965">
        <f t="shared" si="43"/>
        <v>0</v>
      </c>
      <c r="M382" s="277" t="str">
        <f>IF(OR(C382="",$I371="NSO"),"",VLOOKUP($A366,'Class-1'!$B$9:$DL$108,51,0))</f>
        <v/>
      </c>
    </row>
    <row r="383" spans="1:13" ht="18" customHeight="1">
      <c r="A383" s="17"/>
      <c r="B383" s="436" t="s">
        <v>165</v>
      </c>
      <c r="C383" s="962" t="str">
        <f>'Class-1'!$BA$3</f>
        <v>English</v>
      </c>
      <c r="D383" s="963"/>
      <c r="E383" s="131">
        <f>IF(OR(C383="",$I371="NSO"),"",VLOOKUP($A366,'Class-1'!$B$9:$DL$108,52,0))</f>
        <v>0</v>
      </c>
      <c r="F383" s="131">
        <f>IF(OR(C383="",$I371="NSO"),"",VLOOKUP($A366,'Class-1'!$B$9:$DL$108,53,0))</f>
        <v>0</v>
      </c>
      <c r="G383" s="267">
        <f t="shared" si="44"/>
        <v>0</v>
      </c>
      <c r="H383" s="131">
        <f>IF(OR(C383="",$I371="NSO"),"",VLOOKUP($A366,'Class-1'!$B$9:$DL$108,58,0))</f>
        <v>0</v>
      </c>
      <c r="I383" s="264">
        <f t="shared" si="41"/>
        <v>0</v>
      </c>
      <c r="J383" s="131">
        <f>IF(OR(C383="",$I371="NSO"),"",VLOOKUP($A366,'Class-1'!$B$9:$DL$108,62,0))</f>
        <v>0</v>
      </c>
      <c r="K383" s="964">
        <f t="shared" si="42"/>
        <v>0</v>
      </c>
      <c r="L383" s="965">
        <f t="shared" si="43"/>
        <v>0</v>
      </c>
      <c r="M383" s="277" t="str">
        <f>IF(OR(C383="",$I371="NSO"),"",VLOOKUP($A366,'Class-1'!$B$9:$DL$108,65,0))</f>
        <v/>
      </c>
    </row>
    <row r="384" spans="1:13" ht="18" customHeight="1" thickBot="1">
      <c r="A384" s="17"/>
      <c r="B384" s="436" t="s">
        <v>165</v>
      </c>
      <c r="C384" s="966" t="s">
        <v>68</v>
      </c>
      <c r="D384" s="967"/>
      <c r="E384" s="470">
        <f>'Class-1'!$BO$7</f>
        <v>20</v>
      </c>
      <c r="F384" s="470">
        <f>'Class-1'!$BP$7</f>
        <v>20</v>
      </c>
      <c r="G384" s="266">
        <f t="shared" si="44"/>
        <v>40</v>
      </c>
      <c r="H384" s="271">
        <f>'Class-1'!$BU$7</f>
        <v>60</v>
      </c>
      <c r="I384" s="266">
        <f t="shared" si="41"/>
        <v>100</v>
      </c>
      <c r="J384" s="470">
        <f>'Class-1'!$BY$7</f>
        <v>100</v>
      </c>
      <c r="K384" s="1032">
        <f t="shared" si="42"/>
        <v>200</v>
      </c>
      <c r="L384" s="1033">
        <f t="shared" si="43"/>
        <v>300</v>
      </c>
      <c r="M384" s="276" t="s">
        <v>166</v>
      </c>
    </row>
    <row r="385" spans="1:13" ht="18" customHeight="1">
      <c r="A385" s="17"/>
      <c r="B385" s="436" t="s">
        <v>165</v>
      </c>
      <c r="C385" s="962" t="str">
        <f>'Class-1'!$BO$3</f>
        <v>Env. Study</v>
      </c>
      <c r="D385" s="963"/>
      <c r="E385" s="131">
        <f>IF(OR(C385="",$I371="NSO"),"",VLOOKUP($A366,'Class-1'!$B$9:$DL$108,66,0))</f>
        <v>0</v>
      </c>
      <c r="F385" s="131">
        <f>IF(OR(C385="",$I371="NSO"),"",VLOOKUP($A366,'Class-1'!$B$9:$DL$108,67,0))</f>
        <v>0</v>
      </c>
      <c r="G385" s="264">
        <f t="shared" si="44"/>
        <v>0</v>
      </c>
      <c r="H385" s="131">
        <f>IF(OR(C385="",$I371="NSO"),"",VLOOKUP($A366,'Class-1'!$B$9:$DL$108,72,0))</f>
        <v>0</v>
      </c>
      <c r="I385" s="264">
        <f t="shared" si="41"/>
        <v>0</v>
      </c>
      <c r="J385" s="131">
        <f>IF(OR(C385="",$I371="NSO"),"",VLOOKUP($A366,'Class-1'!$B$9:$DL$108,76,0))</f>
        <v>0</v>
      </c>
      <c r="K385" s="968">
        <f t="shared" si="42"/>
        <v>0</v>
      </c>
      <c r="L385" s="969">
        <f t="shared" si="43"/>
        <v>0</v>
      </c>
      <c r="M385" s="277" t="str">
        <f>IF(OR(C385="",$I371="NSO"),"",VLOOKUP($A366,'Class-1'!$B$9:$DL$108,79,0))</f>
        <v/>
      </c>
    </row>
    <row r="386" spans="1:13" ht="18" customHeight="1" thickBot="1">
      <c r="A386" s="17"/>
      <c r="B386" s="436" t="s">
        <v>165</v>
      </c>
      <c r="C386" s="970"/>
      <c r="D386" s="971"/>
      <c r="E386" s="971"/>
      <c r="F386" s="971"/>
      <c r="G386" s="971"/>
      <c r="H386" s="971"/>
      <c r="I386" s="971"/>
      <c r="J386" s="971"/>
      <c r="K386" s="971"/>
      <c r="L386" s="971"/>
      <c r="M386" s="972"/>
    </row>
    <row r="387" spans="1:13" ht="18" customHeight="1">
      <c r="A387" s="17"/>
      <c r="B387" s="436" t="s">
        <v>165</v>
      </c>
      <c r="C387" s="973" t="s">
        <v>120</v>
      </c>
      <c r="D387" s="974"/>
      <c r="E387" s="975"/>
      <c r="F387" s="906" t="s">
        <v>121</v>
      </c>
      <c r="G387" s="906"/>
      <c r="H387" s="907" t="s">
        <v>122</v>
      </c>
      <c r="I387" s="908"/>
      <c r="J387" s="132" t="s">
        <v>51</v>
      </c>
      <c r="K387" s="438" t="s">
        <v>123</v>
      </c>
      <c r="L387" s="262" t="s">
        <v>49</v>
      </c>
      <c r="M387" s="278" t="s">
        <v>54</v>
      </c>
    </row>
    <row r="388" spans="1:13" ht="18" customHeight="1" thickBot="1">
      <c r="A388" s="17"/>
      <c r="B388" s="436" t="s">
        <v>165</v>
      </c>
      <c r="C388" s="976"/>
      <c r="D388" s="977"/>
      <c r="E388" s="978"/>
      <c r="F388" s="909">
        <f>IF(OR($I371="",$I371="NSO"),"",VLOOKUP($A366,'Class-1'!$B$9:$DL$108,107,0))</f>
        <v>1000</v>
      </c>
      <c r="G388" s="910"/>
      <c r="H388" s="909">
        <f>IF(OR($I371="",$I371="NSO"),"",VLOOKUP($A366,'Class-1'!$B$9:$DL$108,108,0))</f>
        <v>0</v>
      </c>
      <c r="I388" s="910"/>
      <c r="J388" s="133">
        <f>IF(OR($I371="",$I371="NSO"),"",VLOOKUP($A366,'Class-1'!$B$9:$DL$200,109,0))</f>
        <v>0</v>
      </c>
      <c r="K388" s="133" t="str">
        <f>IF(OR($I371="",$I371="NSO"),"",VLOOKUP($A366,'Class-1'!$B$9:$DL$200,110,0))</f>
        <v/>
      </c>
      <c r="L388" s="263" t="str">
        <f>IF(OR($I371="",$I371="NSO"),"",VLOOKUP($A366,'Class-1'!$B$9:$DL$200,111,0))</f>
        <v/>
      </c>
      <c r="M388" s="279" t="str">
        <f>IF(OR($I371="",$I371="NSO"),"",VLOOKUP($A366,'Class-1'!$B$9:$DL$200,113,0))</f>
        <v/>
      </c>
    </row>
    <row r="389" spans="1:13" ht="18" customHeight="1" thickBot="1">
      <c r="A389" s="17"/>
      <c r="B389" s="436" t="s">
        <v>165</v>
      </c>
      <c r="C389" s="979"/>
      <c r="D389" s="980"/>
      <c r="E389" s="980"/>
      <c r="F389" s="980"/>
      <c r="G389" s="980"/>
      <c r="H389" s="981"/>
      <c r="I389" s="983" t="s">
        <v>73</v>
      </c>
      <c r="J389" s="984"/>
      <c r="K389" s="63">
        <f>IF(OR($I371="",$I371="NSO"),"",VLOOKUP($A366,'Class-1'!$B$9:$DL$200,104,0))</f>
        <v>0</v>
      </c>
      <c r="L389" s="982" t="s">
        <v>93</v>
      </c>
      <c r="M389" s="897"/>
    </row>
    <row r="390" spans="1:13" ht="18" customHeight="1" thickBot="1">
      <c r="A390" s="17"/>
      <c r="B390" s="436" t="s">
        <v>165</v>
      </c>
      <c r="C390" s="1014" t="s">
        <v>72</v>
      </c>
      <c r="D390" s="1015"/>
      <c r="E390" s="1015"/>
      <c r="F390" s="1015"/>
      <c r="G390" s="1015"/>
      <c r="H390" s="1016"/>
      <c r="I390" s="1017" t="s">
        <v>74</v>
      </c>
      <c r="J390" s="1018"/>
      <c r="K390" s="64">
        <f>IF(OR($I371="",$I371="NSO"),"",VLOOKUP($A366,'Class-1'!$B$9:$DL$200,105,0))</f>
        <v>0</v>
      </c>
      <c r="L390" s="1019" t="str">
        <f>IF(OR($I371="",$I371="NSO"),"",VLOOKUP($A366,'Class-1'!$B$9:$DL$200,106,0))</f>
        <v/>
      </c>
      <c r="M390" s="1020"/>
    </row>
    <row r="391" spans="1:13" ht="18" customHeight="1" thickBot="1">
      <c r="A391" s="17"/>
      <c r="B391" s="436" t="s">
        <v>165</v>
      </c>
      <c r="C391" s="1001" t="s">
        <v>66</v>
      </c>
      <c r="D391" s="1002"/>
      <c r="E391" s="1003"/>
      <c r="F391" s="1012" t="s">
        <v>69</v>
      </c>
      <c r="G391" s="1013"/>
      <c r="H391" s="272" t="s">
        <v>58</v>
      </c>
      <c r="I391" s="985" t="s">
        <v>75</v>
      </c>
      <c r="J391" s="986"/>
      <c r="K391" s="987">
        <f>IF(OR($I371="",$I371="NSO"),"",VLOOKUP($A366,'Class-1'!$B$9:$DL$200,114,0))</f>
        <v>0</v>
      </c>
      <c r="L391" s="987"/>
      <c r="M391" s="988"/>
    </row>
    <row r="392" spans="1:13" ht="18" customHeight="1">
      <c r="A392" s="17"/>
      <c r="B392" s="436" t="s">
        <v>165</v>
      </c>
      <c r="C392" s="923" t="str">
        <f>'Class-1'!$CC$3</f>
        <v>WORK EXP.</v>
      </c>
      <c r="D392" s="924"/>
      <c r="E392" s="925"/>
      <c r="F392" s="926" t="str">
        <f>IF(OR(C392="",$I371="NSO"),"",VLOOKUP($A366,'Class-1'!$B$9:$DZ$200,121,0))</f>
        <v>0/100</v>
      </c>
      <c r="G392" s="927"/>
      <c r="H392" s="85" t="str">
        <f>IF(OR(C392="",$I371="NSO"),"",VLOOKUP($A366,'Class-1'!$B$9:$DL$108,87,0))</f>
        <v/>
      </c>
      <c r="I392" s="1021" t="s">
        <v>95</v>
      </c>
      <c r="J392" s="1022"/>
      <c r="K392" s="1023">
        <f>'Class-1'!$T$2</f>
        <v>44705</v>
      </c>
      <c r="L392" s="1024"/>
      <c r="M392" s="1025"/>
    </row>
    <row r="393" spans="1:13" ht="18" customHeight="1">
      <c r="A393" s="17"/>
      <c r="B393" s="436" t="s">
        <v>165</v>
      </c>
      <c r="C393" s="923" t="str">
        <f>'Class-1'!$CK$3</f>
        <v>ART EDUCATION</v>
      </c>
      <c r="D393" s="924"/>
      <c r="E393" s="925"/>
      <c r="F393" s="926" t="str">
        <f>IF(OR(C393="",$I371="NSO"),"",VLOOKUP($A366,'Class-1'!$B$9:$DZ$200,125,0))</f>
        <v>0/100</v>
      </c>
      <c r="G393" s="927"/>
      <c r="H393" s="134" t="str">
        <f>IF(OR(C393="",$I371="NSO"),"",VLOOKUP($A366,'Class-1'!$B$9:$DL$108,95,0))</f>
        <v/>
      </c>
      <c r="I393" s="928"/>
      <c r="J393" s="929"/>
      <c r="K393" s="929"/>
      <c r="L393" s="929"/>
      <c r="M393" s="930"/>
    </row>
    <row r="394" spans="1:13" ht="18" customHeight="1" thickBot="1">
      <c r="A394" s="17"/>
      <c r="B394" s="436" t="s">
        <v>165</v>
      </c>
      <c r="C394" s="931" t="str">
        <f>'Class-1'!$CS$3</f>
        <v>HEALTH &amp; PHY. EDUCATION</v>
      </c>
      <c r="D394" s="932"/>
      <c r="E394" s="933"/>
      <c r="F394" s="926" t="str">
        <f>IF(OR(C394="",$I371="NSO"),"",VLOOKUP($A366,'Class-1'!$B$9:$DZ$200,129,0))</f>
        <v>0/100</v>
      </c>
      <c r="G394" s="927"/>
      <c r="H394" s="86" t="str">
        <f>IF(OR(C394="",$I371="NSO"),"",VLOOKUP($A366,'Class-1'!$B$9:$DL$108,103,0))</f>
        <v/>
      </c>
      <c r="I394" s="889" t="s">
        <v>89</v>
      </c>
      <c r="J394" s="890"/>
      <c r="K394" s="936"/>
      <c r="L394" s="937"/>
      <c r="M394" s="938"/>
    </row>
    <row r="395" spans="1:13" ht="18" customHeight="1">
      <c r="A395" s="17"/>
      <c r="B395" s="436" t="s">
        <v>165</v>
      </c>
      <c r="C395" s="895" t="s">
        <v>76</v>
      </c>
      <c r="D395" s="896"/>
      <c r="E395" s="896"/>
      <c r="F395" s="896"/>
      <c r="G395" s="896"/>
      <c r="H395" s="897"/>
      <c r="I395" s="891"/>
      <c r="J395" s="892"/>
      <c r="K395" s="939"/>
      <c r="L395" s="940"/>
      <c r="M395" s="941"/>
    </row>
    <row r="396" spans="1:13" ht="18" customHeight="1">
      <c r="A396" s="17"/>
      <c r="B396" s="436" t="s">
        <v>165</v>
      </c>
      <c r="C396" s="135" t="s">
        <v>35</v>
      </c>
      <c r="D396" s="463" t="s">
        <v>82</v>
      </c>
      <c r="E396" s="452"/>
      <c r="F396" s="463" t="s">
        <v>83</v>
      </c>
      <c r="G396" s="464"/>
      <c r="H396" s="465"/>
      <c r="I396" s="893"/>
      <c r="J396" s="894"/>
      <c r="K396" s="942"/>
      <c r="L396" s="943"/>
      <c r="M396" s="944"/>
    </row>
    <row r="397" spans="1:13" ht="16.5" customHeight="1">
      <c r="A397" s="17"/>
      <c r="B397" s="436" t="s">
        <v>165</v>
      </c>
      <c r="C397" s="148" t="s">
        <v>168</v>
      </c>
      <c r="D397" s="451" t="s">
        <v>170</v>
      </c>
      <c r="E397" s="148"/>
      <c r="F397" s="468" t="s">
        <v>84</v>
      </c>
      <c r="G397" s="466"/>
      <c r="H397" s="467"/>
      <c r="I397" s="992" t="s">
        <v>90</v>
      </c>
      <c r="J397" s="993"/>
      <c r="K397" s="993"/>
      <c r="L397" s="993"/>
      <c r="M397" s="994"/>
    </row>
    <row r="398" spans="1:13" ht="16.5" customHeight="1">
      <c r="A398" s="17"/>
      <c r="B398" s="436" t="s">
        <v>165</v>
      </c>
      <c r="C398" s="471" t="s">
        <v>77</v>
      </c>
      <c r="D398" s="451" t="s">
        <v>173</v>
      </c>
      <c r="E398" s="148"/>
      <c r="F398" s="468" t="s">
        <v>85</v>
      </c>
      <c r="G398" s="466"/>
      <c r="H398" s="467"/>
      <c r="I398" s="995"/>
      <c r="J398" s="996"/>
      <c r="K398" s="996"/>
      <c r="L398" s="996"/>
      <c r="M398" s="997"/>
    </row>
    <row r="399" spans="1:13" ht="16.5" customHeight="1">
      <c r="A399" s="17"/>
      <c r="B399" s="436" t="s">
        <v>165</v>
      </c>
      <c r="C399" s="471" t="s">
        <v>78</v>
      </c>
      <c r="D399" s="451" t="s">
        <v>174</v>
      </c>
      <c r="E399" s="148"/>
      <c r="F399" s="468" t="s">
        <v>86</v>
      </c>
      <c r="G399" s="466"/>
      <c r="H399" s="467"/>
      <c r="I399" s="995"/>
      <c r="J399" s="996"/>
      <c r="K399" s="996"/>
      <c r="L399" s="996"/>
      <c r="M399" s="997"/>
    </row>
    <row r="400" spans="1:13" ht="16.5" customHeight="1">
      <c r="A400" s="17"/>
      <c r="B400" s="436" t="s">
        <v>165</v>
      </c>
      <c r="C400" s="471" t="s">
        <v>80</v>
      </c>
      <c r="D400" s="451" t="s">
        <v>171</v>
      </c>
      <c r="E400" s="148"/>
      <c r="F400" s="468" t="s">
        <v>88</v>
      </c>
      <c r="G400" s="466"/>
      <c r="H400" s="467"/>
      <c r="I400" s="998"/>
      <c r="J400" s="999"/>
      <c r="K400" s="999"/>
      <c r="L400" s="999"/>
      <c r="M400" s="1000"/>
    </row>
    <row r="401" spans="1:13" ht="16.5" customHeight="1" thickBot="1">
      <c r="A401" s="17"/>
      <c r="B401" s="437" t="s">
        <v>165</v>
      </c>
      <c r="C401" s="280" t="s">
        <v>79</v>
      </c>
      <c r="D401" s="446" t="s">
        <v>172</v>
      </c>
      <c r="E401" s="439"/>
      <c r="F401" s="461" t="s">
        <v>87</v>
      </c>
      <c r="G401" s="462"/>
      <c r="H401" s="469"/>
      <c r="I401" s="989" t="s">
        <v>124</v>
      </c>
      <c r="J401" s="990"/>
      <c r="K401" s="990"/>
      <c r="L401" s="990"/>
      <c r="M401" s="991"/>
    </row>
    <row r="402" spans="1:13" ht="20.25" customHeight="1" thickBot="1">
      <c r="A402" s="1004"/>
      <c r="B402" s="1004"/>
      <c r="C402" s="1004"/>
      <c r="D402" s="1004"/>
      <c r="E402" s="1004"/>
      <c r="F402" s="1004"/>
      <c r="G402" s="1004"/>
      <c r="H402" s="1004"/>
      <c r="I402" s="1004"/>
      <c r="J402" s="1004"/>
      <c r="K402" s="1004"/>
      <c r="L402" s="1004"/>
      <c r="M402" s="1004"/>
    </row>
    <row r="403" spans="1:13" ht="14.25" customHeight="1" thickBot="1">
      <c r="A403" s="282">
        <f>A366+1</f>
        <v>12</v>
      </c>
      <c r="B403" s="1009" t="s">
        <v>61</v>
      </c>
      <c r="C403" s="1010"/>
      <c r="D403" s="1010"/>
      <c r="E403" s="1010"/>
      <c r="F403" s="1010"/>
      <c r="G403" s="1010"/>
      <c r="H403" s="1010"/>
      <c r="I403" s="1010"/>
      <c r="J403" s="1010"/>
      <c r="K403" s="1010"/>
      <c r="L403" s="1010"/>
      <c r="M403" s="1011"/>
    </row>
    <row r="404" spans="1:13" ht="36.75" thickTop="1">
      <c r="A404" s="17"/>
      <c r="B404" s="1005"/>
      <c r="C404" s="1006"/>
      <c r="D404" s="945" t="str">
        <f>Master!$E$8</f>
        <v>Govt.Sr.Sec.Sch. Raimalwada</v>
      </c>
      <c r="E404" s="946"/>
      <c r="F404" s="946"/>
      <c r="G404" s="946"/>
      <c r="H404" s="946"/>
      <c r="I404" s="946"/>
      <c r="J404" s="946"/>
      <c r="K404" s="946"/>
      <c r="L404" s="946"/>
      <c r="M404" s="947"/>
    </row>
    <row r="405" spans="1:13" ht="21" customHeight="1" thickBot="1">
      <c r="A405" s="17"/>
      <c r="B405" s="1007"/>
      <c r="C405" s="1008"/>
      <c r="D405" s="948" t="str">
        <f>Master!$E$11</f>
        <v>P.S.-Bapini (Jodhpur)</v>
      </c>
      <c r="E405" s="949"/>
      <c r="F405" s="949"/>
      <c r="G405" s="949"/>
      <c r="H405" s="949"/>
      <c r="I405" s="949"/>
      <c r="J405" s="949"/>
      <c r="K405" s="949"/>
      <c r="L405" s="949"/>
      <c r="M405" s="950"/>
    </row>
    <row r="406" spans="1:13" ht="42.75" customHeight="1" thickTop="1">
      <c r="A406" s="17"/>
      <c r="B406" s="273"/>
      <c r="C406" s="916" t="s">
        <v>62</v>
      </c>
      <c r="D406" s="917"/>
      <c r="E406" s="917"/>
      <c r="F406" s="917"/>
      <c r="G406" s="917"/>
      <c r="H406" s="917"/>
      <c r="I406" s="918"/>
      <c r="J406" s="922" t="s">
        <v>91</v>
      </c>
      <c r="K406" s="922"/>
      <c r="L406" s="934" t="str">
        <f>Master!$E$14</f>
        <v>0810000000</v>
      </c>
      <c r="M406" s="935"/>
    </row>
    <row r="407" spans="1:13" ht="18" customHeight="1" thickBot="1">
      <c r="A407" s="17"/>
      <c r="B407" s="274"/>
      <c r="C407" s="919"/>
      <c r="D407" s="920"/>
      <c r="E407" s="920"/>
      <c r="F407" s="920"/>
      <c r="G407" s="920"/>
      <c r="H407" s="920"/>
      <c r="I407" s="921"/>
      <c r="J407" s="898" t="s">
        <v>63</v>
      </c>
      <c r="K407" s="899"/>
      <c r="L407" s="902" t="str">
        <f>Master!$E$6</f>
        <v>2021-22</v>
      </c>
      <c r="M407" s="903"/>
    </row>
    <row r="408" spans="1:13" ht="18" customHeight="1" thickBot="1">
      <c r="A408" s="17"/>
      <c r="B408" s="274"/>
      <c r="C408" s="951" t="s">
        <v>125</v>
      </c>
      <c r="D408" s="952"/>
      <c r="E408" s="952"/>
      <c r="F408" s="952"/>
      <c r="G408" s="952"/>
      <c r="H408" s="952"/>
      <c r="I408" s="281">
        <f>VLOOKUP($A403,'Class-1'!$B$9:$F$108,5,0)</f>
        <v>0</v>
      </c>
      <c r="J408" s="900"/>
      <c r="K408" s="901"/>
      <c r="L408" s="904"/>
      <c r="M408" s="905"/>
    </row>
    <row r="409" spans="1:13" ht="18" customHeight="1">
      <c r="A409" s="17"/>
      <c r="B409" s="436" t="s">
        <v>165</v>
      </c>
      <c r="C409" s="911" t="s">
        <v>20</v>
      </c>
      <c r="D409" s="912"/>
      <c r="E409" s="912"/>
      <c r="F409" s="913"/>
      <c r="G409" s="31" t="s">
        <v>101</v>
      </c>
      <c r="H409" s="914">
        <f>VLOOKUP($A403,'Class-1'!$B$9:$DL$108,3,0)</f>
        <v>0</v>
      </c>
      <c r="I409" s="914"/>
      <c r="J409" s="914"/>
      <c r="K409" s="914"/>
      <c r="L409" s="914"/>
      <c r="M409" s="915"/>
    </row>
    <row r="410" spans="1:13" ht="18" customHeight="1">
      <c r="A410" s="17"/>
      <c r="B410" s="436" t="s">
        <v>165</v>
      </c>
      <c r="C410" s="953" t="s">
        <v>22</v>
      </c>
      <c r="D410" s="954"/>
      <c r="E410" s="954"/>
      <c r="F410" s="955"/>
      <c r="G410" s="60" t="s">
        <v>101</v>
      </c>
      <c r="H410" s="956">
        <f>VLOOKUP($A403,'Class-1'!$B$9:$DL$108,6,0)</f>
        <v>0</v>
      </c>
      <c r="I410" s="956"/>
      <c r="J410" s="956"/>
      <c r="K410" s="956"/>
      <c r="L410" s="956"/>
      <c r="M410" s="957"/>
    </row>
    <row r="411" spans="1:13" ht="18" customHeight="1">
      <c r="A411" s="17"/>
      <c r="B411" s="436" t="s">
        <v>165</v>
      </c>
      <c r="C411" s="953" t="s">
        <v>23</v>
      </c>
      <c r="D411" s="954"/>
      <c r="E411" s="954"/>
      <c r="F411" s="955"/>
      <c r="G411" s="60" t="s">
        <v>101</v>
      </c>
      <c r="H411" s="956">
        <f>VLOOKUP($A403,'Class-1'!$B$9:$DL$108,7,0)</f>
        <v>0</v>
      </c>
      <c r="I411" s="956"/>
      <c r="J411" s="956"/>
      <c r="K411" s="956"/>
      <c r="L411" s="956"/>
      <c r="M411" s="957"/>
    </row>
    <row r="412" spans="1:13" ht="18" customHeight="1">
      <c r="A412" s="17"/>
      <c r="B412" s="436" t="s">
        <v>165</v>
      </c>
      <c r="C412" s="953" t="s">
        <v>64</v>
      </c>
      <c r="D412" s="954"/>
      <c r="E412" s="954"/>
      <c r="F412" s="955"/>
      <c r="G412" s="60" t="s">
        <v>101</v>
      </c>
      <c r="H412" s="956">
        <f>VLOOKUP($A403,'Class-1'!$B$9:$DL$108,8,0)</f>
        <v>0</v>
      </c>
      <c r="I412" s="956"/>
      <c r="J412" s="956"/>
      <c r="K412" s="956"/>
      <c r="L412" s="956"/>
      <c r="M412" s="957"/>
    </row>
    <row r="413" spans="1:13" ht="18" customHeight="1">
      <c r="A413" s="17"/>
      <c r="B413" s="436" t="s">
        <v>165</v>
      </c>
      <c r="C413" s="953" t="s">
        <v>65</v>
      </c>
      <c r="D413" s="954"/>
      <c r="E413" s="954"/>
      <c r="F413" s="955"/>
      <c r="G413" s="60" t="s">
        <v>101</v>
      </c>
      <c r="H413" s="1026" t="str">
        <f>CONCATENATE('Class-1'!$F$4,'Class-1'!$I$4)</f>
        <v>4(A)</v>
      </c>
      <c r="I413" s="956"/>
      <c r="J413" s="956"/>
      <c r="K413" s="956"/>
      <c r="L413" s="956"/>
      <c r="M413" s="957"/>
    </row>
    <row r="414" spans="1:13" ht="18" customHeight="1" thickBot="1">
      <c r="A414" s="17"/>
      <c r="B414" s="436" t="s">
        <v>165</v>
      </c>
      <c r="C414" s="1027" t="s">
        <v>25</v>
      </c>
      <c r="D414" s="1028"/>
      <c r="E414" s="1028"/>
      <c r="F414" s="1029"/>
      <c r="G414" s="130" t="s">
        <v>101</v>
      </c>
      <c r="H414" s="1030">
        <f>VLOOKUP($A403,'Class-1'!$B$9:$DL$108,9,0)</f>
        <v>0</v>
      </c>
      <c r="I414" s="1030"/>
      <c r="J414" s="1030"/>
      <c r="K414" s="1030"/>
      <c r="L414" s="1030"/>
      <c r="M414" s="1031"/>
    </row>
    <row r="415" spans="1:13" ht="18" customHeight="1">
      <c r="A415" s="17"/>
      <c r="B415" s="436" t="s">
        <v>165</v>
      </c>
      <c r="C415" s="958" t="s">
        <v>66</v>
      </c>
      <c r="D415" s="959"/>
      <c r="E415" s="268" t="s">
        <v>109</v>
      </c>
      <c r="F415" s="268" t="s">
        <v>110</v>
      </c>
      <c r="G415" s="265" t="s">
        <v>34</v>
      </c>
      <c r="H415" s="269" t="s">
        <v>67</v>
      </c>
      <c r="I415" s="265" t="s">
        <v>147</v>
      </c>
      <c r="J415" s="270" t="s">
        <v>31</v>
      </c>
      <c r="K415" s="960" t="s">
        <v>118</v>
      </c>
      <c r="L415" s="961"/>
      <c r="M415" s="275" t="s">
        <v>119</v>
      </c>
    </row>
    <row r="416" spans="1:13" ht="18" customHeight="1" thickBot="1">
      <c r="A416" s="17"/>
      <c r="B416" s="436" t="s">
        <v>165</v>
      </c>
      <c r="C416" s="966" t="s">
        <v>68</v>
      </c>
      <c r="D416" s="967"/>
      <c r="E416" s="470">
        <f>'Class-1'!$K$7</f>
        <v>20</v>
      </c>
      <c r="F416" s="470">
        <f>'Class-1'!$L$7</f>
        <v>20</v>
      </c>
      <c r="G416" s="266">
        <f>E416+F416</f>
        <v>40</v>
      </c>
      <c r="H416" s="470">
        <f>'Class-1'!$Q$7</f>
        <v>60</v>
      </c>
      <c r="I416" s="266">
        <f>G416+H416</f>
        <v>100</v>
      </c>
      <c r="J416" s="470">
        <f>'Class-1'!$U$7</f>
        <v>100</v>
      </c>
      <c r="K416" s="1032">
        <f>I416+J416</f>
        <v>200</v>
      </c>
      <c r="L416" s="1033"/>
      <c r="M416" s="276" t="s">
        <v>166</v>
      </c>
    </row>
    <row r="417" spans="1:13" ht="18" customHeight="1">
      <c r="A417" s="17"/>
      <c r="B417" s="436" t="s">
        <v>165</v>
      </c>
      <c r="C417" s="1034" t="str">
        <f>'Class-1'!$K$3</f>
        <v>Hindi</v>
      </c>
      <c r="D417" s="1035"/>
      <c r="E417" s="131">
        <f>IF(OR(C417="",$I408="NSO"),"",VLOOKUP($A403,'Class-1'!$B$9:$DL$108,10,0))</f>
        <v>0</v>
      </c>
      <c r="F417" s="131">
        <f>IF(OR(C417="",$I408="NSO"),"",VLOOKUP($A403,'Class-1'!$B$9:$DL$108,11,0))</f>
        <v>0</v>
      </c>
      <c r="G417" s="267">
        <f>SUM(E417,F417)</f>
        <v>0</v>
      </c>
      <c r="H417" s="131">
        <f>IF(OR(C417="",$I408="NSO"),"",VLOOKUP($A403,'Class-1'!$B$9:$DL$108,16,0))</f>
        <v>0</v>
      </c>
      <c r="I417" s="264">
        <f t="shared" ref="I417:I422" si="45">SUM(G417,H417)</f>
        <v>0</v>
      </c>
      <c r="J417" s="131">
        <f>IF(OR(C417="",$I408="NSO"),"",VLOOKUP($A403,'Class-1'!$B$9:$DL$108,20,0))</f>
        <v>0</v>
      </c>
      <c r="K417" s="1036">
        <f t="shared" ref="K417:K422" si="46">SUM(I417,J417)</f>
        <v>0</v>
      </c>
      <c r="L417" s="1037">
        <f t="shared" ref="L417:L422" si="47">SUM(J417,K417)</f>
        <v>0</v>
      </c>
      <c r="M417" s="277" t="str">
        <f>IF(OR(C417="",$I408="NSO"),"",VLOOKUP($A403,'Class-1'!$B$9:$DL$108,23,0))</f>
        <v/>
      </c>
    </row>
    <row r="418" spans="1:13" ht="18" customHeight="1">
      <c r="A418" s="17"/>
      <c r="B418" s="436" t="s">
        <v>165</v>
      </c>
      <c r="C418" s="962" t="str">
        <f>'Class-1'!$Y$3</f>
        <v>Mathematics</v>
      </c>
      <c r="D418" s="963"/>
      <c r="E418" s="131">
        <f>IF(OR(C418="",$I408="NSO"),"",VLOOKUP($A403,'Class-1'!$B$9:$DL$108,24,0))</f>
        <v>0</v>
      </c>
      <c r="F418" s="131">
        <f>IF(OR(C418="",$I408="NSO"),"",VLOOKUP($A403,'Class-1'!$B$9:$DL$108,25,0))</f>
        <v>0</v>
      </c>
      <c r="G418" s="267">
        <f t="shared" ref="G418:G422" si="48">SUM(E418,F418)</f>
        <v>0</v>
      </c>
      <c r="H418" s="131">
        <f>IF(OR(C418="",$I408="NSO"),"",VLOOKUP($A403,'Class-1'!$B$9:$DL$108,30,0))</f>
        <v>0</v>
      </c>
      <c r="I418" s="264">
        <f t="shared" si="45"/>
        <v>0</v>
      </c>
      <c r="J418" s="131">
        <f>IF(OR(C418="",$I408="NSO"),"",VLOOKUP($A403,'Class-1'!$B$9:$DL$108,34,0))</f>
        <v>0</v>
      </c>
      <c r="K418" s="964">
        <f t="shared" si="46"/>
        <v>0</v>
      </c>
      <c r="L418" s="965">
        <f t="shared" si="47"/>
        <v>0</v>
      </c>
      <c r="M418" s="277" t="str">
        <f>IF(OR(C418="",$I408="NSO"),"",VLOOKUP($A403,'Class-1'!$B$9:$DL$108,37,0))</f>
        <v/>
      </c>
    </row>
    <row r="419" spans="1:13" ht="18" customHeight="1">
      <c r="A419" s="17"/>
      <c r="B419" s="436" t="s">
        <v>165</v>
      </c>
      <c r="C419" s="962" t="str">
        <f>'Class-1'!$AM$3</f>
        <v>Sanskrit</v>
      </c>
      <c r="D419" s="963"/>
      <c r="E419" s="131">
        <f>IF(OR(C419="",$I408="NSO"),"",VLOOKUP($A403,'Class-1'!$B$9:$DL$108,38,0))</f>
        <v>0</v>
      </c>
      <c r="F419" s="131">
        <f>IF(OR(C419="",$I408="NSO"),"",VLOOKUP($A403,'Class-1'!$B$9:$DL$108,39,0))</f>
        <v>0</v>
      </c>
      <c r="G419" s="267">
        <f t="shared" si="48"/>
        <v>0</v>
      </c>
      <c r="H419" s="131">
        <f>IF(OR(C419="",$I408="NSO"),"",VLOOKUP($A403,'Class-1'!$B$9:$DL$108,44,0))</f>
        <v>0</v>
      </c>
      <c r="I419" s="264">
        <f t="shared" si="45"/>
        <v>0</v>
      </c>
      <c r="J419" s="131">
        <f>IF(OR(C419="",$I408="NSO"),"",VLOOKUP($A403,'Class-1'!$B$9:$DL$108,48,0))</f>
        <v>0</v>
      </c>
      <c r="K419" s="964">
        <f t="shared" si="46"/>
        <v>0</v>
      </c>
      <c r="L419" s="965">
        <f t="shared" si="47"/>
        <v>0</v>
      </c>
      <c r="M419" s="277" t="str">
        <f>IF(OR(C419="",$I408="NSO"),"",VLOOKUP($A403,'Class-1'!$B$9:$DL$108,51,0))</f>
        <v/>
      </c>
    </row>
    <row r="420" spans="1:13" ht="18" customHeight="1">
      <c r="A420" s="17"/>
      <c r="B420" s="436" t="s">
        <v>165</v>
      </c>
      <c r="C420" s="962" t="str">
        <f>'Class-1'!$BA$3</f>
        <v>English</v>
      </c>
      <c r="D420" s="963"/>
      <c r="E420" s="131">
        <f>IF(OR(C420="",$I408="NSO"),"",VLOOKUP($A403,'Class-1'!$B$9:$DL$108,52,0))</f>
        <v>0</v>
      </c>
      <c r="F420" s="131">
        <f>IF(OR(C420="",$I408="NSO"),"",VLOOKUP($A403,'Class-1'!$B$9:$DL$108,53,0))</f>
        <v>0</v>
      </c>
      <c r="G420" s="267">
        <f t="shared" si="48"/>
        <v>0</v>
      </c>
      <c r="H420" s="131">
        <f>IF(OR(C420="",$I408="NSO"),"",VLOOKUP($A403,'Class-1'!$B$9:$DL$108,58,0))</f>
        <v>0</v>
      </c>
      <c r="I420" s="264">
        <f t="shared" si="45"/>
        <v>0</v>
      </c>
      <c r="J420" s="131">
        <f>IF(OR(C420="",$I408="NSO"),"",VLOOKUP($A403,'Class-1'!$B$9:$DL$108,62,0))</f>
        <v>0</v>
      </c>
      <c r="K420" s="964">
        <f t="shared" si="46"/>
        <v>0</v>
      </c>
      <c r="L420" s="965">
        <f t="shared" si="47"/>
        <v>0</v>
      </c>
      <c r="M420" s="277" t="str">
        <f>IF(OR(C420="",$I408="NSO"),"",VLOOKUP($A403,'Class-1'!$B$9:$DL$108,65,0))</f>
        <v/>
      </c>
    </row>
    <row r="421" spans="1:13" ht="18" customHeight="1" thickBot="1">
      <c r="A421" s="17"/>
      <c r="B421" s="436" t="s">
        <v>165</v>
      </c>
      <c r="C421" s="966" t="s">
        <v>68</v>
      </c>
      <c r="D421" s="967"/>
      <c r="E421" s="470">
        <f>'Class-1'!$BO$7</f>
        <v>20</v>
      </c>
      <c r="F421" s="470">
        <f>'Class-1'!$BP$7</f>
        <v>20</v>
      </c>
      <c r="G421" s="266">
        <f t="shared" si="48"/>
        <v>40</v>
      </c>
      <c r="H421" s="271">
        <f>'Class-1'!$BU$7</f>
        <v>60</v>
      </c>
      <c r="I421" s="266">
        <f t="shared" si="45"/>
        <v>100</v>
      </c>
      <c r="J421" s="470">
        <f>'Class-1'!$BY$7</f>
        <v>100</v>
      </c>
      <c r="K421" s="1032">
        <f t="shared" si="46"/>
        <v>200</v>
      </c>
      <c r="L421" s="1033">
        <f t="shared" si="47"/>
        <v>300</v>
      </c>
      <c r="M421" s="276" t="s">
        <v>166</v>
      </c>
    </row>
    <row r="422" spans="1:13" ht="18" customHeight="1">
      <c r="A422" s="17"/>
      <c r="B422" s="436" t="s">
        <v>165</v>
      </c>
      <c r="C422" s="962" t="str">
        <f>'Class-1'!$BO$3</f>
        <v>Env. Study</v>
      </c>
      <c r="D422" s="963"/>
      <c r="E422" s="131">
        <f>IF(OR(C422="",$I408="NSO"),"",VLOOKUP($A403,'Class-1'!$B$9:$DL$108,66,0))</f>
        <v>0</v>
      </c>
      <c r="F422" s="131">
        <f>IF(OR(C422="",$I408="NSO"),"",VLOOKUP($A403,'Class-1'!$B$9:$DL$108,67,0))</f>
        <v>0</v>
      </c>
      <c r="G422" s="264">
        <f t="shared" si="48"/>
        <v>0</v>
      </c>
      <c r="H422" s="131">
        <f>IF(OR(C422="",$I408="NSO"),"",VLOOKUP($A403,'Class-1'!$B$9:$DL$108,72,0))</f>
        <v>0</v>
      </c>
      <c r="I422" s="264">
        <f t="shared" si="45"/>
        <v>0</v>
      </c>
      <c r="J422" s="131">
        <f>IF(OR(C422="",$I408="NSO"),"",VLOOKUP($A403,'Class-1'!$B$9:$DL$108,76,0))</f>
        <v>0</v>
      </c>
      <c r="K422" s="968">
        <f t="shared" si="46"/>
        <v>0</v>
      </c>
      <c r="L422" s="969">
        <f t="shared" si="47"/>
        <v>0</v>
      </c>
      <c r="M422" s="277" t="str">
        <f>IF(OR(C422="",$I408="NSO"),"",VLOOKUP($A403,'Class-1'!$B$9:$DL$108,79,0))</f>
        <v/>
      </c>
    </row>
    <row r="423" spans="1:13" ht="18" customHeight="1" thickBot="1">
      <c r="A423" s="17"/>
      <c r="B423" s="436" t="s">
        <v>165</v>
      </c>
      <c r="C423" s="970"/>
      <c r="D423" s="971"/>
      <c r="E423" s="971"/>
      <c r="F423" s="971"/>
      <c r="G423" s="971"/>
      <c r="H423" s="971"/>
      <c r="I423" s="971"/>
      <c r="J423" s="971"/>
      <c r="K423" s="971"/>
      <c r="L423" s="971"/>
      <c r="M423" s="972"/>
    </row>
    <row r="424" spans="1:13" ht="18" customHeight="1">
      <c r="A424" s="17"/>
      <c r="B424" s="436" t="s">
        <v>165</v>
      </c>
      <c r="C424" s="973" t="s">
        <v>120</v>
      </c>
      <c r="D424" s="974"/>
      <c r="E424" s="975"/>
      <c r="F424" s="906" t="s">
        <v>121</v>
      </c>
      <c r="G424" s="906"/>
      <c r="H424" s="907" t="s">
        <v>122</v>
      </c>
      <c r="I424" s="908"/>
      <c r="J424" s="132" t="s">
        <v>51</v>
      </c>
      <c r="K424" s="438" t="s">
        <v>123</v>
      </c>
      <c r="L424" s="262" t="s">
        <v>49</v>
      </c>
      <c r="M424" s="278" t="s">
        <v>54</v>
      </c>
    </row>
    <row r="425" spans="1:13" ht="18" customHeight="1" thickBot="1">
      <c r="A425" s="17"/>
      <c r="B425" s="436" t="s">
        <v>165</v>
      </c>
      <c r="C425" s="976"/>
      <c r="D425" s="977"/>
      <c r="E425" s="978"/>
      <c r="F425" s="909">
        <f>IF(OR($I408="",$I408="NSO"),"",VLOOKUP($A403,'Class-1'!$B$9:$DL$108,107,0))</f>
        <v>1000</v>
      </c>
      <c r="G425" s="910"/>
      <c r="H425" s="909">
        <f>IF(OR($I408="",$I408="NSO"),"",VLOOKUP($A403,'Class-1'!$B$9:$DL$108,108,0))</f>
        <v>0</v>
      </c>
      <c r="I425" s="910"/>
      <c r="J425" s="133">
        <f>IF(OR($I408="",$I408="NSO"),"",VLOOKUP($A403,'Class-1'!$B$9:$DL$200,109,0))</f>
        <v>0</v>
      </c>
      <c r="K425" s="133" t="str">
        <f>IF(OR($I408="",$I408="NSO"),"",VLOOKUP($A403,'Class-1'!$B$9:$DL$200,110,0))</f>
        <v/>
      </c>
      <c r="L425" s="263" t="str">
        <f>IF(OR($I408="",$I408="NSO"),"",VLOOKUP($A403,'Class-1'!$B$9:$DL$200,111,0))</f>
        <v/>
      </c>
      <c r="M425" s="279" t="str">
        <f>IF(OR($I408="",$I408="NSO"),"",VLOOKUP($A403,'Class-1'!$B$9:$DL$200,113,0))</f>
        <v/>
      </c>
    </row>
    <row r="426" spans="1:13" ht="18" customHeight="1" thickBot="1">
      <c r="A426" s="17"/>
      <c r="B426" s="436" t="s">
        <v>165</v>
      </c>
      <c r="C426" s="979"/>
      <c r="D426" s="980"/>
      <c r="E426" s="980"/>
      <c r="F426" s="980"/>
      <c r="G426" s="980"/>
      <c r="H426" s="981"/>
      <c r="I426" s="983" t="s">
        <v>73</v>
      </c>
      <c r="J426" s="984"/>
      <c r="K426" s="63">
        <f>IF(OR($I408="",$I408="NSO"),"",VLOOKUP($A403,'Class-1'!$B$9:$DL$200,104,0))</f>
        <v>0</v>
      </c>
      <c r="L426" s="982" t="s">
        <v>93</v>
      </c>
      <c r="M426" s="897"/>
    </row>
    <row r="427" spans="1:13" ht="18" customHeight="1" thickBot="1">
      <c r="A427" s="17"/>
      <c r="B427" s="436" t="s">
        <v>165</v>
      </c>
      <c r="C427" s="1014" t="s">
        <v>72</v>
      </c>
      <c r="D427" s="1015"/>
      <c r="E427" s="1015"/>
      <c r="F427" s="1015"/>
      <c r="G427" s="1015"/>
      <c r="H427" s="1016"/>
      <c r="I427" s="1017" t="s">
        <v>74</v>
      </c>
      <c r="J427" s="1018"/>
      <c r="K427" s="64">
        <f>IF(OR($I408="",$I408="NSO"),"",VLOOKUP($A403,'Class-1'!$B$9:$DL$200,105,0))</f>
        <v>0</v>
      </c>
      <c r="L427" s="1019" t="str">
        <f>IF(OR($I408="",$I408="NSO"),"",VLOOKUP($A403,'Class-1'!$B$9:$DL$200,106,0))</f>
        <v/>
      </c>
      <c r="M427" s="1020"/>
    </row>
    <row r="428" spans="1:13" ht="18" customHeight="1" thickBot="1">
      <c r="A428" s="17"/>
      <c r="B428" s="436" t="s">
        <v>165</v>
      </c>
      <c r="C428" s="1001" t="s">
        <v>66</v>
      </c>
      <c r="D428" s="1002"/>
      <c r="E428" s="1003"/>
      <c r="F428" s="1012" t="s">
        <v>69</v>
      </c>
      <c r="G428" s="1013"/>
      <c r="H428" s="272" t="s">
        <v>58</v>
      </c>
      <c r="I428" s="985" t="s">
        <v>75</v>
      </c>
      <c r="J428" s="986"/>
      <c r="K428" s="987">
        <f>IF(OR($I408="",$I408="NSO"),"",VLOOKUP($A403,'Class-1'!$B$9:$DL$200,114,0))</f>
        <v>0</v>
      </c>
      <c r="L428" s="987"/>
      <c r="M428" s="988"/>
    </row>
    <row r="429" spans="1:13" ht="18" customHeight="1">
      <c r="A429" s="17"/>
      <c r="B429" s="436" t="s">
        <v>165</v>
      </c>
      <c r="C429" s="923" t="str">
        <f>'Class-1'!$CC$3</f>
        <v>WORK EXP.</v>
      </c>
      <c r="D429" s="924"/>
      <c r="E429" s="925"/>
      <c r="F429" s="926" t="str">
        <f>IF(OR(C429="",$I408="NSO"),"",VLOOKUP($A403,'Class-1'!$B$9:$DZ$200,121,0))</f>
        <v>0/100</v>
      </c>
      <c r="G429" s="927"/>
      <c r="H429" s="85" t="str">
        <f>IF(OR(C429="",$I408="NSO"),"",VLOOKUP($A403,'Class-1'!$B$9:$DL$108,87,0))</f>
        <v/>
      </c>
      <c r="I429" s="1021" t="s">
        <v>95</v>
      </c>
      <c r="J429" s="1022"/>
      <c r="K429" s="1023">
        <f>'Class-1'!$T$2</f>
        <v>44705</v>
      </c>
      <c r="L429" s="1024"/>
      <c r="M429" s="1025"/>
    </row>
    <row r="430" spans="1:13" ht="18" customHeight="1">
      <c r="A430" s="17"/>
      <c r="B430" s="436" t="s">
        <v>165</v>
      </c>
      <c r="C430" s="923" t="str">
        <f>'Class-1'!$CK$3</f>
        <v>ART EDUCATION</v>
      </c>
      <c r="D430" s="924"/>
      <c r="E430" s="925"/>
      <c r="F430" s="926" t="str">
        <f>IF(OR(C430="",$I408="NSO"),"",VLOOKUP($A403,'Class-1'!$B$9:$DZ$200,125,0))</f>
        <v>0/100</v>
      </c>
      <c r="G430" s="927"/>
      <c r="H430" s="134" t="str">
        <f>IF(OR(C430="",$I408="NSO"),"",VLOOKUP($A403,'Class-1'!$B$9:$DL$108,95,0))</f>
        <v/>
      </c>
      <c r="I430" s="928"/>
      <c r="J430" s="929"/>
      <c r="K430" s="929"/>
      <c r="L430" s="929"/>
      <c r="M430" s="930"/>
    </row>
    <row r="431" spans="1:13" ht="18" customHeight="1" thickBot="1">
      <c r="A431" s="17"/>
      <c r="B431" s="436" t="s">
        <v>165</v>
      </c>
      <c r="C431" s="931" t="str">
        <f>'Class-1'!$CS$3</f>
        <v>HEALTH &amp; PHY. EDUCATION</v>
      </c>
      <c r="D431" s="932"/>
      <c r="E431" s="933"/>
      <c r="F431" s="926" t="str">
        <f>IF(OR(C431="",$I408="NSO"),"",VLOOKUP($A403,'Class-1'!$B$9:$DZ$200,129,0))</f>
        <v>0/100</v>
      </c>
      <c r="G431" s="927"/>
      <c r="H431" s="86" t="str">
        <f>IF(OR(C431="",$I408="NSO"),"",VLOOKUP($A403,'Class-1'!$B$9:$DL$108,103,0))</f>
        <v/>
      </c>
      <c r="I431" s="889" t="s">
        <v>89</v>
      </c>
      <c r="J431" s="890"/>
      <c r="K431" s="936"/>
      <c r="L431" s="937"/>
      <c r="M431" s="938"/>
    </row>
    <row r="432" spans="1:13" ht="18" customHeight="1">
      <c r="A432" s="17"/>
      <c r="B432" s="436" t="s">
        <v>165</v>
      </c>
      <c r="C432" s="895" t="s">
        <v>76</v>
      </c>
      <c r="D432" s="896"/>
      <c r="E432" s="896"/>
      <c r="F432" s="896"/>
      <c r="G432" s="896"/>
      <c r="H432" s="897"/>
      <c r="I432" s="891"/>
      <c r="J432" s="892"/>
      <c r="K432" s="939"/>
      <c r="L432" s="940"/>
      <c r="M432" s="941"/>
    </row>
    <row r="433" spans="1:13" ht="18" customHeight="1">
      <c r="A433" s="17"/>
      <c r="B433" s="436" t="s">
        <v>165</v>
      </c>
      <c r="C433" s="135" t="s">
        <v>35</v>
      </c>
      <c r="D433" s="463" t="s">
        <v>82</v>
      </c>
      <c r="E433" s="452"/>
      <c r="F433" s="463" t="s">
        <v>83</v>
      </c>
      <c r="G433" s="464"/>
      <c r="H433" s="465"/>
      <c r="I433" s="893"/>
      <c r="J433" s="894"/>
      <c r="K433" s="942"/>
      <c r="L433" s="943"/>
      <c r="M433" s="944"/>
    </row>
    <row r="434" spans="1:13" ht="16.5" customHeight="1">
      <c r="A434" s="17"/>
      <c r="B434" s="436" t="s">
        <v>165</v>
      </c>
      <c r="C434" s="148" t="s">
        <v>168</v>
      </c>
      <c r="D434" s="451" t="s">
        <v>170</v>
      </c>
      <c r="E434" s="148"/>
      <c r="F434" s="468" t="s">
        <v>84</v>
      </c>
      <c r="G434" s="466"/>
      <c r="H434" s="467"/>
      <c r="I434" s="992" t="s">
        <v>90</v>
      </c>
      <c r="J434" s="993"/>
      <c r="K434" s="993"/>
      <c r="L434" s="993"/>
      <c r="M434" s="994"/>
    </row>
    <row r="435" spans="1:13" ht="16.5" customHeight="1">
      <c r="A435" s="17"/>
      <c r="B435" s="436" t="s">
        <v>165</v>
      </c>
      <c r="C435" s="471" t="s">
        <v>77</v>
      </c>
      <c r="D435" s="451" t="s">
        <v>173</v>
      </c>
      <c r="E435" s="148"/>
      <c r="F435" s="468" t="s">
        <v>85</v>
      </c>
      <c r="G435" s="466"/>
      <c r="H435" s="467"/>
      <c r="I435" s="995"/>
      <c r="J435" s="996"/>
      <c r="K435" s="996"/>
      <c r="L435" s="996"/>
      <c r="M435" s="997"/>
    </row>
    <row r="436" spans="1:13" ht="16.5" customHeight="1">
      <c r="A436" s="17"/>
      <c r="B436" s="436" t="s">
        <v>165</v>
      </c>
      <c r="C436" s="471" t="s">
        <v>78</v>
      </c>
      <c r="D436" s="451" t="s">
        <v>174</v>
      </c>
      <c r="E436" s="148"/>
      <c r="F436" s="468" t="s">
        <v>86</v>
      </c>
      <c r="G436" s="466"/>
      <c r="H436" s="467"/>
      <c r="I436" s="995"/>
      <c r="J436" s="996"/>
      <c r="K436" s="996"/>
      <c r="L436" s="996"/>
      <c r="M436" s="997"/>
    </row>
    <row r="437" spans="1:13" ht="16.5" customHeight="1">
      <c r="A437" s="17"/>
      <c r="B437" s="436" t="s">
        <v>165</v>
      </c>
      <c r="C437" s="471" t="s">
        <v>80</v>
      </c>
      <c r="D437" s="451" t="s">
        <v>171</v>
      </c>
      <c r="E437" s="148"/>
      <c r="F437" s="468" t="s">
        <v>88</v>
      </c>
      <c r="G437" s="466"/>
      <c r="H437" s="467"/>
      <c r="I437" s="998"/>
      <c r="J437" s="999"/>
      <c r="K437" s="999"/>
      <c r="L437" s="999"/>
      <c r="M437" s="1000"/>
    </row>
    <row r="438" spans="1:13" ht="16.5" customHeight="1" thickBot="1">
      <c r="A438" s="17"/>
      <c r="B438" s="437" t="s">
        <v>165</v>
      </c>
      <c r="C438" s="280" t="s">
        <v>79</v>
      </c>
      <c r="D438" s="446" t="s">
        <v>172</v>
      </c>
      <c r="E438" s="439"/>
      <c r="F438" s="461" t="s">
        <v>87</v>
      </c>
      <c r="G438" s="462"/>
      <c r="H438" s="469"/>
      <c r="I438" s="989" t="s">
        <v>124</v>
      </c>
      <c r="J438" s="990"/>
      <c r="K438" s="990"/>
      <c r="L438" s="990"/>
      <c r="M438" s="991"/>
    </row>
    <row r="439" spans="1:13" ht="14.25" customHeight="1" thickBot="1">
      <c r="A439" s="282">
        <f>A403+1</f>
        <v>13</v>
      </c>
      <c r="B439" s="1009" t="s">
        <v>61</v>
      </c>
      <c r="C439" s="1010"/>
      <c r="D439" s="1010"/>
      <c r="E439" s="1010"/>
      <c r="F439" s="1010"/>
      <c r="G439" s="1010"/>
      <c r="H439" s="1010"/>
      <c r="I439" s="1010"/>
      <c r="J439" s="1010"/>
      <c r="K439" s="1010"/>
      <c r="L439" s="1010"/>
      <c r="M439" s="1011"/>
    </row>
    <row r="440" spans="1:13" ht="36.75" thickTop="1">
      <c r="A440" s="17"/>
      <c r="B440" s="1005"/>
      <c r="C440" s="1006"/>
      <c r="D440" s="945" t="str">
        <f>Master!$E$8</f>
        <v>Govt.Sr.Sec.Sch. Raimalwada</v>
      </c>
      <c r="E440" s="946"/>
      <c r="F440" s="946"/>
      <c r="G440" s="946"/>
      <c r="H440" s="946"/>
      <c r="I440" s="946"/>
      <c r="J440" s="946"/>
      <c r="K440" s="946"/>
      <c r="L440" s="946"/>
      <c r="M440" s="947"/>
    </row>
    <row r="441" spans="1:13" ht="21" customHeight="1" thickBot="1">
      <c r="A441" s="17"/>
      <c r="B441" s="1007"/>
      <c r="C441" s="1008"/>
      <c r="D441" s="948" t="str">
        <f>Master!$E$11</f>
        <v>P.S.-Bapini (Jodhpur)</v>
      </c>
      <c r="E441" s="949"/>
      <c r="F441" s="949"/>
      <c r="G441" s="949"/>
      <c r="H441" s="949"/>
      <c r="I441" s="949"/>
      <c r="J441" s="949"/>
      <c r="K441" s="949"/>
      <c r="L441" s="949"/>
      <c r="M441" s="950"/>
    </row>
    <row r="442" spans="1:13" ht="42.75" customHeight="1" thickTop="1">
      <c r="A442" s="17"/>
      <c r="B442" s="273"/>
      <c r="C442" s="916" t="s">
        <v>62</v>
      </c>
      <c r="D442" s="917"/>
      <c r="E442" s="917"/>
      <c r="F442" s="917"/>
      <c r="G442" s="917"/>
      <c r="H442" s="917"/>
      <c r="I442" s="918"/>
      <c r="J442" s="922" t="s">
        <v>91</v>
      </c>
      <c r="K442" s="922"/>
      <c r="L442" s="934" t="str">
        <f>Master!$E$14</f>
        <v>0810000000</v>
      </c>
      <c r="M442" s="935"/>
    </row>
    <row r="443" spans="1:13" ht="18" customHeight="1" thickBot="1">
      <c r="A443" s="17"/>
      <c r="B443" s="274"/>
      <c r="C443" s="919"/>
      <c r="D443" s="920"/>
      <c r="E443" s="920"/>
      <c r="F443" s="920"/>
      <c r="G443" s="920"/>
      <c r="H443" s="920"/>
      <c r="I443" s="921"/>
      <c r="J443" s="898" t="s">
        <v>63</v>
      </c>
      <c r="K443" s="899"/>
      <c r="L443" s="902" t="str">
        <f>Master!$E$6</f>
        <v>2021-22</v>
      </c>
      <c r="M443" s="903"/>
    </row>
    <row r="444" spans="1:13" ht="18" customHeight="1" thickBot="1">
      <c r="A444" s="17"/>
      <c r="B444" s="274"/>
      <c r="C444" s="951" t="s">
        <v>125</v>
      </c>
      <c r="D444" s="952"/>
      <c r="E444" s="952"/>
      <c r="F444" s="952"/>
      <c r="G444" s="952"/>
      <c r="H444" s="952"/>
      <c r="I444" s="281">
        <f>VLOOKUP($A439,'Class-1'!$B$9:$F$108,5,0)</f>
        <v>0</v>
      </c>
      <c r="J444" s="900"/>
      <c r="K444" s="901"/>
      <c r="L444" s="904"/>
      <c r="M444" s="905"/>
    </row>
    <row r="445" spans="1:13" ht="18" customHeight="1">
      <c r="A445" s="17"/>
      <c r="B445" s="436" t="s">
        <v>165</v>
      </c>
      <c r="C445" s="911" t="s">
        <v>20</v>
      </c>
      <c r="D445" s="912"/>
      <c r="E445" s="912"/>
      <c r="F445" s="913"/>
      <c r="G445" s="31" t="s">
        <v>101</v>
      </c>
      <c r="H445" s="914">
        <f>VLOOKUP($A439,'Class-1'!$B$9:$DL$108,3,0)</f>
        <v>0</v>
      </c>
      <c r="I445" s="914"/>
      <c r="J445" s="914"/>
      <c r="K445" s="914"/>
      <c r="L445" s="914"/>
      <c r="M445" s="915"/>
    </row>
    <row r="446" spans="1:13" ht="18" customHeight="1">
      <c r="A446" s="17"/>
      <c r="B446" s="436" t="s">
        <v>165</v>
      </c>
      <c r="C446" s="953" t="s">
        <v>22</v>
      </c>
      <c r="D446" s="954"/>
      <c r="E446" s="954"/>
      <c r="F446" s="955"/>
      <c r="G446" s="60" t="s">
        <v>101</v>
      </c>
      <c r="H446" s="956">
        <f>VLOOKUP($A439,'Class-1'!$B$9:$DL$108,6,0)</f>
        <v>0</v>
      </c>
      <c r="I446" s="956"/>
      <c r="J446" s="956"/>
      <c r="K446" s="956"/>
      <c r="L446" s="956"/>
      <c r="M446" s="957"/>
    </row>
    <row r="447" spans="1:13" ht="18" customHeight="1">
      <c r="A447" s="17"/>
      <c r="B447" s="436" t="s">
        <v>165</v>
      </c>
      <c r="C447" s="953" t="s">
        <v>23</v>
      </c>
      <c r="D447" s="954"/>
      <c r="E447" s="954"/>
      <c r="F447" s="955"/>
      <c r="G447" s="60" t="s">
        <v>101</v>
      </c>
      <c r="H447" s="956">
        <f>VLOOKUP($A439,'Class-1'!$B$9:$DL$108,7,0)</f>
        <v>0</v>
      </c>
      <c r="I447" s="956"/>
      <c r="J447" s="956"/>
      <c r="K447" s="956"/>
      <c r="L447" s="956"/>
      <c r="M447" s="957"/>
    </row>
    <row r="448" spans="1:13" ht="18" customHeight="1">
      <c r="A448" s="17"/>
      <c r="B448" s="436" t="s">
        <v>165</v>
      </c>
      <c r="C448" s="953" t="s">
        <v>64</v>
      </c>
      <c r="D448" s="954"/>
      <c r="E448" s="954"/>
      <c r="F448" s="955"/>
      <c r="G448" s="60" t="s">
        <v>101</v>
      </c>
      <c r="H448" s="956">
        <f>VLOOKUP($A439,'Class-1'!$B$9:$DL$108,8,0)</f>
        <v>0</v>
      </c>
      <c r="I448" s="956"/>
      <c r="J448" s="956"/>
      <c r="K448" s="956"/>
      <c r="L448" s="956"/>
      <c r="M448" s="957"/>
    </row>
    <row r="449" spans="1:13" ht="18" customHeight="1">
      <c r="A449" s="17"/>
      <c r="B449" s="436" t="s">
        <v>165</v>
      </c>
      <c r="C449" s="953" t="s">
        <v>65</v>
      </c>
      <c r="D449" s="954"/>
      <c r="E449" s="954"/>
      <c r="F449" s="955"/>
      <c r="G449" s="60" t="s">
        <v>101</v>
      </c>
      <c r="H449" s="1026" t="str">
        <f>CONCATENATE('Class-1'!$F$4,'Class-1'!$I$4)</f>
        <v>4(A)</v>
      </c>
      <c r="I449" s="956"/>
      <c r="J449" s="956"/>
      <c r="K449" s="956"/>
      <c r="L449" s="956"/>
      <c r="M449" s="957"/>
    </row>
    <row r="450" spans="1:13" ht="18" customHeight="1" thickBot="1">
      <c r="A450" s="17"/>
      <c r="B450" s="436" t="s">
        <v>165</v>
      </c>
      <c r="C450" s="1027" t="s">
        <v>25</v>
      </c>
      <c r="D450" s="1028"/>
      <c r="E450" s="1028"/>
      <c r="F450" s="1029"/>
      <c r="G450" s="130" t="s">
        <v>101</v>
      </c>
      <c r="H450" s="1030">
        <f>VLOOKUP($A439,'Class-1'!$B$9:$DL$108,9,0)</f>
        <v>0</v>
      </c>
      <c r="I450" s="1030"/>
      <c r="J450" s="1030"/>
      <c r="K450" s="1030"/>
      <c r="L450" s="1030"/>
      <c r="M450" s="1031"/>
    </row>
    <row r="451" spans="1:13" ht="18" customHeight="1">
      <c r="A451" s="17"/>
      <c r="B451" s="436" t="s">
        <v>165</v>
      </c>
      <c r="C451" s="958" t="s">
        <v>66</v>
      </c>
      <c r="D451" s="959"/>
      <c r="E451" s="268" t="s">
        <v>109</v>
      </c>
      <c r="F451" s="268" t="s">
        <v>110</v>
      </c>
      <c r="G451" s="265" t="s">
        <v>34</v>
      </c>
      <c r="H451" s="269" t="s">
        <v>67</v>
      </c>
      <c r="I451" s="265" t="s">
        <v>147</v>
      </c>
      <c r="J451" s="270" t="s">
        <v>31</v>
      </c>
      <c r="K451" s="960" t="s">
        <v>118</v>
      </c>
      <c r="L451" s="961"/>
      <c r="M451" s="275" t="s">
        <v>119</v>
      </c>
    </row>
    <row r="452" spans="1:13" ht="18" customHeight="1" thickBot="1">
      <c r="A452" s="17"/>
      <c r="B452" s="436" t="s">
        <v>165</v>
      </c>
      <c r="C452" s="966" t="s">
        <v>68</v>
      </c>
      <c r="D452" s="967"/>
      <c r="E452" s="470">
        <f>'Class-1'!$K$7</f>
        <v>20</v>
      </c>
      <c r="F452" s="470">
        <f>'Class-1'!$L$7</f>
        <v>20</v>
      </c>
      <c r="G452" s="266">
        <f>E452+F452</f>
        <v>40</v>
      </c>
      <c r="H452" s="470">
        <f>'Class-1'!$Q$7</f>
        <v>60</v>
      </c>
      <c r="I452" s="266">
        <f>G452+H452</f>
        <v>100</v>
      </c>
      <c r="J452" s="470">
        <f>'Class-1'!$U$7</f>
        <v>100</v>
      </c>
      <c r="K452" s="1032">
        <f>I452+J452</f>
        <v>200</v>
      </c>
      <c r="L452" s="1033"/>
      <c r="M452" s="276" t="s">
        <v>166</v>
      </c>
    </row>
    <row r="453" spans="1:13" ht="18" customHeight="1">
      <c r="A453" s="17"/>
      <c r="B453" s="436" t="s">
        <v>165</v>
      </c>
      <c r="C453" s="1034" t="str">
        <f>'Class-1'!$K$3</f>
        <v>Hindi</v>
      </c>
      <c r="D453" s="1035"/>
      <c r="E453" s="131">
        <f>IF(OR(C453="",$I444="NSO"),"",VLOOKUP($A439,'Class-1'!$B$9:$DL$108,10,0))</f>
        <v>0</v>
      </c>
      <c r="F453" s="131">
        <f>IF(OR(C453="",$I444="NSO"),"",VLOOKUP($A439,'Class-1'!$B$9:$DL$108,11,0))</f>
        <v>0</v>
      </c>
      <c r="G453" s="267">
        <f>SUM(E453,F453)</f>
        <v>0</v>
      </c>
      <c r="H453" s="131">
        <f>IF(OR(C453="",$I444="NSO"),"",VLOOKUP($A439,'Class-1'!$B$9:$DL$108,16,0))</f>
        <v>0</v>
      </c>
      <c r="I453" s="264">
        <f t="shared" ref="I453:I458" si="49">SUM(G453,H453)</f>
        <v>0</v>
      </c>
      <c r="J453" s="131">
        <f>IF(OR(C453="",$I444="NSO"),"",VLOOKUP($A439,'Class-1'!$B$9:$DL$108,20,0))</f>
        <v>0</v>
      </c>
      <c r="K453" s="1036">
        <f t="shared" ref="K453:K458" si="50">SUM(I453,J453)</f>
        <v>0</v>
      </c>
      <c r="L453" s="1037">
        <f t="shared" ref="L453:L458" si="51">SUM(J453,K453)</f>
        <v>0</v>
      </c>
      <c r="M453" s="277" t="str">
        <f>IF(OR(C453="",$I444="NSO"),"",VLOOKUP($A439,'Class-1'!$B$9:$DL$108,23,0))</f>
        <v/>
      </c>
    </row>
    <row r="454" spans="1:13" ht="18" customHeight="1">
      <c r="A454" s="17"/>
      <c r="B454" s="436" t="s">
        <v>165</v>
      </c>
      <c r="C454" s="962" t="str">
        <f>'Class-1'!$Y$3</f>
        <v>Mathematics</v>
      </c>
      <c r="D454" s="963"/>
      <c r="E454" s="131">
        <f>IF(OR(C454="",$I444="NSO"),"",VLOOKUP($A439,'Class-1'!$B$9:$DL$108,24,0))</f>
        <v>0</v>
      </c>
      <c r="F454" s="131">
        <f>IF(OR(C454="",$I444="NSO"),"",VLOOKUP($A439,'Class-1'!$B$9:$DL$108,25,0))</f>
        <v>0</v>
      </c>
      <c r="G454" s="267">
        <f t="shared" ref="G454:G458" si="52">SUM(E454,F454)</f>
        <v>0</v>
      </c>
      <c r="H454" s="131">
        <f>IF(OR(C454="",$I444="NSO"),"",VLOOKUP($A439,'Class-1'!$B$9:$DL$108,30,0))</f>
        <v>0</v>
      </c>
      <c r="I454" s="264">
        <f t="shared" si="49"/>
        <v>0</v>
      </c>
      <c r="J454" s="131">
        <f>IF(OR(C454="",$I444="NSO"),"",VLOOKUP($A439,'Class-1'!$B$9:$DL$108,34,0))</f>
        <v>0</v>
      </c>
      <c r="K454" s="964">
        <f t="shared" si="50"/>
        <v>0</v>
      </c>
      <c r="L454" s="965">
        <f t="shared" si="51"/>
        <v>0</v>
      </c>
      <c r="M454" s="277" t="str">
        <f>IF(OR(C454="",$I444="NSO"),"",VLOOKUP($A439,'Class-1'!$B$9:$DL$108,37,0))</f>
        <v/>
      </c>
    </row>
    <row r="455" spans="1:13" ht="18" customHeight="1">
      <c r="A455" s="17"/>
      <c r="B455" s="436" t="s">
        <v>165</v>
      </c>
      <c r="C455" s="962" t="str">
        <f>'Class-1'!$AM$3</f>
        <v>Sanskrit</v>
      </c>
      <c r="D455" s="963"/>
      <c r="E455" s="131">
        <f>IF(OR(C455="",$I444="NSO"),"",VLOOKUP($A439,'Class-1'!$B$9:$DL$108,38,0))</f>
        <v>0</v>
      </c>
      <c r="F455" s="131">
        <f>IF(OR(C455="",$I444="NSO"),"",VLOOKUP($A439,'Class-1'!$B$9:$DL$108,39,0))</f>
        <v>0</v>
      </c>
      <c r="G455" s="267">
        <f t="shared" si="52"/>
        <v>0</v>
      </c>
      <c r="H455" s="131">
        <f>IF(OR(C455="",$I444="NSO"),"",VLOOKUP($A439,'Class-1'!$B$9:$DL$108,44,0))</f>
        <v>0</v>
      </c>
      <c r="I455" s="264">
        <f t="shared" si="49"/>
        <v>0</v>
      </c>
      <c r="J455" s="131">
        <f>IF(OR(C455="",$I444="NSO"),"",VLOOKUP($A439,'Class-1'!$B$9:$DL$108,48,0))</f>
        <v>0</v>
      </c>
      <c r="K455" s="964">
        <f t="shared" si="50"/>
        <v>0</v>
      </c>
      <c r="L455" s="965">
        <f t="shared" si="51"/>
        <v>0</v>
      </c>
      <c r="M455" s="277" t="str">
        <f>IF(OR(C455="",$I444="NSO"),"",VLOOKUP($A439,'Class-1'!$B$9:$DL$108,51,0))</f>
        <v/>
      </c>
    </row>
    <row r="456" spans="1:13" ht="18" customHeight="1">
      <c r="A456" s="17"/>
      <c r="B456" s="436" t="s">
        <v>165</v>
      </c>
      <c r="C456" s="962" t="str">
        <f>'Class-1'!$BA$3</f>
        <v>English</v>
      </c>
      <c r="D456" s="963"/>
      <c r="E456" s="131">
        <f>IF(OR(C456="",$I444="NSO"),"",VLOOKUP($A439,'Class-1'!$B$9:$DL$108,52,0))</f>
        <v>0</v>
      </c>
      <c r="F456" s="131">
        <f>IF(OR(C456="",$I444="NSO"),"",VLOOKUP($A439,'Class-1'!$B$9:$DL$108,53,0))</f>
        <v>0</v>
      </c>
      <c r="G456" s="267">
        <f t="shared" si="52"/>
        <v>0</v>
      </c>
      <c r="H456" s="131">
        <f>IF(OR(C456="",$I444="NSO"),"",VLOOKUP($A439,'Class-1'!$B$9:$DL$108,58,0))</f>
        <v>0</v>
      </c>
      <c r="I456" s="264">
        <f t="shared" si="49"/>
        <v>0</v>
      </c>
      <c r="J456" s="131">
        <f>IF(OR(C456="",$I444="NSO"),"",VLOOKUP($A439,'Class-1'!$B$9:$DL$108,62,0))</f>
        <v>0</v>
      </c>
      <c r="K456" s="964">
        <f t="shared" si="50"/>
        <v>0</v>
      </c>
      <c r="L456" s="965">
        <f t="shared" si="51"/>
        <v>0</v>
      </c>
      <c r="M456" s="277" t="str">
        <f>IF(OR(C456="",$I444="NSO"),"",VLOOKUP($A439,'Class-1'!$B$9:$DL$108,65,0))</f>
        <v/>
      </c>
    </row>
    <row r="457" spans="1:13" ht="18" customHeight="1" thickBot="1">
      <c r="A457" s="17"/>
      <c r="B457" s="436" t="s">
        <v>165</v>
      </c>
      <c r="C457" s="966" t="s">
        <v>68</v>
      </c>
      <c r="D457" s="967"/>
      <c r="E457" s="470">
        <f>'Class-1'!$BO$7</f>
        <v>20</v>
      </c>
      <c r="F457" s="470">
        <f>'Class-1'!$BP$7</f>
        <v>20</v>
      </c>
      <c r="G457" s="266">
        <f t="shared" si="52"/>
        <v>40</v>
      </c>
      <c r="H457" s="271">
        <f>'Class-1'!$BU$7</f>
        <v>60</v>
      </c>
      <c r="I457" s="266">
        <f t="shared" si="49"/>
        <v>100</v>
      </c>
      <c r="J457" s="470">
        <f>'Class-1'!$BY$7</f>
        <v>100</v>
      </c>
      <c r="K457" s="1032">
        <f t="shared" si="50"/>
        <v>200</v>
      </c>
      <c r="L457" s="1033">
        <f t="shared" si="51"/>
        <v>300</v>
      </c>
      <c r="M457" s="276" t="s">
        <v>166</v>
      </c>
    </row>
    <row r="458" spans="1:13" ht="18" customHeight="1">
      <c r="A458" s="17"/>
      <c r="B458" s="436" t="s">
        <v>165</v>
      </c>
      <c r="C458" s="962" t="str">
        <f>'Class-1'!$BO$3</f>
        <v>Env. Study</v>
      </c>
      <c r="D458" s="963"/>
      <c r="E458" s="131">
        <f>IF(OR(C458="",$I444="NSO"),"",VLOOKUP($A439,'Class-1'!$B$9:$DL$108,66,0))</f>
        <v>0</v>
      </c>
      <c r="F458" s="131">
        <f>IF(OR(C458="",$I444="NSO"),"",VLOOKUP($A439,'Class-1'!$B$9:$DL$108,67,0))</f>
        <v>0</v>
      </c>
      <c r="G458" s="264">
        <f t="shared" si="52"/>
        <v>0</v>
      </c>
      <c r="H458" s="131">
        <f>IF(OR(C458="",$I444="NSO"),"",VLOOKUP($A439,'Class-1'!$B$9:$DL$108,72,0))</f>
        <v>0</v>
      </c>
      <c r="I458" s="264">
        <f t="shared" si="49"/>
        <v>0</v>
      </c>
      <c r="J458" s="131">
        <f>IF(OR(C458="",$I444="NSO"),"",VLOOKUP($A439,'Class-1'!$B$9:$DL$108,76,0))</f>
        <v>0</v>
      </c>
      <c r="K458" s="968">
        <f t="shared" si="50"/>
        <v>0</v>
      </c>
      <c r="L458" s="969">
        <f t="shared" si="51"/>
        <v>0</v>
      </c>
      <c r="M458" s="277" t="str">
        <f>IF(OR(C458="",$I444="NSO"),"",VLOOKUP($A439,'Class-1'!$B$9:$DL$108,79,0))</f>
        <v/>
      </c>
    </row>
    <row r="459" spans="1:13" ht="18" customHeight="1" thickBot="1">
      <c r="A459" s="17"/>
      <c r="B459" s="436" t="s">
        <v>165</v>
      </c>
      <c r="C459" s="970"/>
      <c r="D459" s="971"/>
      <c r="E459" s="971"/>
      <c r="F459" s="971"/>
      <c r="G459" s="971"/>
      <c r="H459" s="971"/>
      <c r="I459" s="971"/>
      <c r="J459" s="971"/>
      <c r="K459" s="971"/>
      <c r="L459" s="971"/>
      <c r="M459" s="972"/>
    </row>
    <row r="460" spans="1:13" ht="18" customHeight="1">
      <c r="A460" s="17"/>
      <c r="B460" s="436" t="s">
        <v>165</v>
      </c>
      <c r="C460" s="973" t="s">
        <v>120</v>
      </c>
      <c r="D460" s="974"/>
      <c r="E460" s="975"/>
      <c r="F460" s="906" t="s">
        <v>121</v>
      </c>
      <c r="G460" s="906"/>
      <c r="H460" s="907" t="s">
        <v>122</v>
      </c>
      <c r="I460" s="908"/>
      <c r="J460" s="132" t="s">
        <v>51</v>
      </c>
      <c r="K460" s="438" t="s">
        <v>123</v>
      </c>
      <c r="L460" s="262" t="s">
        <v>49</v>
      </c>
      <c r="M460" s="278" t="s">
        <v>54</v>
      </c>
    </row>
    <row r="461" spans="1:13" ht="18" customHeight="1" thickBot="1">
      <c r="A461" s="17"/>
      <c r="B461" s="436" t="s">
        <v>165</v>
      </c>
      <c r="C461" s="976"/>
      <c r="D461" s="977"/>
      <c r="E461" s="978"/>
      <c r="F461" s="909">
        <f>IF(OR($I444="",$I444="NSO"),"",VLOOKUP($A439,'Class-1'!$B$9:$DL$108,107,0))</f>
        <v>1000</v>
      </c>
      <c r="G461" s="910"/>
      <c r="H461" s="909">
        <f>IF(OR($I444="",$I444="NSO"),"",VLOOKUP($A439,'Class-1'!$B$9:$DL$108,108,0))</f>
        <v>0</v>
      </c>
      <c r="I461" s="910"/>
      <c r="J461" s="133">
        <f>IF(OR($I444="",$I444="NSO"),"",VLOOKUP($A439,'Class-1'!$B$9:$DL$200,109,0))</f>
        <v>0</v>
      </c>
      <c r="K461" s="133" t="str">
        <f>IF(OR($I444="",$I444="NSO"),"",VLOOKUP($A439,'Class-1'!$B$9:$DL$200,110,0))</f>
        <v/>
      </c>
      <c r="L461" s="263" t="str">
        <f>IF(OR($I444="",$I444="NSO"),"",VLOOKUP($A439,'Class-1'!$B$9:$DL$200,111,0))</f>
        <v/>
      </c>
      <c r="M461" s="279" t="str">
        <f>IF(OR($I444="",$I444="NSO"),"",VLOOKUP($A439,'Class-1'!$B$9:$DL$200,113,0))</f>
        <v/>
      </c>
    </row>
    <row r="462" spans="1:13" ht="18" customHeight="1" thickBot="1">
      <c r="A462" s="17"/>
      <c r="B462" s="436" t="s">
        <v>165</v>
      </c>
      <c r="C462" s="979"/>
      <c r="D462" s="980"/>
      <c r="E462" s="980"/>
      <c r="F462" s="980"/>
      <c r="G462" s="980"/>
      <c r="H462" s="981"/>
      <c r="I462" s="983" t="s">
        <v>73</v>
      </c>
      <c r="J462" s="984"/>
      <c r="K462" s="63">
        <f>IF(OR($I444="",$I444="NSO"),"",VLOOKUP($A439,'Class-1'!$B$9:$DL$200,104,0))</f>
        <v>0</v>
      </c>
      <c r="L462" s="982" t="s">
        <v>93</v>
      </c>
      <c r="M462" s="897"/>
    </row>
    <row r="463" spans="1:13" ht="18" customHeight="1" thickBot="1">
      <c r="A463" s="17"/>
      <c r="B463" s="436" t="s">
        <v>165</v>
      </c>
      <c r="C463" s="1014" t="s">
        <v>72</v>
      </c>
      <c r="D463" s="1015"/>
      <c r="E463" s="1015"/>
      <c r="F463" s="1015"/>
      <c r="G463" s="1015"/>
      <c r="H463" s="1016"/>
      <c r="I463" s="1017" t="s">
        <v>74</v>
      </c>
      <c r="J463" s="1018"/>
      <c r="K463" s="64">
        <f>IF(OR($I444="",$I444="NSO"),"",VLOOKUP($A439,'Class-1'!$B$9:$DL$200,105,0))</f>
        <v>0</v>
      </c>
      <c r="L463" s="1019" t="str">
        <f>IF(OR($I444="",$I444="NSO"),"",VLOOKUP($A439,'Class-1'!$B$9:$DL$200,106,0))</f>
        <v/>
      </c>
      <c r="M463" s="1020"/>
    </row>
    <row r="464" spans="1:13" ht="18" customHeight="1" thickBot="1">
      <c r="A464" s="17"/>
      <c r="B464" s="436" t="s">
        <v>165</v>
      </c>
      <c r="C464" s="1001" t="s">
        <v>66</v>
      </c>
      <c r="D464" s="1002"/>
      <c r="E464" s="1003"/>
      <c r="F464" s="1012" t="s">
        <v>69</v>
      </c>
      <c r="G464" s="1013"/>
      <c r="H464" s="272" t="s">
        <v>58</v>
      </c>
      <c r="I464" s="985" t="s">
        <v>75</v>
      </c>
      <c r="J464" s="986"/>
      <c r="K464" s="987">
        <f>IF(OR($I444="",$I444="NSO"),"",VLOOKUP($A439,'Class-1'!$B$9:$DL$200,114,0))</f>
        <v>0</v>
      </c>
      <c r="L464" s="987"/>
      <c r="M464" s="988"/>
    </row>
    <row r="465" spans="1:13" ht="18" customHeight="1">
      <c r="A465" s="17"/>
      <c r="B465" s="436" t="s">
        <v>165</v>
      </c>
      <c r="C465" s="923" t="str">
        <f>'Class-1'!$CC$3</f>
        <v>WORK EXP.</v>
      </c>
      <c r="D465" s="924"/>
      <c r="E465" s="925"/>
      <c r="F465" s="926" t="str">
        <f>IF(OR(C465="",$I444="NSO"),"",VLOOKUP($A439,'Class-1'!$B$9:$DZ$200,121,0))</f>
        <v>0/100</v>
      </c>
      <c r="G465" s="927"/>
      <c r="H465" s="85" t="str">
        <f>IF(OR(C465="",$I444="NSO"),"",VLOOKUP($A439,'Class-1'!$B$9:$DL$108,87,0))</f>
        <v/>
      </c>
      <c r="I465" s="1021" t="s">
        <v>95</v>
      </c>
      <c r="J465" s="1022"/>
      <c r="K465" s="1023">
        <f>'Class-1'!$T$2</f>
        <v>44705</v>
      </c>
      <c r="L465" s="1024"/>
      <c r="M465" s="1025"/>
    </row>
    <row r="466" spans="1:13" ht="18" customHeight="1">
      <c r="A466" s="17"/>
      <c r="B466" s="436" t="s">
        <v>165</v>
      </c>
      <c r="C466" s="923" t="str">
        <f>'Class-1'!$CK$3</f>
        <v>ART EDUCATION</v>
      </c>
      <c r="D466" s="924"/>
      <c r="E466" s="925"/>
      <c r="F466" s="926" t="str">
        <f>IF(OR(C466="",$I444="NSO"),"",VLOOKUP($A439,'Class-1'!$B$9:$DZ$200,125,0))</f>
        <v>0/100</v>
      </c>
      <c r="G466" s="927"/>
      <c r="H466" s="134" t="str">
        <f>IF(OR(C466="",$I444="NSO"),"",VLOOKUP($A439,'Class-1'!$B$9:$DL$108,95,0))</f>
        <v/>
      </c>
      <c r="I466" s="928"/>
      <c r="J466" s="929"/>
      <c r="K466" s="929"/>
      <c r="L466" s="929"/>
      <c r="M466" s="930"/>
    </row>
    <row r="467" spans="1:13" ht="18" customHeight="1" thickBot="1">
      <c r="A467" s="17"/>
      <c r="B467" s="436" t="s">
        <v>165</v>
      </c>
      <c r="C467" s="931" t="str">
        <f>'Class-1'!$CS$3</f>
        <v>HEALTH &amp; PHY. EDUCATION</v>
      </c>
      <c r="D467" s="932"/>
      <c r="E467" s="933"/>
      <c r="F467" s="926" t="str">
        <f>IF(OR(C467="",$I444="NSO"),"",VLOOKUP($A439,'Class-1'!$B$9:$DZ$200,129,0))</f>
        <v>0/100</v>
      </c>
      <c r="G467" s="927"/>
      <c r="H467" s="86" t="str">
        <f>IF(OR(C467="",$I444="NSO"),"",VLOOKUP($A439,'Class-1'!$B$9:$DL$108,103,0))</f>
        <v/>
      </c>
      <c r="I467" s="889" t="s">
        <v>89</v>
      </c>
      <c r="J467" s="890"/>
      <c r="K467" s="936"/>
      <c r="L467" s="937"/>
      <c r="M467" s="938"/>
    </row>
    <row r="468" spans="1:13" ht="18" customHeight="1">
      <c r="A468" s="17"/>
      <c r="B468" s="436" t="s">
        <v>165</v>
      </c>
      <c r="C468" s="895" t="s">
        <v>76</v>
      </c>
      <c r="D468" s="896"/>
      <c r="E468" s="896"/>
      <c r="F468" s="896"/>
      <c r="G468" s="896"/>
      <c r="H468" s="897"/>
      <c r="I468" s="891"/>
      <c r="J468" s="892"/>
      <c r="K468" s="939"/>
      <c r="L468" s="940"/>
      <c r="M468" s="941"/>
    </row>
    <row r="469" spans="1:13" ht="18" customHeight="1">
      <c r="A469" s="17"/>
      <c r="B469" s="436" t="s">
        <v>165</v>
      </c>
      <c r="C469" s="135" t="s">
        <v>35</v>
      </c>
      <c r="D469" s="463" t="s">
        <v>82</v>
      </c>
      <c r="E469" s="452"/>
      <c r="F469" s="463" t="s">
        <v>83</v>
      </c>
      <c r="G469" s="464"/>
      <c r="H469" s="465"/>
      <c r="I469" s="893"/>
      <c r="J469" s="894"/>
      <c r="K469" s="942"/>
      <c r="L469" s="943"/>
      <c r="M469" s="944"/>
    </row>
    <row r="470" spans="1:13" ht="16.5" customHeight="1">
      <c r="A470" s="17"/>
      <c r="B470" s="436" t="s">
        <v>165</v>
      </c>
      <c r="C470" s="148" t="s">
        <v>168</v>
      </c>
      <c r="D470" s="451" t="s">
        <v>170</v>
      </c>
      <c r="E470" s="148"/>
      <c r="F470" s="468" t="s">
        <v>84</v>
      </c>
      <c r="G470" s="466"/>
      <c r="H470" s="467"/>
      <c r="I470" s="992" t="s">
        <v>90</v>
      </c>
      <c r="J470" s="993"/>
      <c r="K470" s="993"/>
      <c r="L470" s="993"/>
      <c r="M470" s="994"/>
    </row>
    <row r="471" spans="1:13" ht="16.5" customHeight="1">
      <c r="A471" s="17"/>
      <c r="B471" s="436" t="s">
        <v>165</v>
      </c>
      <c r="C471" s="471" t="s">
        <v>77</v>
      </c>
      <c r="D471" s="451" t="s">
        <v>173</v>
      </c>
      <c r="E471" s="148"/>
      <c r="F471" s="468" t="s">
        <v>85</v>
      </c>
      <c r="G471" s="466"/>
      <c r="H471" s="467"/>
      <c r="I471" s="995"/>
      <c r="J471" s="996"/>
      <c r="K471" s="996"/>
      <c r="L471" s="996"/>
      <c r="M471" s="997"/>
    </row>
    <row r="472" spans="1:13" ht="16.5" customHeight="1">
      <c r="A472" s="17"/>
      <c r="B472" s="436" t="s">
        <v>165</v>
      </c>
      <c r="C472" s="471" t="s">
        <v>78</v>
      </c>
      <c r="D472" s="451" t="s">
        <v>174</v>
      </c>
      <c r="E472" s="148"/>
      <c r="F472" s="468" t="s">
        <v>86</v>
      </c>
      <c r="G472" s="466"/>
      <c r="H472" s="467"/>
      <c r="I472" s="995"/>
      <c r="J472" s="996"/>
      <c r="K472" s="996"/>
      <c r="L472" s="996"/>
      <c r="M472" s="997"/>
    </row>
    <row r="473" spans="1:13" ht="16.5" customHeight="1">
      <c r="A473" s="17"/>
      <c r="B473" s="436" t="s">
        <v>165</v>
      </c>
      <c r="C473" s="471" t="s">
        <v>80</v>
      </c>
      <c r="D473" s="451" t="s">
        <v>171</v>
      </c>
      <c r="E473" s="148"/>
      <c r="F473" s="468" t="s">
        <v>88</v>
      </c>
      <c r="G473" s="466"/>
      <c r="H473" s="467"/>
      <c r="I473" s="998"/>
      <c r="J473" s="999"/>
      <c r="K473" s="999"/>
      <c r="L473" s="999"/>
      <c r="M473" s="1000"/>
    </row>
    <row r="474" spans="1:13" ht="16.5" customHeight="1" thickBot="1">
      <c r="A474" s="17"/>
      <c r="B474" s="437" t="s">
        <v>165</v>
      </c>
      <c r="C474" s="280" t="s">
        <v>79</v>
      </c>
      <c r="D474" s="446" t="s">
        <v>172</v>
      </c>
      <c r="E474" s="439"/>
      <c r="F474" s="461" t="s">
        <v>87</v>
      </c>
      <c r="G474" s="462"/>
      <c r="H474" s="469"/>
      <c r="I474" s="989" t="s">
        <v>124</v>
      </c>
      <c r="J474" s="990"/>
      <c r="K474" s="990"/>
      <c r="L474" s="990"/>
      <c r="M474" s="991"/>
    </row>
    <row r="475" spans="1:13" ht="20.25" customHeight="1" thickBot="1">
      <c r="A475" s="1004"/>
      <c r="B475" s="1004"/>
      <c r="C475" s="1004"/>
      <c r="D475" s="1004"/>
      <c r="E475" s="1004"/>
      <c r="F475" s="1004"/>
      <c r="G475" s="1004"/>
      <c r="H475" s="1004"/>
      <c r="I475" s="1004"/>
      <c r="J475" s="1004"/>
      <c r="K475" s="1004"/>
      <c r="L475" s="1004"/>
      <c r="M475" s="1004"/>
    </row>
    <row r="476" spans="1:13" ht="14.25" customHeight="1" thickBot="1">
      <c r="A476" s="282">
        <f>A439+1</f>
        <v>14</v>
      </c>
      <c r="B476" s="1009" t="s">
        <v>61</v>
      </c>
      <c r="C476" s="1010"/>
      <c r="D476" s="1010"/>
      <c r="E476" s="1010"/>
      <c r="F476" s="1010"/>
      <c r="G476" s="1010"/>
      <c r="H476" s="1010"/>
      <c r="I476" s="1010"/>
      <c r="J476" s="1010"/>
      <c r="K476" s="1010"/>
      <c r="L476" s="1010"/>
      <c r="M476" s="1011"/>
    </row>
    <row r="477" spans="1:13" ht="36.75" thickTop="1">
      <c r="A477" s="17"/>
      <c r="B477" s="1005"/>
      <c r="C477" s="1006"/>
      <c r="D477" s="945" t="str">
        <f>Master!$E$8</f>
        <v>Govt.Sr.Sec.Sch. Raimalwada</v>
      </c>
      <c r="E477" s="946"/>
      <c r="F477" s="946"/>
      <c r="G477" s="946"/>
      <c r="H477" s="946"/>
      <c r="I477" s="946"/>
      <c r="J477" s="946"/>
      <c r="K477" s="946"/>
      <c r="L477" s="946"/>
      <c r="M477" s="947"/>
    </row>
    <row r="478" spans="1:13" ht="21" customHeight="1" thickBot="1">
      <c r="A478" s="17"/>
      <c r="B478" s="1007"/>
      <c r="C478" s="1008"/>
      <c r="D478" s="948" t="str">
        <f>Master!$E$11</f>
        <v>P.S.-Bapini (Jodhpur)</v>
      </c>
      <c r="E478" s="949"/>
      <c r="F478" s="949"/>
      <c r="G478" s="949"/>
      <c r="H478" s="949"/>
      <c r="I478" s="949"/>
      <c r="J478" s="949"/>
      <c r="K478" s="949"/>
      <c r="L478" s="949"/>
      <c r="M478" s="950"/>
    </row>
    <row r="479" spans="1:13" ht="42.75" customHeight="1" thickTop="1">
      <c r="A479" s="17"/>
      <c r="B479" s="273"/>
      <c r="C479" s="916" t="s">
        <v>62</v>
      </c>
      <c r="D479" s="917"/>
      <c r="E479" s="917"/>
      <c r="F479" s="917"/>
      <c r="G479" s="917"/>
      <c r="H479" s="917"/>
      <c r="I479" s="918"/>
      <c r="J479" s="922" t="s">
        <v>91</v>
      </c>
      <c r="K479" s="922"/>
      <c r="L479" s="934" t="str">
        <f>Master!$E$14</f>
        <v>0810000000</v>
      </c>
      <c r="M479" s="935"/>
    </row>
    <row r="480" spans="1:13" ht="18" customHeight="1" thickBot="1">
      <c r="A480" s="17"/>
      <c r="B480" s="274"/>
      <c r="C480" s="919"/>
      <c r="D480" s="920"/>
      <c r="E480" s="920"/>
      <c r="F480" s="920"/>
      <c r="G480" s="920"/>
      <c r="H480" s="920"/>
      <c r="I480" s="921"/>
      <c r="J480" s="898" t="s">
        <v>63</v>
      </c>
      <c r="K480" s="899"/>
      <c r="L480" s="902" t="str">
        <f>Master!$E$6</f>
        <v>2021-22</v>
      </c>
      <c r="M480" s="903"/>
    </row>
    <row r="481" spans="1:13" ht="18" customHeight="1" thickBot="1">
      <c r="A481" s="17"/>
      <c r="B481" s="274"/>
      <c r="C481" s="951" t="s">
        <v>125</v>
      </c>
      <c r="D481" s="952"/>
      <c r="E481" s="952"/>
      <c r="F481" s="952"/>
      <c r="G481" s="952"/>
      <c r="H481" s="952"/>
      <c r="I481" s="281">
        <f>VLOOKUP($A476,'Class-1'!$B$9:$F$108,5,0)</f>
        <v>0</v>
      </c>
      <c r="J481" s="900"/>
      <c r="K481" s="901"/>
      <c r="L481" s="904"/>
      <c r="M481" s="905"/>
    </row>
    <row r="482" spans="1:13" ht="18" customHeight="1">
      <c r="A482" s="17"/>
      <c r="B482" s="436" t="s">
        <v>165</v>
      </c>
      <c r="C482" s="911" t="s">
        <v>20</v>
      </c>
      <c r="D482" s="912"/>
      <c r="E482" s="912"/>
      <c r="F482" s="913"/>
      <c r="G482" s="31" t="s">
        <v>101</v>
      </c>
      <c r="H482" s="914">
        <f>VLOOKUP($A476,'Class-1'!$B$9:$DL$108,3,0)</f>
        <v>0</v>
      </c>
      <c r="I482" s="914"/>
      <c r="J482" s="914"/>
      <c r="K482" s="914"/>
      <c r="L482" s="914"/>
      <c r="M482" s="915"/>
    </row>
    <row r="483" spans="1:13" ht="18" customHeight="1">
      <c r="A483" s="17"/>
      <c r="B483" s="436" t="s">
        <v>165</v>
      </c>
      <c r="C483" s="953" t="s">
        <v>22</v>
      </c>
      <c r="D483" s="954"/>
      <c r="E483" s="954"/>
      <c r="F483" s="955"/>
      <c r="G483" s="60" t="s">
        <v>101</v>
      </c>
      <c r="H483" s="956">
        <f>VLOOKUP($A476,'Class-1'!$B$9:$DL$108,6,0)</f>
        <v>0</v>
      </c>
      <c r="I483" s="956"/>
      <c r="J483" s="956"/>
      <c r="K483" s="956"/>
      <c r="L483" s="956"/>
      <c r="M483" s="957"/>
    </row>
    <row r="484" spans="1:13" ht="18" customHeight="1">
      <c r="A484" s="17"/>
      <c r="B484" s="436" t="s">
        <v>165</v>
      </c>
      <c r="C484" s="953" t="s">
        <v>23</v>
      </c>
      <c r="D484" s="954"/>
      <c r="E484" s="954"/>
      <c r="F484" s="955"/>
      <c r="G484" s="60" t="s">
        <v>101</v>
      </c>
      <c r="H484" s="956">
        <f>VLOOKUP($A476,'Class-1'!$B$9:$DL$108,7,0)</f>
        <v>0</v>
      </c>
      <c r="I484" s="956"/>
      <c r="J484" s="956"/>
      <c r="K484" s="956"/>
      <c r="L484" s="956"/>
      <c r="M484" s="957"/>
    </row>
    <row r="485" spans="1:13" ht="18" customHeight="1">
      <c r="A485" s="17"/>
      <c r="B485" s="436" t="s">
        <v>165</v>
      </c>
      <c r="C485" s="953" t="s">
        <v>64</v>
      </c>
      <c r="D485" s="954"/>
      <c r="E485" s="954"/>
      <c r="F485" s="955"/>
      <c r="G485" s="60" t="s">
        <v>101</v>
      </c>
      <c r="H485" s="956">
        <f>VLOOKUP($A476,'Class-1'!$B$9:$DL$108,8,0)</f>
        <v>0</v>
      </c>
      <c r="I485" s="956"/>
      <c r="J485" s="956"/>
      <c r="K485" s="956"/>
      <c r="L485" s="956"/>
      <c r="M485" s="957"/>
    </row>
    <row r="486" spans="1:13" ht="18" customHeight="1">
      <c r="A486" s="17"/>
      <c r="B486" s="436" t="s">
        <v>165</v>
      </c>
      <c r="C486" s="953" t="s">
        <v>65</v>
      </c>
      <c r="D486" s="954"/>
      <c r="E486" s="954"/>
      <c r="F486" s="955"/>
      <c r="G486" s="60" t="s">
        <v>101</v>
      </c>
      <c r="H486" s="1026" t="str">
        <f>CONCATENATE('Class-1'!$F$4,'Class-1'!$I$4)</f>
        <v>4(A)</v>
      </c>
      <c r="I486" s="956"/>
      <c r="J486" s="956"/>
      <c r="K486" s="956"/>
      <c r="L486" s="956"/>
      <c r="M486" s="957"/>
    </row>
    <row r="487" spans="1:13" ht="18" customHeight="1" thickBot="1">
      <c r="A487" s="17"/>
      <c r="B487" s="436" t="s">
        <v>165</v>
      </c>
      <c r="C487" s="1027" t="s">
        <v>25</v>
      </c>
      <c r="D487" s="1028"/>
      <c r="E487" s="1028"/>
      <c r="F487" s="1029"/>
      <c r="G487" s="130" t="s">
        <v>101</v>
      </c>
      <c r="H487" s="1030">
        <f>VLOOKUP($A476,'Class-1'!$B$9:$DL$108,9,0)</f>
        <v>0</v>
      </c>
      <c r="I487" s="1030"/>
      <c r="J487" s="1030"/>
      <c r="K487" s="1030"/>
      <c r="L487" s="1030"/>
      <c r="M487" s="1031"/>
    </row>
    <row r="488" spans="1:13" ht="18" customHeight="1">
      <c r="A488" s="17"/>
      <c r="B488" s="436" t="s">
        <v>165</v>
      </c>
      <c r="C488" s="958" t="s">
        <v>66</v>
      </c>
      <c r="D488" s="959"/>
      <c r="E488" s="268" t="s">
        <v>109</v>
      </c>
      <c r="F488" s="268" t="s">
        <v>110</v>
      </c>
      <c r="G488" s="265" t="s">
        <v>34</v>
      </c>
      <c r="H488" s="269" t="s">
        <v>67</v>
      </c>
      <c r="I488" s="265" t="s">
        <v>147</v>
      </c>
      <c r="J488" s="270" t="s">
        <v>31</v>
      </c>
      <c r="K488" s="960" t="s">
        <v>118</v>
      </c>
      <c r="L488" s="961"/>
      <c r="M488" s="275" t="s">
        <v>119</v>
      </c>
    </row>
    <row r="489" spans="1:13" ht="18" customHeight="1" thickBot="1">
      <c r="A489" s="17"/>
      <c r="B489" s="436" t="s">
        <v>165</v>
      </c>
      <c r="C489" s="966" t="s">
        <v>68</v>
      </c>
      <c r="D489" s="967"/>
      <c r="E489" s="470">
        <f>'Class-1'!$K$7</f>
        <v>20</v>
      </c>
      <c r="F489" s="470">
        <f>'Class-1'!$L$7</f>
        <v>20</v>
      </c>
      <c r="G489" s="266">
        <f>E489+F489</f>
        <v>40</v>
      </c>
      <c r="H489" s="470">
        <f>'Class-1'!$Q$7</f>
        <v>60</v>
      </c>
      <c r="I489" s="266">
        <f>G489+H489</f>
        <v>100</v>
      </c>
      <c r="J489" s="470">
        <f>'Class-1'!$U$7</f>
        <v>100</v>
      </c>
      <c r="K489" s="1032">
        <f>I489+J489</f>
        <v>200</v>
      </c>
      <c r="L489" s="1033"/>
      <c r="M489" s="276" t="s">
        <v>166</v>
      </c>
    </row>
    <row r="490" spans="1:13" ht="18" customHeight="1">
      <c r="A490" s="17"/>
      <c r="B490" s="436" t="s">
        <v>165</v>
      </c>
      <c r="C490" s="1034" t="str">
        <f>'Class-1'!$K$3</f>
        <v>Hindi</v>
      </c>
      <c r="D490" s="1035"/>
      <c r="E490" s="131">
        <f>IF(OR(C490="",$I481="NSO"),"",VLOOKUP($A476,'Class-1'!$B$9:$DL$108,10,0))</f>
        <v>0</v>
      </c>
      <c r="F490" s="131">
        <f>IF(OR(C490="",$I481="NSO"),"",VLOOKUP($A476,'Class-1'!$B$9:$DL$108,11,0))</f>
        <v>0</v>
      </c>
      <c r="G490" s="267">
        <f>SUM(E490,F490)</f>
        <v>0</v>
      </c>
      <c r="H490" s="131">
        <f>IF(OR(C490="",$I481="NSO"),"",VLOOKUP($A476,'Class-1'!$B$9:$DL$108,16,0))</f>
        <v>0</v>
      </c>
      <c r="I490" s="264">
        <f t="shared" ref="I490:I495" si="53">SUM(G490,H490)</f>
        <v>0</v>
      </c>
      <c r="J490" s="131">
        <f>IF(OR(C490="",$I481="NSO"),"",VLOOKUP($A476,'Class-1'!$B$9:$DL$108,20,0))</f>
        <v>0</v>
      </c>
      <c r="K490" s="1036">
        <f t="shared" ref="K490:K495" si="54">SUM(I490,J490)</f>
        <v>0</v>
      </c>
      <c r="L490" s="1037">
        <f t="shared" ref="L490:L495" si="55">SUM(J490,K490)</f>
        <v>0</v>
      </c>
      <c r="M490" s="277" t="str">
        <f>IF(OR(C490="",$I481="NSO"),"",VLOOKUP($A476,'Class-1'!$B$9:$DL$108,23,0))</f>
        <v/>
      </c>
    </row>
    <row r="491" spans="1:13" ht="18" customHeight="1">
      <c r="A491" s="17"/>
      <c r="B491" s="436" t="s">
        <v>165</v>
      </c>
      <c r="C491" s="962" t="str">
        <f>'Class-1'!$Y$3</f>
        <v>Mathematics</v>
      </c>
      <c r="D491" s="963"/>
      <c r="E491" s="131">
        <f>IF(OR(C491="",$I481="NSO"),"",VLOOKUP($A476,'Class-1'!$B$9:$DL$108,24,0))</f>
        <v>0</v>
      </c>
      <c r="F491" s="131">
        <f>IF(OR(C491="",$I481="NSO"),"",VLOOKUP($A476,'Class-1'!$B$9:$DL$108,25,0))</f>
        <v>0</v>
      </c>
      <c r="G491" s="267">
        <f t="shared" ref="G491:G495" si="56">SUM(E491,F491)</f>
        <v>0</v>
      </c>
      <c r="H491" s="131">
        <f>IF(OR(C491="",$I481="NSO"),"",VLOOKUP($A476,'Class-1'!$B$9:$DL$108,30,0))</f>
        <v>0</v>
      </c>
      <c r="I491" s="264">
        <f t="shared" si="53"/>
        <v>0</v>
      </c>
      <c r="J491" s="131">
        <f>IF(OR(C491="",$I481="NSO"),"",VLOOKUP($A476,'Class-1'!$B$9:$DL$108,34,0))</f>
        <v>0</v>
      </c>
      <c r="K491" s="964">
        <f t="shared" si="54"/>
        <v>0</v>
      </c>
      <c r="L491" s="965">
        <f t="shared" si="55"/>
        <v>0</v>
      </c>
      <c r="M491" s="277" t="str">
        <f>IF(OR(C491="",$I481="NSO"),"",VLOOKUP($A476,'Class-1'!$B$9:$DL$108,37,0))</f>
        <v/>
      </c>
    </row>
    <row r="492" spans="1:13" ht="18" customHeight="1">
      <c r="A492" s="17"/>
      <c r="B492" s="436" t="s">
        <v>165</v>
      </c>
      <c r="C492" s="962" t="str">
        <f>'Class-1'!$AM$3</f>
        <v>Sanskrit</v>
      </c>
      <c r="D492" s="963"/>
      <c r="E492" s="131">
        <f>IF(OR(C492="",$I481="NSO"),"",VLOOKUP($A476,'Class-1'!$B$9:$DL$108,38,0))</f>
        <v>0</v>
      </c>
      <c r="F492" s="131">
        <f>IF(OR(C492="",$I481="NSO"),"",VLOOKUP($A476,'Class-1'!$B$9:$DL$108,39,0))</f>
        <v>0</v>
      </c>
      <c r="G492" s="267">
        <f t="shared" si="56"/>
        <v>0</v>
      </c>
      <c r="H492" s="131">
        <f>IF(OR(C492="",$I481="NSO"),"",VLOOKUP($A476,'Class-1'!$B$9:$DL$108,44,0))</f>
        <v>0</v>
      </c>
      <c r="I492" s="264">
        <f t="shared" si="53"/>
        <v>0</v>
      </c>
      <c r="J492" s="131">
        <f>IF(OR(C492="",$I481="NSO"),"",VLOOKUP($A476,'Class-1'!$B$9:$DL$108,48,0))</f>
        <v>0</v>
      </c>
      <c r="K492" s="964">
        <f t="shared" si="54"/>
        <v>0</v>
      </c>
      <c r="L492" s="965">
        <f t="shared" si="55"/>
        <v>0</v>
      </c>
      <c r="M492" s="277" t="str">
        <f>IF(OR(C492="",$I481="NSO"),"",VLOOKUP($A476,'Class-1'!$B$9:$DL$108,51,0))</f>
        <v/>
      </c>
    </row>
    <row r="493" spans="1:13" ht="18" customHeight="1">
      <c r="A493" s="17"/>
      <c r="B493" s="436" t="s">
        <v>165</v>
      </c>
      <c r="C493" s="962" t="str">
        <f>'Class-1'!$BA$3</f>
        <v>English</v>
      </c>
      <c r="D493" s="963"/>
      <c r="E493" s="131">
        <f>IF(OR(C493="",$I481="NSO"),"",VLOOKUP($A476,'Class-1'!$B$9:$DL$108,52,0))</f>
        <v>0</v>
      </c>
      <c r="F493" s="131">
        <f>IF(OR(C493="",$I481="NSO"),"",VLOOKUP($A476,'Class-1'!$B$9:$DL$108,53,0))</f>
        <v>0</v>
      </c>
      <c r="G493" s="267">
        <f t="shared" si="56"/>
        <v>0</v>
      </c>
      <c r="H493" s="131">
        <f>IF(OR(C493="",$I481="NSO"),"",VLOOKUP($A476,'Class-1'!$B$9:$DL$108,58,0))</f>
        <v>0</v>
      </c>
      <c r="I493" s="264">
        <f t="shared" si="53"/>
        <v>0</v>
      </c>
      <c r="J493" s="131">
        <f>IF(OR(C493="",$I481="NSO"),"",VLOOKUP($A476,'Class-1'!$B$9:$DL$108,62,0))</f>
        <v>0</v>
      </c>
      <c r="K493" s="964">
        <f t="shared" si="54"/>
        <v>0</v>
      </c>
      <c r="L493" s="965">
        <f t="shared" si="55"/>
        <v>0</v>
      </c>
      <c r="M493" s="277" t="str">
        <f>IF(OR(C493="",$I481="NSO"),"",VLOOKUP($A476,'Class-1'!$B$9:$DL$108,65,0))</f>
        <v/>
      </c>
    </row>
    <row r="494" spans="1:13" ht="18" customHeight="1" thickBot="1">
      <c r="A494" s="17"/>
      <c r="B494" s="436" t="s">
        <v>165</v>
      </c>
      <c r="C494" s="966" t="s">
        <v>68</v>
      </c>
      <c r="D494" s="967"/>
      <c r="E494" s="470">
        <f>'Class-1'!$BO$7</f>
        <v>20</v>
      </c>
      <c r="F494" s="470">
        <f>'Class-1'!$BP$7</f>
        <v>20</v>
      </c>
      <c r="G494" s="266">
        <f t="shared" si="56"/>
        <v>40</v>
      </c>
      <c r="H494" s="271">
        <f>'Class-1'!$BU$7</f>
        <v>60</v>
      </c>
      <c r="I494" s="266">
        <f t="shared" si="53"/>
        <v>100</v>
      </c>
      <c r="J494" s="470">
        <f>'Class-1'!$BY$7</f>
        <v>100</v>
      </c>
      <c r="K494" s="1032">
        <f t="shared" si="54"/>
        <v>200</v>
      </c>
      <c r="L494" s="1033">
        <f t="shared" si="55"/>
        <v>300</v>
      </c>
      <c r="M494" s="276" t="s">
        <v>166</v>
      </c>
    </row>
    <row r="495" spans="1:13" ht="18" customHeight="1">
      <c r="A495" s="17"/>
      <c r="B495" s="436" t="s">
        <v>165</v>
      </c>
      <c r="C495" s="962" t="str">
        <f>'Class-1'!$BO$3</f>
        <v>Env. Study</v>
      </c>
      <c r="D495" s="963"/>
      <c r="E495" s="131">
        <f>IF(OR(C495="",$I481="NSO"),"",VLOOKUP($A476,'Class-1'!$B$9:$DL$108,66,0))</f>
        <v>0</v>
      </c>
      <c r="F495" s="131">
        <f>IF(OR(C495="",$I481="NSO"),"",VLOOKUP($A476,'Class-1'!$B$9:$DL$108,67,0))</f>
        <v>0</v>
      </c>
      <c r="G495" s="264">
        <f t="shared" si="56"/>
        <v>0</v>
      </c>
      <c r="H495" s="131">
        <f>IF(OR(C495="",$I481="NSO"),"",VLOOKUP($A476,'Class-1'!$B$9:$DL$108,72,0))</f>
        <v>0</v>
      </c>
      <c r="I495" s="264">
        <f t="shared" si="53"/>
        <v>0</v>
      </c>
      <c r="J495" s="131">
        <f>IF(OR(C495="",$I481="NSO"),"",VLOOKUP($A476,'Class-1'!$B$9:$DL$108,76,0))</f>
        <v>0</v>
      </c>
      <c r="K495" s="968">
        <f t="shared" si="54"/>
        <v>0</v>
      </c>
      <c r="L495" s="969">
        <f t="shared" si="55"/>
        <v>0</v>
      </c>
      <c r="M495" s="277" t="str">
        <f>IF(OR(C495="",$I481="NSO"),"",VLOOKUP($A476,'Class-1'!$B$9:$DL$108,79,0))</f>
        <v/>
      </c>
    </row>
    <row r="496" spans="1:13" ht="18" customHeight="1" thickBot="1">
      <c r="A496" s="17"/>
      <c r="B496" s="436" t="s">
        <v>165</v>
      </c>
      <c r="C496" s="970"/>
      <c r="D496" s="971"/>
      <c r="E496" s="971"/>
      <c r="F496" s="971"/>
      <c r="G496" s="971"/>
      <c r="H496" s="971"/>
      <c r="I496" s="971"/>
      <c r="J496" s="971"/>
      <c r="K496" s="971"/>
      <c r="L496" s="971"/>
      <c r="M496" s="972"/>
    </row>
    <row r="497" spans="1:13" ht="18" customHeight="1">
      <c r="A497" s="17"/>
      <c r="B497" s="436" t="s">
        <v>165</v>
      </c>
      <c r="C497" s="973" t="s">
        <v>120</v>
      </c>
      <c r="D497" s="974"/>
      <c r="E497" s="975"/>
      <c r="F497" s="906" t="s">
        <v>121</v>
      </c>
      <c r="G497" s="906"/>
      <c r="H497" s="907" t="s">
        <v>122</v>
      </c>
      <c r="I497" s="908"/>
      <c r="J497" s="132" t="s">
        <v>51</v>
      </c>
      <c r="K497" s="438" t="s">
        <v>123</v>
      </c>
      <c r="L497" s="262" t="s">
        <v>49</v>
      </c>
      <c r="M497" s="278" t="s">
        <v>54</v>
      </c>
    </row>
    <row r="498" spans="1:13" ht="18" customHeight="1" thickBot="1">
      <c r="A498" s="17"/>
      <c r="B498" s="436" t="s">
        <v>165</v>
      </c>
      <c r="C498" s="976"/>
      <c r="D498" s="977"/>
      <c r="E498" s="978"/>
      <c r="F498" s="909">
        <f>IF(OR($I481="",$I481="NSO"),"",VLOOKUP($A476,'Class-1'!$B$9:$DL$108,107,0))</f>
        <v>1000</v>
      </c>
      <c r="G498" s="910"/>
      <c r="H498" s="909">
        <f>IF(OR($I481="",$I481="NSO"),"",VLOOKUP($A476,'Class-1'!$B$9:$DL$108,108,0))</f>
        <v>0</v>
      </c>
      <c r="I498" s="910"/>
      <c r="J498" s="133">
        <f>IF(OR($I481="",$I481="NSO"),"",VLOOKUP($A476,'Class-1'!$B$9:$DL$200,109,0))</f>
        <v>0</v>
      </c>
      <c r="K498" s="133" t="str">
        <f>IF(OR($I481="",$I481="NSO"),"",VLOOKUP($A476,'Class-1'!$B$9:$DL$200,110,0))</f>
        <v/>
      </c>
      <c r="L498" s="263" t="str">
        <f>IF(OR($I481="",$I481="NSO"),"",VLOOKUP($A476,'Class-1'!$B$9:$DL$200,111,0))</f>
        <v/>
      </c>
      <c r="M498" s="279" t="str">
        <f>IF(OR($I481="",$I481="NSO"),"",VLOOKUP($A476,'Class-1'!$B$9:$DL$200,113,0))</f>
        <v/>
      </c>
    </row>
    <row r="499" spans="1:13" ht="18" customHeight="1" thickBot="1">
      <c r="A499" s="17"/>
      <c r="B499" s="436" t="s">
        <v>165</v>
      </c>
      <c r="C499" s="979"/>
      <c r="D499" s="980"/>
      <c r="E499" s="980"/>
      <c r="F499" s="980"/>
      <c r="G499" s="980"/>
      <c r="H499" s="981"/>
      <c r="I499" s="983" t="s">
        <v>73</v>
      </c>
      <c r="J499" s="984"/>
      <c r="K499" s="63">
        <f>IF(OR($I481="",$I481="NSO"),"",VLOOKUP($A476,'Class-1'!$B$9:$DL$200,104,0))</f>
        <v>0</v>
      </c>
      <c r="L499" s="982" t="s">
        <v>93</v>
      </c>
      <c r="M499" s="897"/>
    </row>
    <row r="500" spans="1:13" ht="18" customHeight="1" thickBot="1">
      <c r="A500" s="17"/>
      <c r="B500" s="436" t="s">
        <v>165</v>
      </c>
      <c r="C500" s="1014" t="s">
        <v>72</v>
      </c>
      <c r="D500" s="1015"/>
      <c r="E500" s="1015"/>
      <c r="F500" s="1015"/>
      <c r="G500" s="1015"/>
      <c r="H500" s="1016"/>
      <c r="I500" s="1017" t="s">
        <v>74</v>
      </c>
      <c r="J500" s="1018"/>
      <c r="K500" s="64">
        <f>IF(OR($I481="",$I481="NSO"),"",VLOOKUP($A476,'Class-1'!$B$9:$DL$200,105,0))</f>
        <v>0</v>
      </c>
      <c r="L500" s="1019" t="str">
        <f>IF(OR($I481="",$I481="NSO"),"",VLOOKUP($A476,'Class-1'!$B$9:$DL$200,106,0))</f>
        <v/>
      </c>
      <c r="M500" s="1020"/>
    </row>
    <row r="501" spans="1:13" ht="18" customHeight="1" thickBot="1">
      <c r="A501" s="17"/>
      <c r="B501" s="436" t="s">
        <v>165</v>
      </c>
      <c r="C501" s="1001" t="s">
        <v>66</v>
      </c>
      <c r="D501" s="1002"/>
      <c r="E501" s="1003"/>
      <c r="F501" s="1012" t="s">
        <v>69</v>
      </c>
      <c r="G501" s="1013"/>
      <c r="H501" s="272" t="s">
        <v>58</v>
      </c>
      <c r="I501" s="985" t="s">
        <v>75</v>
      </c>
      <c r="J501" s="986"/>
      <c r="K501" s="987">
        <f>IF(OR($I481="",$I481="NSO"),"",VLOOKUP($A476,'Class-1'!$B$9:$DL$200,114,0))</f>
        <v>0</v>
      </c>
      <c r="L501" s="987"/>
      <c r="M501" s="988"/>
    </row>
    <row r="502" spans="1:13" ht="18" customHeight="1">
      <c r="A502" s="17"/>
      <c r="B502" s="436" t="s">
        <v>165</v>
      </c>
      <c r="C502" s="923" t="str">
        <f>'Class-1'!$CC$3</f>
        <v>WORK EXP.</v>
      </c>
      <c r="D502" s="924"/>
      <c r="E502" s="925"/>
      <c r="F502" s="926" t="str">
        <f>IF(OR(C502="",$I481="NSO"),"",VLOOKUP($A476,'Class-1'!$B$9:$DZ$200,121,0))</f>
        <v>0/100</v>
      </c>
      <c r="G502" s="927"/>
      <c r="H502" s="85" t="str">
        <f>IF(OR(C502="",$I481="NSO"),"",VLOOKUP($A476,'Class-1'!$B$9:$DL$108,87,0))</f>
        <v/>
      </c>
      <c r="I502" s="1021" t="s">
        <v>95</v>
      </c>
      <c r="J502" s="1022"/>
      <c r="K502" s="1023">
        <f>'Class-1'!$T$2</f>
        <v>44705</v>
      </c>
      <c r="L502" s="1024"/>
      <c r="M502" s="1025"/>
    </row>
    <row r="503" spans="1:13" ht="18" customHeight="1">
      <c r="A503" s="17"/>
      <c r="B503" s="436" t="s">
        <v>165</v>
      </c>
      <c r="C503" s="923" t="str">
        <f>'Class-1'!$CK$3</f>
        <v>ART EDUCATION</v>
      </c>
      <c r="D503" s="924"/>
      <c r="E503" s="925"/>
      <c r="F503" s="926" t="str">
        <f>IF(OR(C503="",$I481="NSO"),"",VLOOKUP($A476,'Class-1'!$B$9:$DZ$200,125,0))</f>
        <v>0/100</v>
      </c>
      <c r="G503" s="927"/>
      <c r="H503" s="134" t="str">
        <f>IF(OR(C503="",$I481="NSO"),"",VLOOKUP($A476,'Class-1'!$B$9:$DL$108,95,0))</f>
        <v/>
      </c>
      <c r="I503" s="928"/>
      <c r="J503" s="929"/>
      <c r="K503" s="929"/>
      <c r="L503" s="929"/>
      <c r="M503" s="930"/>
    </row>
    <row r="504" spans="1:13" ht="18" customHeight="1" thickBot="1">
      <c r="A504" s="17"/>
      <c r="B504" s="436" t="s">
        <v>165</v>
      </c>
      <c r="C504" s="931" t="str">
        <f>'Class-1'!$CS$3</f>
        <v>HEALTH &amp; PHY. EDUCATION</v>
      </c>
      <c r="D504" s="932"/>
      <c r="E504" s="933"/>
      <c r="F504" s="926" t="str">
        <f>IF(OR(C504="",$I481="NSO"),"",VLOOKUP($A476,'Class-1'!$B$9:$DZ$200,129,0))</f>
        <v>0/100</v>
      </c>
      <c r="G504" s="927"/>
      <c r="H504" s="86" t="str">
        <f>IF(OR(C504="",$I481="NSO"),"",VLOOKUP($A476,'Class-1'!$B$9:$DL$108,103,0))</f>
        <v/>
      </c>
      <c r="I504" s="889" t="s">
        <v>89</v>
      </c>
      <c r="J504" s="890"/>
      <c r="K504" s="936"/>
      <c r="L504" s="937"/>
      <c r="M504" s="938"/>
    </row>
    <row r="505" spans="1:13" ht="18" customHeight="1">
      <c r="A505" s="17"/>
      <c r="B505" s="436" t="s">
        <v>165</v>
      </c>
      <c r="C505" s="895" t="s">
        <v>76</v>
      </c>
      <c r="D505" s="896"/>
      <c r="E505" s="896"/>
      <c r="F505" s="896"/>
      <c r="G505" s="896"/>
      <c r="H505" s="897"/>
      <c r="I505" s="891"/>
      <c r="J505" s="892"/>
      <c r="K505" s="939"/>
      <c r="L505" s="940"/>
      <c r="M505" s="941"/>
    </row>
    <row r="506" spans="1:13" ht="18" customHeight="1">
      <c r="A506" s="17"/>
      <c r="B506" s="436" t="s">
        <v>165</v>
      </c>
      <c r="C506" s="135" t="s">
        <v>35</v>
      </c>
      <c r="D506" s="463" t="s">
        <v>82</v>
      </c>
      <c r="E506" s="452"/>
      <c r="F506" s="463" t="s">
        <v>83</v>
      </c>
      <c r="G506" s="464"/>
      <c r="H506" s="465"/>
      <c r="I506" s="893"/>
      <c r="J506" s="894"/>
      <c r="K506" s="942"/>
      <c r="L506" s="943"/>
      <c r="M506" s="944"/>
    </row>
    <row r="507" spans="1:13" ht="16.5" customHeight="1">
      <c r="A507" s="17"/>
      <c r="B507" s="436" t="s">
        <v>165</v>
      </c>
      <c r="C507" s="148" t="s">
        <v>168</v>
      </c>
      <c r="D507" s="451" t="s">
        <v>170</v>
      </c>
      <c r="E507" s="148"/>
      <c r="F507" s="468" t="s">
        <v>84</v>
      </c>
      <c r="G507" s="466"/>
      <c r="H507" s="467"/>
      <c r="I507" s="992" t="s">
        <v>90</v>
      </c>
      <c r="J507" s="993"/>
      <c r="K507" s="993"/>
      <c r="L507" s="993"/>
      <c r="M507" s="994"/>
    </row>
    <row r="508" spans="1:13" ht="16.5" customHeight="1">
      <c r="A508" s="17"/>
      <c r="B508" s="436" t="s">
        <v>165</v>
      </c>
      <c r="C508" s="471" t="s">
        <v>77</v>
      </c>
      <c r="D508" s="451" t="s">
        <v>173</v>
      </c>
      <c r="E508" s="148"/>
      <c r="F508" s="468" t="s">
        <v>85</v>
      </c>
      <c r="G508" s="466"/>
      <c r="H508" s="467"/>
      <c r="I508" s="995"/>
      <c r="J508" s="996"/>
      <c r="K508" s="996"/>
      <c r="L508" s="996"/>
      <c r="M508" s="997"/>
    </row>
    <row r="509" spans="1:13" ht="16.5" customHeight="1">
      <c r="A509" s="17"/>
      <c r="B509" s="436" t="s">
        <v>165</v>
      </c>
      <c r="C509" s="471" t="s">
        <v>78</v>
      </c>
      <c r="D509" s="451" t="s">
        <v>174</v>
      </c>
      <c r="E509" s="148"/>
      <c r="F509" s="468" t="s">
        <v>86</v>
      </c>
      <c r="G509" s="466"/>
      <c r="H509" s="467"/>
      <c r="I509" s="995"/>
      <c r="J509" s="996"/>
      <c r="K509" s="996"/>
      <c r="L509" s="996"/>
      <c r="M509" s="997"/>
    </row>
    <row r="510" spans="1:13" ht="16.5" customHeight="1">
      <c r="A510" s="17"/>
      <c r="B510" s="436" t="s">
        <v>165</v>
      </c>
      <c r="C510" s="471" t="s">
        <v>80</v>
      </c>
      <c r="D510" s="451" t="s">
        <v>171</v>
      </c>
      <c r="E510" s="148"/>
      <c r="F510" s="468" t="s">
        <v>88</v>
      </c>
      <c r="G510" s="466"/>
      <c r="H510" s="467"/>
      <c r="I510" s="998"/>
      <c r="J510" s="999"/>
      <c r="K510" s="999"/>
      <c r="L510" s="999"/>
      <c r="M510" s="1000"/>
    </row>
    <row r="511" spans="1:13" ht="16.5" customHeight="1" thickBot="1">
      <c r="A511" s="17"/>
      <c r="B511" s="437" t="s">
        <v>165</v>
      </c>
      <c r="C511" s="280" t="s">
        <v>79</v>
      </c>
      <c r="D511" s="446" t="s">
        <v>172</v>
      </c>
      <c r="E511" s="439"/>
      <c r="F511" s="461" t="s">
        <v>87</v>
      </c>
      <c r="G511" s="462"/>
      <c r="H511" s="469"/>
      <c r="I511" s="989" t="s">
        <v>124</v>
      </c>
      <c r="J511" s="990"/>
      <c r="K511" s="990"/>
      <c r="L511" s="990"/>
      <c r="M511" s="991"/>
    </row>
    <row r="512" spans="1:13" ht="14.25" customHeight="1" thickBot="1">
      <c r="A512" s="282">
        <f>A476+1</f>
        <v>15</v>
      </c>
      <c r="B512" s="1009" t="s">
        <v>61</v>
      </c>
      <c r="C512" s="1010"/>
      <c r="D512" s="1010"/>
      <c r="E512" s="1010"/>
      <c r="F512" s="1010"/>
      <c r="G512" s="1010"/>
      <c r="H512" s="1010"/>
      <c r="I512" s="1010"/>
      <c r="J512" s="1010"/>
      <c r="K512" s="1010"/>
      <c r="L512" s="1010"/>
      <c r="M512" s="1011"/>
    </row>
    <row r="513" spans="1:13" ht="36.75" thickTop="1">
      <c r="A513" s="17"/>
      <c r="B513" s="1005"/>
      <c r="C513" s="1006"/>
      <c r="D513" s="945" t="str">
        <f>Master!$E$8</f>
        <v>Govt.Sr.Sec.Sch. Raimalwada</v>
      </c>
      <c r="E513" s="946"/>
      <c r="F513" s="946"/>
      <c r="G513" s="946"/>
      <c r="H513" s="946"/>
      <c r="I513" s="946"/>
      <c r="J513" s="946"/>
      <c r="K513" s="946"/>
      <c r="L513" s="946"/>
      <c r="M513" s="947"/>
    </row>
    <row r="514" spans="1:13" ht="21" customHeight="1" thickBot="1">
      <c r="A514" s="17"/>
      <c r="B514" s="1007"/>
      <c r="C514" s="1008"/>
      <c r="D514" s="948" t="str">
        <f>Master!$E$11</f>
        <v>P.S.-Bapini (Jodhpur)</v>
      </c>
      <c r="E514" s="949"/>
      <c r="F514" s="949"/>
      <c r="G514" s="949"/>
      <c r="H514" s="949"/>
      <c r="I514" s="949"/>
      <c r="J514" s="949"/>
      <c r="K514" s="949"/>
      <c r="L514" s="949"/>
      <c r="M514" s="950"/>
    </row>
    <row r="515" spans="1:13" ht="42.75" customHeight="1" thickTop="1">
      <c r="A515" s="17"/>
      <c r="B515" s="273"/>
      <c r="C515" s="916" t="s">
        <v>62</v>
      </c>
      <c r="D515" s="917"/>
      <c r="E515" s="917"/>
      <c r="F515" s="917"/>
      <c r="G515" s="917"/>
      <c r="H515" s="917"/>
      <c r="I515" s="918"/>
      <c r="J515" s="922" t="s">
        <v>91</v>
      </c>
      <c r="K515" s="922"/>
      <c r="L515" s="934" t="str">
        <f>Master!$E$14</f>
        <v>0810000000</v>
      </c>
      <c r="M515" s="935"/>
    </row>
    <row r="516" spans="1:13" ht="18" customHeight="1" thickBot="1">
      <c r="A516" s="17"/>
      <c r="B516" s="274"/>
      <c r="C516" s="919"/>
      <c r="D516" s="920"/>
      <c r="E516" s="920"/>
      <c r="F516" s="920"/>
      <c r="G516" s="920"/>
      <c r="H516" s="920"/>
      <c r="I516" s="921"/>
      <c r="J516" s="898" t="s">
        <v>63</v>
      </c>
      <c r="K516" s="899"/>
      <c r="L516" s="902" t="str">
        <f>Master!$E$6</f>
        <v>2021-22</v>
      </c>
      <c r="M516" s="903"/>
    </row>
    <row r="517" spans="1:13" ht="18" customHeight="1" thickBot="1">
      <c r="A517" s="17"/>
      <c r="B517" s="274"/>
      <c r="C517" s="951" t="s">
        <v>125</v>
      </c>
      <c r="D517" s="952"/>
      <c r="E517" s="952"/>
      <c r="F517" s="952"/>
      <c r="G517" s="952"/>
      <c r="H517" s="952"/>
      <c r="I517" s="281">
        <f>VLOOKUP($A512,'Class-1'!$B$9:$F$108,5,0)</f>
        <v>0</v>
      </c>
      <c r="J517" s="900"/>
      <c r="K517" s="901"/>
      <c r="L517" s="904"/>
      <c r="M517" s="905"/>
    </row>
    <row r="518" spans="1:13" ht="18" customHeight="1">
      <c r="A518" s="17"/>
      <c r="B518" s="436" t="s">
        <v>165</v>
      </c>
      <c r="C518" s="911" t="s">
        <v>20</v>
      </c>
      <c r="D518" s="912"/>
      <c r="E518" s="912"/>
      <c r="F518" s="913"/>
      <c r="G518" s="31" t="s">
        <v>101</v>
      </c>
      <c r="H518" s="914">
        <f>VLOOKUP($A512,'Class-1'!$B$9:$DL$108,3,0)</f>
        <v>0</v>
      </c>
      <c r="I518" s="914"/>
      <c r="J518" s="914"/>
      <c r="K518" s="914"/>
      <c r="L518" s="914"/>
      <c r="M518" s="915"/>
    </row>
    <row r="519" spans="1:13" ht="18" customHeight="1">
      <c r="A519" s="17"/>
      <c r="B519" s="436" t="s">
        <v>165</v>
      </c>
      <c r="C519" s="953" t="s">
        <v>22</v>
      </c>
      <c r="D519" s="954"/>
      <c r="E519" s="954"/>
      <c r="F519" s="955"/>
      <c r="G519" s="60" t="s">
        <v>101</v>
      </c>
      <c r="H519" s="956">
        <f>VLOOKUP($A512,'Class-1'!$B$9:$DL$108,6,0)</f>
        <v>0</v>
      </c>
      <c r="I519" s="956"/>
      <c r="J519" s="956"/>
      <c r="K519" s="956"/>
      <c r="L519" s="956"/>
      <c r="M519" s="957"/>
    </row>
    <row r="520" spans="1:13" ht="18" customHeight="1">
      <c r="A520" s="17"/>
      <c r="B520" s="436" t="s">
        <v>165</v>
      </c>
      <c r="C520" s="953" t="s">
        <v>23</v>
      </c>
      <c r="D520" s="954"/>
      <c r="E520" s="954"/>
      <c r="F520" s="955"/>
      <c r="G520" s="60" t="s">
        <v>101</v>
      </c>
      <c r="H520" s="956">
        <f>VLOOKUP($A512,'Class-1'!$B$9:$DL$108,7,0)</f>
        <v>0</v>
      </c>
      <c r="I520" s="956"/>
      <c r="J520" s="956"/>
      <c r="K520" s="956"/>
      <c r="L520" s="956"/>
      <c r="M520" s="957"/>
    </row>
    <row r="521" spans="1:13" ht="18" customHeight="1">
      <c r="A521" s="17"/>
      <c r="B521" s="436" t="s">
        <v>165</v>
      </c>
      <c r="C521" s="953" t="s">
        <v>64</v>
      </c>
      <c r="D521" s="954"/>
      <c r="E521" s="954"/>
      <c r="F521" s="955"/>
      <c r="G521" s="60" t="s">
        <v>101</v>
      </c>
      <c r="H521" s="956">
        <f>VLOOKUP($A512,'Class-1'!$B$9:$DL$108,8,0)</f>
        <v>0</v>
      </c>
      <c r="I521" s="956"/>
      <c r="J521" s="956"/>
      <c r="K521" s="956"/>
      <c r="L521" s="956"/>
      <c r="M521" s="957"/>
    </row>
    <row r="522" spans="1:13" ht="18" customHeight="1">
      <c r="A522" s="17"/>
      <c r="B522" s="436" t="s">
        <v>165</v>
      </c>
      <c r="C522" s="953" t="s">
        <v>65</v>
      </c>
      <c r="D522" s="954"/>
      <c r="E522" s="954"/>
      <c r="F522" s="955"/>
      <c r="G522" s="60" t="s">
        <v>101</v>
      </c>
      <c r="H522" s="1026" t="str">
        <f>CONCATENATE('Class-1'!$F$4,'Class-1'!$I$4)</f>
        <v>4(A)</v>
      </c>
      <c r="I522" s="956"/>
      <c r="J522" s="956"/>
      <c r="K522" s="956"/>
      <c r="L522" s="956"/>
      <c r="M522" s="957"/>
    </row>
    <row r="523" spans="1:13" ht="18" customHeight="1" thickBot="1">
      <c r="A523" s="17"/>
      <c r="B523" s="436" t="s">
        <v>165</v>
      </c>
      <c r="C523" s="1027" t="s">
        <v>25</v>
      </c>
      <c r="D523" s="1028"/>
      <c r="E523" s="1028"/>
      <c r="F523" s="1029"/>
      <c r="G523" s="130" t="s">
        <v>101</v>
      </c>
      <c r="H523" s="1030">
        <f>VLOOKUP($A512,'Class-1'!$B$9:$DL$108,9,0)</f>
        <v>0</v>
      </c>
      <c r="I523" s="1030"/>
      <c r="J523" s="1030"/>
      <c r="K523" s="1030"/>
      <c r="L523" s="1030"/>
      <c r="M523" s="1031"/>
    </row>
    <row r="524" spans="1:13" ht="18" customHeight="1">
      <c r="A524" s="17"/>
      <c r="B524" s="436" t="s">
        <v>165</v>
      </c>
      <c r="C524" s="958" t="s">
        <v>66</v>
      </c>
      <c r="D524" s="959"/>
      <c r="E524" s="268" t="s">
        <v>109</v>
      </c>
      <c r="F524" s="268" t="s">
        <v>110</v>
      </c>
      <c r="G524" s="265" t="s">
        <v>34</v>
      </c>
      <c r="H524" s="269" t="s">
        <v>67</v>
      </c>
      <c r="I524" s="265" t="s">
        <v>147</v>
      </c>
      <c r="J524" s="270" t="s">
        <v>31</v>
      </c>
      <c r="K524" s="960" t="s">
        <v>118</v>
      </c>
      <c r="L524" s="961"/>
      <c r="M524" s="275" t="s">
        <v>119</v>
      </c>
    </row>
    <row r="525" spans="1:13" ht="18" customHeight="1" thickBot="1">
      <c r="A525" s="17"/>
      <c r="B525" s="436" t="s">
        <v>165</v>
      </c>
      <c r="C525" s="966" t="s">
        <v>68</v>
      </c>
      <c r="D525" s="967"/>
      <c r="E525" s="470">
        <f>'Class-1'!$K$7</f>
        <v>20</v>
      </c>
      <c r="F525" s="470">
        <f>'Class-1'!$L$7</f>
        <v>20</v>
      </c>
      <c r="G525" s="266">
        <f>E525+F525</f>
        <v>40</v>
      </c>
      <c r="H525" s="470">
        <f>'Class-1'!$Q$7</f>
        <v>60</v>
      </c>
      <c r="I525" s="266">
        <f>G525+H525</f>
        <v>100</v>
      </c>
      <c r="J525" s="470">
        <f>'Class-1'!$U$7</f>
        <v>100</v>
      </c>
      <c r="K525" s="1032">
        <f>I525+J525</f>
        <v>200</v>
      </c>
      <c r="L525" s="1033"/>
      <c r="M525" s="276" t="s">
        <v>166</v>
      </c>
    </row>
    <row r="526" spans="1:13" ht="18" customHeight="1">
      <c r="A526" s="17"/>
      <c r="B526" s="436" t="s">
        <v>165</v>
      </c>
      <c r="C526" s="1034" t="str">
        <f>'Class-1'!$K$3</f>
        <v>Hindi</v>
      </c>
      <c r="D526" s="1035"/>
      <c r="E526" s="131">
        <f>IF(OR(C526="",$I517="NSO"),"",VLOOKUP($A512,'Class-1'!$B$9:$DL$108,10,0))</f>
        <v>0</v>
      </c>
      <c r="F526" s="131">
        <f>IF(OR(C526="",$I517="NSO"),"",VLOOKUP($A512,'Class-1'!$B$9:$DL$108,11,0))</f>
        <v>0</v>
      </c>
      <c r="G526" s="267">
        <f>SUM(E526,F526)</f>
        <v>0</v>
      </c>
      <c r="H526" s="131">
        <f>IF(OR(C526="",$I517="NSO"),"",VLOOKUP($A512,'Class-1'!$B$9:$DL$108,16,0))</f>
        <v>0</v>
      </c>
      <c r="I526" s="264">
        <f t="shared" ref="I526:I531" si="57">SUM(G526,H526)</f>
        <v>0</v>
      </c>
      <c r="J526" s="131">
        <f>IF(OR(C526="",$I517="NSO"),"",VLOOKUP($A512,'Class-1'!$B$9:$DL$108,20,0))</f>
        <v>0</v>
      </c>
      <c r="K526" s="1036">
        <f t="shared" ref="K526:K531" si="58">SUM(I526,J526)</f>
        <v>0</v>
      </c>
      <c r="L526" s="1037">
        <f t="shared" ref="L526:L531" si="59">SUM(J526,K526)</f>
        <v>0</v>
      </c>
      <c r="M526" s="277" t="str">
        <f>IF(OR(C526="",$I517="NSO"),"",VLOOKUP($A512,'Class-1'!$B$9:$DL$108,23,0))</f>
        <v/>
      </c>
    </row>
    <row r="527" spans="1:13" ht="18" customHeight="1">
      <c r="A527" s="17"/>
      <c r="B527" s="436" t="s">
        <v>165</v>
      </c>
      <c r="C527" s="962" t="str">
        <f>'Class-1'!$Y$3</f>
        <v>Mathematics</v>
      </c>
      <c r="D527" s="963"/>
      <c r="E527" s="131">
        <f>IF(OR(C527="",$I517="NSO"),"",VLOOKUP($A512,'Class-1'!$B$9:$DL$108,24,0))</f>
        <v>0</v>
      </c>
      <c r="F527" s="131">
        <f>IF(OR(C527="",$I517="NSO"),"",VLOOKUP($A512,'Class-1'!$B$9:$DL$108,25,0))</f>
        <v>0</v>
      </c>
      <c r="G527" s="267">
        <f t="shared" ref="G527:G531" si="60">SUM(E527,F527)</f>
        <v>0</v>
      </c>
      <c r="H527" s="131">
        <f>IF(OR(C527="",$I517="NSO"),"",VLOOKUP($A512,'Class-1'!$B$9:$DL$108,30,0))</f>
        <v>0</v>
      </c>
      <c r="I527" s="264">
        <f t="shared" si="57"/>
        <v>0</v>
      </c>
      <c r="J527" s="131">
        <f>IF(OR(C527="",$I517="NSO"),"",VLOOKUP($A512,'Class-1'!$B$9:$DL$108,34,0))</f>
        <v>0</v>
      </c>
      <c r="K527" s="964">
        <f t="shared" si="58"/>
        <v>0</v>
      </c>
      <c r="L527" s="965">
        <f t="shared" si="59"/>
        <v>0</v>
      </c>
      <c r="M527" s="277" t="str">
        <f>IF(OR(C527="",$I517="NSO"),"",VLOOKUP($A512,'Class-1'!$B$9:$DL$108,37,0))</f>
        <v/>
      </c>
    </row>
    <row r="528" spans="1:13" ht="18" customHeight="1">
      <c r="A528" s="17"/>
      <c r="B528" s="436" t="s">
        <v>165</v>
      </c>
      <c r="C528" s="962" t="str">
        <f>'Class-1'!$AM$3</f>
        <v>Sanskrit</v>
      </c>
      <c r="D528" s="963"/>
      <c r="E528" s="131">
        <f>IF(OR(C528="",$I517="NSO"),"",VLOOKUP($A512,'Class-1'!$B$9:$DL$108,38,0))</f>
        <v>0</v>
      </c>
      <c r="F528" s="131">
        <f>IF(OR(C528="",$I517="NSO"),"",VLOOKUP($A512,'Class-1'!$B$9:$DL$108,39,0))</f>
        <v>0</v>
      </c>
      <c r="G528" s="267">
        <f t="shared" si="60"/>
        <v>0</v>
      </c>
      <c r="H528" s="131">
        <f>IF(OR(C528="",$I517="NSO"),"",VLOOKUP($A512,'Class-1'!$B$9:$DL$108,44,0))</f>
        <v>0</v>
      </c>
      <c r="I528" s="264">
        <f t="shared" si="57"/>
        <v>0</v>
      </c>
      <c r="J528" s="131">
        <f>IF(OR(C528="",$I517="NSO"),"",VLOOKUP($A512,'Class-1'!$B$9:$DL$108,48,0))</f>
        <v>0</v>
      </c>
      <c r="K528" s="964">
        <f t="shared" si="58"/>
        <v>0</v>
      </c>
      <c r="L528" s="965">
        <f t="shared" si="59"/>
        <v>0</v>
      </c>
      <c r="M528" s="277" t="str">
        <f>IF(OR(C528="",$I517="NSO"),"",VLOOKUP($A512,'Class-1'!$B$9:$DL$108,51,0))</f>
        <v/>
      </c>
    </row>
    <row r="529" spans="1:13" ht="18" customHeight="1">
      <c r="A529" s="17"/>
      <c r="B529" s="436" t="s">
        <v>165</v>
      </c>
      <c r="C529" s="962" t="str">
        <f>'Class-1'!$BA$3</f>
        <v>English</v>
      </c>
      <c r="D529" s="963"/>
      <c r="E529" s="131">
        <f>IF(OR(C529="",$I517="NSO"),"",VLOOKUP($A512,'Class-1'!$B$9:$DL$108,52,0))</f>
        <v>0</v>
      </c>
      <c r="F529" s="131">
        <f>IF(OR(C529="",$I517="NSO"),"",VLOOKUP($A512,'Class-1'!$B$9:$DL$108,53,0))</f>
        <v>0</v>
      </c>
      <c r="G529" s="267">
        <f t="shared" si="60"/>
        <v>0</v>
      </c>
      <c r="H529" s="131">
        <f>IF(OR(C529="",$I517="NSO"),"",VLOOKUP($A512,'Class-1'!$B$9:$DL$108,58,0))</f>
        <v>0</v>
      </c>
      <c r="I529" s="264">
        <f t="shared" si="57"/>
        <v>0</v>
      </c>
      <c r="J529" s="131">
        <f>IF(OR(C529="",$I517="NSO"),"",VLOOKUP($A512,'Class-1'!$B$9:$DL$108,62,0))</f>
        <v>0</v>
      </c>
      <c r="K529" s="964">
        <f t="shared" si="58"/>
        <v>0</v>
      </c>
      <c r="L529" s="965">
        <f t="shared" si="59"/>
        <v>0</v>
      </c>
      <c r="M529" s="277" t="str">
        <f>IF(OR(C529="",$I517="NSO"),"",VLOOKUP($A512,'Class-1'!$B$9:$DL$108,65,0))</f>
        <v/>
      </c>
    </row>
    <row r="530" spans="1:13" ht="18" customHeight="1" thickBot="1">
      <c r="A530" s="17"/>
      <c r="B530" s="436" t="s">
        <v>165</v>
      </c>
      <c r="C530" s="966" t="s">
        <v>68</v>
      </c>
      <c r="D530" s="967"/>
      <c r="E530" s="470">
        <f>'Class-1'!$BO$7</f>
        <v>20</v>
      </c>
      <c r="F530" s="470">
        <f>'Class-1'!$BP$7</f>
        <v>20</v>
      </c>
      <c r="G530" s="266">
        <f t="shared" si="60"/>
        <v>40</v>
      </c>
      <c r="H530" s="271">
        <f>'Class-1'!$BU$7</f>
        <v>60</v>
      </c>
      <c r="I530" s="266">
        <f t="shared" si="57"/>
        <v>100</v>
      </c>
      <c r="J530" s="470">
        <f>'Class-1'!$BY$7</f>
        <v>100</v>
      </c>
      <c r="K530" s="1032">
        <f t="shared" si="58"/>
        <v>200</v>
      </c>
      <c r="L530" s="1033">
        <f t="shared" si="59"/>
        <v>300</v>
      </c>
      <c r="M530" s="276" t="s">
        <v>166</v>
      </c>
    </row>
    <row r="531" spans="1:13" ht="18" customHeight="1">
      <c r="A531" s="17"/>
      <c r="B531" s="436" t="s">
        <v>165</v>
      </c>
      <c r="C531" s="962" t="str">
        <f>'Class-1'!$BO$3</f>
        <v>Env. Study</v>
      </c>
      <c r="D531" s="963"/>
      <c r="E531" s="131">
        <f>IF(OR(C531="",$I517="NSO"),"",VLOOKUP($A512,'Class-1'!$B$9:$DL$108,66,0))</f>
        <v>0</v>
      </c>
      <c r="F531" s="131">
        <f>IF(OR(C531="",$I517="NSO"),"",VLOOKUP($A512,'Class-1'!$B$9:$DL$108,67,0))</f>
        <v>0</v>
      </c>
      <c r="G531" s="264">
        <f t="shared" si="60"/>
        <v>0</v>
      </c>
      <c r="H531" s="131">
        <f>IF(OR(C531="",$I517="NSO"),"",VLOOKUP($A512,'Class-1'!$B$9:$DL$108,72,0))</f>
        <v>0</v>
      </c>
      <c r="I531" s="264">
        <f t="shared" si="57"/>
        <v>0</v>
      </c>
      <c r="J531" s="131">
        <f>IF(OR(C531="",$I517="NSO"),"",VLOOKUP($A512,'Class-1'!$B$9:$DL$108,76,0))</f>
        <v>0</v>
      </c>
      <c r="K531" s="968">
        <f t="shared" si="58"/>
        <v>0</v>
      </c>
      <c r="L531" s="969">
        <f t="shared" si="59"/>
        <v>0</v>
      </c>
      <c r="M531" s="277" t="str">
        <f>IF(OR(C531="",$I517="NSO"),"",VLOOKUP($A512,'Class-1'!$B$9:$DL$108,79,0))</f>
        <v/>
      </c>
    </row>
    <row r="532" spans="1:13" ht="18" customHeight="1" thickBot="1">
      <c r="A532" s="17"/>
      <c r="B532" s="436" t="s">
        <v>165</v>
      </c>
      <c r="C532" s="970"/>
      <c r="D532" s="971"/>
      <c r="E532" s="971"/>
      <c r="F532" s="971"/>
      <c r="G532" s="971"/>
      <c r="H532" s="971"/>
      <c r="I532" s="971"/>
      <c r="J532" s="971"/>
      <c r="K532" s="971"/>
      <c r="L532" s="971"/>
      <c r="M532" s="972"/>
    </row>
    <row r="533" spans="1:13" ht="18" customHeight="1">
      <c r="A533" s="17"/>
      <c r="B533" s="436" t="s">
        <v>165</v>
      </c>
      <c r="C533" s="973" t="s">
        <v>120</v>
      </c>
      <c r="D533" s="974"/>
      <c r="E533" s="975"/>
      <c r="F533" s="906" t="s">
        <v>121</v>
      </c>
      <c r="G533" s="906"/>
      <c r="H533" s="907" t="s">
        <v>122</v>
      </c>
      <c r="I533" s="908"/>
      <c r="J533" s="132" t="s">
        <v>51</v>
      </c>
      <c r="K533" s="438" t="s">
        <v>123</v>
      </c>
      <c r="L533" s="262" t="s">
        <v>49</v>
      </c>
      <c r="M533" s="278" t="s">
        <v>54</v>
      </c>
    </row>
    <row r="534" spans="1:13" ht="18" customHeight="1" thickBot="1">
      <c r="A534" s="17"/>
      <c r="B534" s="436" t="s">
        <v>165</v>
      </c>
      <c r="C534" s="976"/>
      <c r="D534" s="977"/>
      <c r="E534" s="978"/>
      <c r="F534" s="909">
        <f>IF(OR($I517="",$I517="NSO"),"",VLOOKUP($A512,'Class-1'!$B$9:$DL$108,107,0))</f>
        <v>1000</v>
      </c>
      <c r="G534" s="910"/>
      <c r="H534" s="909">
        <f>IF(OR($I517="",$I517="NSO"),"",VLOOKUP($A512,'Class-1'!$B$9:$DL$108,108,0))</f>
        <v>0</v>
      </c>
      <c r="I534" s="910"/>
      <c r="J534" s="133">
        <f>IF(OR($I517="",$I517="NSO"),"",VLOOKUP($A512,'Class-1'!$B$9:$DL$200,109,0))</f>
        <v>0</v>
      </c>
      <c r="K534" s="133" t="str">
        <f>IF(OR($I517="",$I517="NSO"),"",VLOOKUP($A512,'Class-1'!$B$9:$DL$200,110,0))</f>
        <v/>
      </c>
      <c r="L534" s="263" t="str">
        <f>IF(OR($I517="",$I517="NSO"),"",VLOOKUP($A512,'Class-1'!$B$9:$DL$200,111,0))</f>
        <v/>
      </c>
      <c r="M534" s="279" t="str">
        <f>IF(OR($I517="",$I517="NSO"),"",VLOOKUP($A512,'Class-1'!$B$9:$DL$200,113,0))</f>
        <v/>
      </c>
    </row>
    <row r="535" spans="1:13" ht="18" customHeight="1" thickBot="1">
      <c r="A535" s="17"/>
      <c r="B535" s="436" t="s">
        <v>165</v>
      </c>
      <c r="C535" s="979"/>
      <c r="D535" s="980"/>
      <c r="E535" s="980"/>
      <c r="F535" s="980"/>
      <c r="G535" s="980"/>
      <c r="H535" s="981"/>
      <c r="I535" s="983" t="s">
        <v>73</v>
      </c>
      <c r="J535" s="984"/>
      <c r="K535" s="63">
        <f>IF(OR($I517="",$I517="NSO"),"",VLOOKUP($A512,'Class-1'!$B$9:$DL$200,104,0))</f>
        <v>0</v>
      </c>
      <c r="L535" s="982" t="s">
        <v>93</v>
      </c>
      <c r="M535" s="897"/>
    </row>
    <row r="536" spans="1:13" ht="18" customHeight="1" thickBot="1">
      <c r="A536" s="17"/>
      <c r="B536" s="436" t="s">
        <v>165</v>
      </c>
      <c r="C536" s="1014" t="s">
        <v>72</v>
      </c>
      <c r="D536" s="1015"/>
      <c r="E536" s="1015"/>
      <c r="F536" s="1015"/>
      <c r="G536" s="1015"/>
      <c r="H536" s="1016"/>
      <c r="I536" s="1017" t="s">
        <v>74</v>
      </c>
      <c r="J536" s="1018"/>
      <c r="K536" s="64">
        <f>IF(OR($I517="",$I517="NSO"),"",VLOOKUP($A512,'Class-1'!$B$9:$DL$200,105,0))</f>
        <v>0</v>
      </c>
      <c r="L536" s="1019" t="str">
        <f>IF(OR($I517="",$I517="NSO"),"",VLOOKUP($A512,'Class-1'!$B$9:$DL$200,106,0))</f>
        <v/>
      </c>
      <c r="M536" s="1020"/>
    </row>
    <row r="537" spans="1:13" ht="18" customHeight="1" thickBot="1">
      <c r="A537" s="17"/>
      <c r="B537" s="436" t="s">
        <v>165</v>
      </c>
      <c r="C537" s="1001" t="s">
        <v>66</v>
      </c>
      <c r="D537" s="1002"/>
      <c r="E537" s="1003"/>
      <c r="F537" s="1012" t="s">
        <v>69</v>
      </c>
      <c r="G537" s="1013"/>
      <c r="H537" s="272" t="s">
        <v>58</v>
      </c>
      <c r="I537" s="985" t="s">
        <v>75</v>
      </c>
      <c r="J537" s="986"/>
      <c r="K537" s="987">
        <f>IF(OR($I517="",$I517="NSO"),"",VLOOKUP($A512,'Class-1'!$B$9:$DL$200,114,0))</f>
        <v>0</v>
      </c>
      <c r="L537" s="987"/>
      <c r="M537" s="988"/>
    </row>
    <row r="538" spans="1:13" ht="18" customHeight="1">
      <c r="A538" s="17"/>
      <c r="B538" s="436" t="s">
        <v>165</v>
      </c>
      <c r="C538" s="923" t="str">
        <f>'Class-1'!$CC$3</f>
        <v>WORK EXP.</v>
      </c>
      <c r="D538" s="924"/>
      <c r="E538" s="925"/>
      <c r="F538" s="926" t="str">
        <f>IF(OR(C538="",$I517="NSO"),"",VLOOKUP($A512,'Class-1'!$B$9:$DZ$200,121,0))</f>
        <v>0/100</v>
      </c>
      <c r="G538" s="927"/>
      <c r="H538" s="85" t="str">
        <f>IF(OR(C538="",$I517="NSO"),"",VLOOKUP($A512,'Class-1'!$B$9:$DL$108,87,0))</f>
        <v/>
      </c>
      <c r="I538" s="1021" t="s">
        <v>95</v>
      </c>
      <c r="J538" s="1022"/>
      <c r="K538" s="1023">
        <f>'Class-1'!$T$2</f>
        <v>44705</v>
      </c>
      <c r="L538" s="1024"/>
      <c r="M538" s="1025"/>
    </row>
    <row r="539" spans="1:13" ht="18" customHeight="1">
      <c r="A539" s="17"/>
      <c r="B539" s="436" t="s">
        <v>165</v>
      </c>
      <c r="C539" s="923" t="str">
        <f>'Class-1'!$CK$3</f>
        <v>ART EDUCATION</v>
      </c>
      <c r="D539" s="924"/>
      <c r="E539" s="925"/>
      <c r="F539" s="926" t="str">
        <f>IF(OR(C539="",$I517="NSO"),"",VLOOKUP($A512,'Class-1'!$B$9:$DZ$200,125,0))</f>
        <v>0/100</v>
      </c>
      <c r="G539" s="927"/>
      <c r="H539" s="134" t="str">
        <f>IF(OR(C539="",$I517="NSO"),"",VLOOKUP($A512,'Class-1'!$B$9:$DL$108,95,0))</f>
        <v/>
      </c>
      <c r="I539" s="928"/>
      <c r="J539" s="929"/>
      <c r="K539" s="929"/>
      <c r="L539" s="929"/>
      <c r="M539" s="930"/>
    </row>
    <row r="540" spans="1:13" ht="18" customHeight="1" thickBot="1">
      <c r="A540" s="17"/>
      <c r="B540" s="436" t="s">
        <v>165</v>
      </c>
      <c r="C540" s="931" t="str">
        <f>'Class-1'!$CS$3</f>
        <v>HEALTH &amp; PHY. EDUCATION</v>
      </c>
      <c r="D540" s="932"/>
      <c r="E540" s="933"/>
      <c r="F540" s="926" t="str">
        <f>IF(OR(C540="",$I517="NSO"),"",VLOOKUP($A512,'Class-1'!$B$9:$DZ$200,129,0))</f>
        <v>0/100</v>
      </c>
      <c r="G540" s="927"/>
      <c r="H540" s="86" t="str">
        <f>IF(OR(C540="",$I517="NSO"),"",VLOOKUP($A512,'Class-1'!$B$9:$DL$108,103,0))</f>
        <v/>
      </c>
      <c r="I540" s="889" t="s">
        <v>89</v>
      </c>
      <c r="J540" s="890"/>
      <c r="K540" s="936"/>
      <c r="L540" s="937"/>
      <c r="M540" s="938"/>
    </row>
    <row r="541" spans="1:13" ht="18" customHeight="1">
      <c r="A541" s="17"/>
      <c r="B541" s="436" t="s">
        <v>165</v>
      </c>
      <c r="C541" s="895" t="s">
        <v>76</v>
      </c>
      <c r="D541" s="896"/>
      <c r="E541" s="896"/>
      <c r="F541" s="896"/>
      <c r="G541" s="896"/>
      <c r="H541" s="897"/>
      <c r="I541" s="891"/>
      <c r="J541" s="892"/>
      <c r="K541" s="939"/>
      <c r="L541" s="940"/>
      <c r="M541" s="941"/>
    </row>
    <row r="542" spans="1:13" ht="18" customHeight="1">
      <c r="A542" s="17"/>
      <c r="B542" s="436" t="s">
        <v>165</v>
      </c>
      <c r="C542" s="135" t="s">
        <v>35</v>
      </c>
      <c r="D542" s="463" t="s">
        <v>82</v>
      </c>
      <c r="E542" s="452"/>
      <c r="F542" s="463" t="s">
        <v>83</v>
      </c>
      <c r="G542" s="464"/>
      <c r="H542" s="465"/>
      <c r="I542" s="893"/>
      <c r="J542" s="894"/>
      <c r="K542" s="942"/>
      <c r="L542" s="943"/>
      <c r="M542" s="944"/>
    </row>
    <row r="543" spans="1:13" ht="16.5" customHeight="1">
      <c r="A543" s="17"/>
      <c r="B543" s="436" t="s">
        <v>165</v>
      </c>
      <c r="C543" s="148" t="s">
        <v>168</v>
      </c>
      <c r="D543" s="451" t="s">
        <v>170</v>
      </c>
      <c r="E543" s="148"/>
      <c r="F543" s="468" t="s">
        <v>84</v>
      </c>
      <c r="G543" s="466"/>
      <c r="H543" s="467"/>
      <c r="I543" s="992" t="s">
        <v>90</v>
      </c>
      <c r="J543" s="993"/>
      <c r="K543" s="993"/>
      <c r="L543" s="993"/>
      <c r="M543" s="994"/>
    </row>
    <row r="544" spans="1:13" ht="16.5" customHeight="1">
      <c r="A544" s="17"/>
      <c r="B544" s="436" t="s">
        <v>165</v>
      </c>
      <c r="C544" s="471" t="s">
        <v>77</v>
      </c>
      <c r="D544" s="451" t="s">
        <v>173</v>
      </c>
      <c r="E544" s="148"/>
      <c r="F544" s="468" t="s">
        <v>85</v>
      </c>
      <c r="G544" s="466"/>
      <c r="H544" s="467"/>
      <c r="I544" s="995"/>
      <c r="J544" s="996"/>
      <c r="K544" s="996"/>
      <c r="L544" s="996"/>
      <c r="M544" s="997"/>
    </row>
    <row r="545" spans="1:13" ht="16.5" customHeight="1">
      <c r="A545" s="17"/>
      <c r="B545" s="436" t="s">
        <v>165</v>
      </c>
      <c r="C545" s="471" t="s">
        <v>78</v>
      </c>
      <c r="D545" s="451" t="s">
        <v>174</v>
      </c>
      <c r="E545" s="148"/>
      <c r="F545" s="468" t="s">
        <v>86</v>
      </c>
      <c r="G545" s="466"/>
      <c r="H545" s="467"/>
      <c r="I545" s="995"/>
      <c r="J545" s="996"/>
      <c r="K545" s="996"/>
      <c r="L545" s="996"/>
      <c r="M545" s="997"/>
    </row>
    <row r="546" spans="1:13" ht="16.5" customHeight="1">
      <c r="A546" s="17"/>
      <c r="B546" s="436" t="s">
        <v>165</v>
      </c>
      <c r="C546" s="471" t="s">
        <v>80</v>
      </c>
      <c r="D546" s="451" t="s">
        <v>171</v>
      </c>
      <c r="E546" s="148"/>
      <c r="F546" s="468" t="s">
        <v>88</v>
      </c>
      <c r="G546" s="466"/>
      <c r="H546" s="467"/>
      <c r="I546" s="998"/>
      <c r="J546" s="999"/>
      <c r="K546" s="999"/>
      <c r="L546" s="999"/>
      <c r="M546" s="1000"/>
    </row>
    <row r="547" spans="1:13" ht="16.5" customHeight="1" thickBot="1">
      <c r="A547" s="17"/>
      <c r="B547" s="437" t="s">
        <v>165</v>
      </c>
      <c r="C547" s="280" t="s">
        <v>79</v>
      </c>
      <c r="D547" s="446" t="s">
        <v>172</v>
      </c>
      <c r="E547" s="439"/>
      <c r="F547" s="461" t="s">
        <v>87</v>
      </c>
      <c r="G547" s="462"/>
      <c r="H547" s="469"/>
      <c r="I547" s="989" t="s">
        <v>124</v>
      </c>
      <c r="J547" s="990"/>
      <c r="K547" s="990"/>
      <c r="L547" s="990"/>
      <c r="M547" s="991"/>
    </row>
    <row r="548" spans="1:13" ht="20.25" customHeight="1" thickBot="1">
      <c r="A548" s="1004"/>
      <c r="B548" s="1004"/>
      <c r="C548" s="1004"/>
      <c r="D548" s="1004"/>
      <c r="E548" s="1004"/>
      <c r="F548" s="1004"/>
      <c r="G548" s="1004"/>
      <c r="H548" s="1004"/>
      <c r="I548" s="1004"/>
      <c r="J548" s="1004"/>
      <c r="K548" s="1004"/>
      <c r="L548" s="1004"/>
      <c r="M548" s="1004"/>
    </row>
    <row r="549" spans="1:13" ht="14.25" customHeight="1" thickBot="1">
      <c r="A549" s="282">
        <f>A512+1</f>
        <v>16</v>
      </c>
      <c r="B549" s="1009" t="s">
        <v>61</v>
      </c>
      <c r="C549" s="1010"/>
      <c r="D549" s="1010"/>
      <c r="E549" s="1010"/>
      <c r="F549" s="1010"/>
      <c r="G549" s="1010"/>
      <c r="H549" s="1010"/>
      <c r="I549" s="1010"/>
      <c r="J549" s="1010"/>
      <c r="K549" s="1010"/>
      <c r="L549" s="1010"/>
      <c r="M549" s="1011"/>
    </row>
    <row r="550" spans="1:13" ht="36.75" thickTop="1">
      <c r="A550" s="17"/>
      <c r="B550" s="1005"/>
      <c r="C550" s="1006"/>
      <c r="D550" s="945" t="str">
        <f>Master!$E$8</f>
        <v>Govt.Sr.Sec.Sch. Raimalwada</v>
      </c>
      <c r="E550" s="946"/>
      <c r="F550" s="946"/>
      <c r="G550" s="946"/>
      <c r="H550" s="946"/>
      <c r="I550" s="946"/>
      <c r="J550" s="946"/>
      <c r="K550" s="946"/>
      <c r="L550" s="946"/>
      <c r="M550" s="947"/>
    </row>
    <row r="551" spans="1:13" ht="21" customHeight="1" thickBot="1">
      <c r="A551" s="17"/>
      <c r="B551" s="1007"/>
      <c r="C551" s="1008"/>
      <c r="D551" s="948" t="str">
        <f>Master!$E$11</f>
        <v>P.S.-Bapini (Jodhpur)</v>
      </c>
      <c r="E551" s="949"/>
      <c r="F551" s="949"/>
      <c r="G551" s="949"/>
      <c r="H551" s="949"/>
      <c r="I551" s="949"/>
      <c r="J551" s="949"/>
      <c r="K551" s="949"/>
      <c r="L551" s="949"/>
      <c r="M551" s="950"/>
    </row>
    <row r="552" spans="1:13" ht="42.75" customHeight="1" thickTop="1">
      <c r="A552" s="17"/>
      <c r="B552" s="273"/>
      <c r="C552" s="916" t="s">
        <v>62</v>
      </c>
      <c r="D552" s="917"/>
      <c r="E552" s="917"/>
      <c r="F552" s="917"/>
      <c r="G552" s="917"/>
      <c r="H552" s="917"/>
      <c r="I552" s="918"/>
      <c r="J552" s="922" t="s">
        <v>91</v>
      </c>
      <c r="K552" s="922"/>
      <c r="L552" s="934" t="str">
        <f>Master!$E$14</f>
        <v>0810000000</v>
      </c>
      <c r="M552" s="935"/>
    </row>
    <row r="553" spans="1:13" ht="18" customHeight="1" thickBot="1">
      <c r="A553" s="17"/>
      <c r="B553" s="274"/>
      <c r="C553" s="919"/>
      <c r="D553" s="920"/>
      <c r="E553" s="920"/>
      <c r="F553" s="920"/>
      <c r="G553" s="920"/>
      <c r="H553" s="920"/>
      <c r="I553" s="921"/>
      <c r="J553" s="898" t="s">
        <v>63</v>
      </c>
      <c r="K553" s="899"/>
      <c r="L553" s="902" t="str">
        <f>Master!$E$6</f>
        <v>2021-22</v>
      </c>
      <c r="M553" s="903"/>
    </row>
    <row r="554" spans="1:13" ht="18" customHeight="1" thickBot="1">
      <c r="A554" s="17"/>
      <c r="B554" s="274"/>
      <c r="C554" s="951" t="s">
        <v>125</v>
      </c>
      <c r="D554" s="952"/>
      <c r="E554" s="952"/>
      <c r="F554" s="952"/>
      <c r="G554" s="952"/>
      <c r="H554" s="952"/>
      <c r="I554" s="281">
        <f>VLOOKUP($A549,'Class-1'!$B$9:$F$108,5,0)</f>
        <v>0</v>
      </c>
      <c r="J554" s="900"/>
      <c r="K554" s="901"/>
      <c r="L554" s="904"/>
      <c r="M554" s="905"/>
    </row>
    <row r="555" spans="1:13" ht="18" customHeight="1">
      <c r="A555" s="17"/>
      <c r="B555" s="436" t="s">
        <v>165</v>
      </c>
      <c r="C555" s="911" t="s">
        <v>20</v>
      </c>
      <c r="D555" s="912"/>
      <c r="E555" s="912"/>
      <c r="F555" s="913"/>
      <c r="G555" s="31" t="s">
        <v>101</v>
      </c>
      <c r="H555" s="914">
        <f>VLOOKUP($A549,'Class-1'!$B$9:$DL$108,3,0)</f>
        <v>0</v>
      </c>
      <c r="I555" s="914"/>
      <c r="J555" s="914"/>
      <c r="K555" s="914"/>
      <c r="L555" s="914"/>
      <c r="M555" s="915"/>
    </row>
    <row r="556" spans="1:13" ht="18" customHeight="1">
      <c r="A556" s="17"/>
      <c r="B556" s="436" t="s">
        <v>165</v>
      </c>
      <c r="C556" s="953" t="s">
        <v>22</v>
      </c>
      <c r="D556" s="954"/>
      <c r="E556" s="954"/>
      <c r="F556" s="955"/>
      <c r="G556" s="60" t="s">
        <v>101</v>
      </c>
      <c r="H556" s="956">
        <f>VLOOKUP($A549,'Class-1'!$B$9:$DL$108,6,0)</f>
        <v>0</v>
      </c>
      <c r="I556" s="956"/>
      <c r="J556" s="956"/>
      <c r="K556" s="956"/>
      <c r="L556" s="956"/>
      <c r="M556" s="957"/>
    </row>
    <row r="557" spans="1:13" ht="18" customHeight="1">
      <c r="A557" s="17"/>
      <c r="B557" s="436" t="s">
        <v>165</v>
      </c>
      <c r="C557" s="953" t="s">
        <v>23</v>
      </c>
      <c r="D557" s="954"/>
      <c r="E557" s="954"/>
      <c r="F557" s="955"/>
      <c r="G557" s="60" t="s">
        <v>101</v>
      </c>
      <c r="H557" s="956">
        <f>VLOOKUP($A549,'Class-1'!$B$9:$DL$108,7,0)</f>
        <v>0</v>
      </c>
      <c r="I557" s="956"/>
      <c r="J557" s="956"/>
      <c r="K557" s="956"/>
      <c r="L557" s="956"/>
      <c r="M557" s="957"/>
    </row>
    <row r="558" spans="1:13" ht="18" customHeight="1">
      <c r="A558" s="17"/>
      <c r="B558" s="436" t="s">
        <v>165</v>
      </c>
      <c r="C558" s="953" t="s">
        <v>64</v>
      </c>
      <c r="D558" s="954"/>
      <c r="E558" s="954"/>
      <c r="F558" s="955"/>
      <c r="G558" s="60" t="s">
        <v>101</v>
      </c>
      <c r="H558" s="956">
        <f>VLOOKUP($A549,'Class-1'!$B$9:$DL$108,8,0)</f>
        <v>0</v>
      </c>
      <c r="I558" s="956"/>
      <c r="J558" s="956"/>
      <c r="K558" s="956"/>
      <c r="L558" s="956"/>
      <c r="M558" s="957"/>
    </row>
    <row r="559" spans="1:13" ht="18" customHeight="1">
      <c r="A559" s="17"/>
      <c r="B559" s="436" t="s">
        <v>165</v>
      </c>
      <c r="C559" s="953" t="s">
        <v>65</v>
      </c>
      <c r="D559" s="954"/>
      <c r="E559" s="954"/>
      <c r="F559" s="955"/>
      <c r="G559" s="60" t="s">
        <v>101</v>
      </c>
      <c r="H559" s="1026" t="str">
        <f>CONCATENATE('Class-1'!$F$4,'Class-1'!$I$4)</f>
        <v>4(A)</v>
      </c>
      <c r="I559" s="956"/>
      <c r="J559" s="956"/>
      <c r="K559" s="956"/>
      <c r="L559" s="956"/>
      <c r="M559" s="957"/>
    </row>
    <row r="560" spans="1:13" ht="18" customHeight="1" thickBot="1">
      <c r="A560" s="17"/>
      <c r="B560" s="436" t="s">
        <v>165</v>
      </c>
      <c r="C560" s="1027" t="s">
        <v>25</v>
      </c>
      <c r="D560" s="1028"/>
      <c r="E560" s="1028"/>
      <c r="F560" s="1029"/>
      <c r="G560" s="130" t="s">
        <v>101</v>
      </c>
      <c r="H560" s="1030">
        <f>VLOOKUP($A549,'Class-1'!$B$9:$DL$108,9,0)</f>
        <v>0</v>
      </c>
      <c r="I560" s="1030"/>
      <c r="J560" s="1030"/>
      <c r="K560" s="1030"/>
      <c r="L560" s="1030"/>
      <c r="M560" s="1031"/>
    </row>
    <row r="561" spans="1:13" ht="18" customHeight="1">
      <c r="A561" s="17"/>
      <c r="B561" s="436" t="s">
        <v>165</v>
      </c>
      <c r="C561" s="958" t="s">
        <v>66</v>
      </c>
      <c r="D561" s="959"/>
      <c r="E561" s="268" t="s">
        <v>109</v>
      </c>
      <c r="F561" s="268" t="s">
        <v>110</v>
      </c>
      <c r="G561" s="265" t="s">
        <v>34</v>
      </c>
      <c r="H561" s="269" t="s">
        <v>67</v>
      </c>
      <c r="I561" s="265" t="s">
        <v>147</v>
      </c>
      <c r="J561" s="270" t="s">
        <v>31</v>
      </c>
      <c r="K561" s="960" t="s">
        <v>118</v>
      </c>
      <c r="L561" s="961"/>
      <c r="M561" s="275" t="s">
        <v>119</v>
      </c>
    </row>
    <row r="562" spans="1:13" ht="18" customHeight="1" thickBot="1">
      <c r="A562" s="17"/>
      <c r="B562" s="436" t="s">
        <v>165</v>
      </c>
      <c r="C562" s="966" t="s">
        <v>68</v>
      </c>
      <c r="D562" s="967"/>
      <c r="E562" s="470">
        <f>'Class-1'!$K$7</f>
        <v>20</v>
      </c>
      <c r="F562" s="470">
        <f>'Class-1'!$L$7</f>
        <v>20</v>
      </c>
      <c r="G562" s="266">
        <f>E562+F562</f>
        <v>40</v>
      </c>
      <c r="H562" s="470">
        <f>'Class-1'!$Q$7</f>
        <v>60</v>
      </c>
      <c r="I562" s="266">
        <f>G562+H562</f>
        <v>100</v>
      </c>
      <c r="J562" s="470">
        <f>'Class-1'!$U$7</f>
        <v>100</v>
      </c>
      <c r="K562" s="1032">
        <f>I562+J562</f>
        <v>200</v>
      </c>
      <c r="L562" s="1033"/>
      <c r="M562" s="276" t="s">
        <v>166</v>
      </c>
    </row>
    <row r="563" spans="1:13" ht="18" customHeight="1">
      <c r="A563" s="17"/>
      <c r="B563" s="436" t="s">
        <v>165</v>
      </c>
      <c r="C563" s="1034" t="str">
        <f>'Class-1'!$K$3</f>
        <v>Hindi</v>
      </c>
      <c r="D563" s="1035"/>
      <c r="E563" s="131">
        <f>IF(OR(C563="",$I554="NSO"),"",VLOOKUP($A549,'Class-1'!$B$9:$DL$108,10,0))</f>
        <v>0</v>
      </c>
      <c r="F563" s="131">
        <f>IF(OR(C563="",$I554="NSO"),"",VLOOKUP($A549,'Class-1'!$B$9:$DL$108,11,0))</f>
        <v>0</v>
      </c>
      <c r="G563" s="267">
        <f>SUM(E563,F563)</f>
        <v>0</v>
      </c>
      <c r="H563" s="131">
        <f>IF(OR(C563="",$I554="NSO"),"",VLOOKUP($A549,'Class-1'!$B$9:$DL$108,16,0))</f>
        <v>0</v>
      </c>
      <c r="I563" s="264">
        <f t="shared" ref="I563:I568" si="61">SUM(G563,H563)</f>
        <v>0</v>
      </c>
      <c r="J563" s="131">
        <f>IF(OR(C563="",$I554="NSO"),"",VLOOKUP($A549,'Class-1'!$B$9:$DL$108,20,0))</f>
        <v>0</v>
      </c>
      <c r="K563" s="1036">
        <f t="shared" ref="K563:K568" si="62">SUM(I563,J563)</f>
        <v>0</v>
      </c>
      <c r="L563" s="1037">
        <f t="shared" ref="L563:L568" si="63">SUM(J563,K563)</f>
        <v>0</v>
      </c>
      <c r="M563" s="277" t="str">
        <f>IF(OR(C563="",$I554="NSO"),"",VLOOKUP($A549,'Class-1'!$B$9:$DL$108,23,0))</f>
        <v/>
      </c>
    </row>
    <row r="564" spans="1:13" ht="18" customHeight="1">
      <c r="A564" s="17"/>
      <c r="B564" s="436" t="s">
        <v>165</v>
      </c>
      <c r="C564" s="962" t="str">
        <f>'Class-1'!$Y$3</f>
        <v>Mathematics</v>
      </c>
      <c r="D564" s="963"/>
      <c r="E564" s="131">
        <f>IF(OR(C564="",$I554="NSO"),"",VLOOKUP($A549,'Class-1'!$B$9:$DL$108,24,0))</f>
        <v>0</v>
      </c>
      <c r="F564" s="131">
        <f>IF(OR(C564="",$I554="NSO"),"",VLOOKUP($A549,'Class-1'!$B$9:$DL$108,25,0))</f>
        <v>0</v>
      </c>
      <c r="G564" s="267">
        <f t="shared" ref="G564:G568" si="64">SUM(E564,F564)</f>
        <v>0</v>
      </c>
      <c r="H564" s="131">
        <f>IF(OR(C564="",$I554="NSO"),"",VLOOKUP($A549,'Class-1'!$B$9:$DL$108,30,0))</f>
        <v>0</v>
      </c>
      <c r="I564" s="264">
        <f t="shared" si="61"/>
        <v>0</v>
      </c>
      <c r="J564" s="131">
        <f>IF(OR(C564="",$I554="NSO"),"",VLOOKUP($A549,'Class-1'!$B$9:$DL$108,34,0))</f>
        <v>0</v>
      </c>
      <c r="K564" s="964">
        <f t="shared" si="62"/>
        <v>0</v>
      </c>
      <c r="L564" s="965">
        <f t="shared" si="63"/>
        <v>0</v>
      </c>
      <c r="M564" s="277" t="str">
        <f>IF(OR(C564="",$I554="NSO"),"",VLOOKUP($A549,'Class-1'!$B$9:$DL$108,37,0))</f>
        <v/>
      </c>
    </row>
    <row r="565" spans="1:13" ht="18" customHeight="1">
      <c r="A565" s="17"/>
      <c r="B565" s="436" t="s">
        <v>165</v>
      </c>
      <c r="C565" s="962" t="str">
        <f>'Class-1'!$AM$3</f>
        <v>Sanskrit</v>
      </c>
      <c r="D565" s="963"/>
      <c r="E565" s="131">
        <f>IF(OR(C565="",$I554="NSO"),"",VLOOKUP($A549,'Class-1'!$B$9:$DL$108,38,0))</f>
        <v>0</v>
      </c>
      <c r="F565" s="131">
        <f>IF(OR(C565="",$I554="NSO"),"",VLOOKUP($A549,'Class-1'!$B$9:$DL$108,39,0))</f>
        <v>0</v>
      </c>
      <c r="G565" s="267">
        <f t="shared" si="64"/>
        <v>0</v>
      </c>
      <c r="H565" s="131">
        <f>IF(OR(C565="",$I554="NSO"),"",VLOOKUP($A549,'Class-1'!$B$9:$DL$108,44,0))</f>
        <v>0</v>
      </c>
      <c r="I565" s="264">
        <f t="shared" si="61"/>
        <v>0</v>
      </c>
      <c r="J565" s="131">
        <f>IF(OR(C565="",$I554="NSO"),"",VLOOKUP($A549,'Class-1'!$B$9:$DL$108,48,0))</f>
        <v>0</v>
      </c>
      <c r="K565" s="964">
        <f t="shared" si="62"/>
        <v>0</v>
      </c>
      <c r="L565" s="965">
        <f t="shared" si="63"/>
        <v>0</v>
      </c>
      <c r="M565" s="277" t="str">
        <f>IF(OR(C565="",$I554="NSO"),"",VLOOKUP($A549,'Class-1'!$B$9:$DL$108,51,0))</f>
        <v/>
      </c>
    </row>
    <row r="566" spans="1:13" ht="18" customHeight="1">
      <c r="A566" s="17"/>
      <c r="B566" s="436" t="s">
        <v>165</v>
      </c>
      <c r="C566" s="962" t="str">
        <f>'Class-1'!$BA$3</f>
        <v>English</v>
      </c>
      <c r="D566" s="963"/>
      <c r="E566" s="131">
        <f>IF(OR(C566="",$I554="NSO"),"",VLOOKUP($A549,'Class-1'!$B$9:$DL$108,52,0))</f>
        <v>0</v>
      </c>
      <c r="F566" s="131">
        <f>IF(OR(C566="",$I554="NSO"),"",VLOOKUP($A549,'Class-1'!$B$9:$DL$108,53,0))</f>
        <v>0</v>
      </c>
      <c r="G566" s="267">
        <f t="shared" si="64"/>
        <v>0</v>
      </c>
      <c r="H566" s="131">
        <f>IF(OR(C566="",$I554="NSO"),"",VLOOKUP($A549,'Class-1'!$B$9:$DL$108,58,0))</f>
        <v>0</v>
      </c>
      <c r="I566" s="264">
        <f t="shared" si="61"/>
        <v>0</v>
      </c>
      <c r="J566" s="131">
        <f>IF(OR(C566="",$I554="NSO"),"",VLOOKUP($A549,'Class-1'!$B$9:$DL$108,62,0))</f>
        <v>0</v>
      </c>
      <c r="K566" s="964">
        <f t="shared" si="62"/>
        <v>0</v>
      </c>
      <c r="L566" s="965">
        <f t="shared" si="63"/>
        <v>0</v>
      </c>
      <c r="M566" s="277" t="str">
        <f>IF(OR(C566="",$I554="NSO"),"",VLOOKUP($A549,'Class-1'!$B$9:$DL$108,65,0))</f>
        <v/>
      </c>
    </row>
    <row r="567" spans="1:13" ht="18" customHeight="1" thickBot="1">
      <c r="A567" s="17"/>
      <c r="B567" s="436" t="s">
        <v>165</v>
      </c>
      <c r="C567" s="966" t="s">
        <v>68</v>
      </c>
      <c r="D567" s="967"/>
      <c r="E567" s="470">
        <f>'Class-1'!$BO$7</f>
        <v>20</v>
      </c>
      <c r="F567" s="470">
        <f>'Class-1'!$BP$7</f>
        <v>20</v>
      </c>
      <c r="G567" s="266">
        <f t="shared" si="64"/>
        <v>40</v>
      </c>
      <c r="H567" s="271">
        <f>'Class-1'!$BU$7</f>
        <v>60</v>
      </c>
      <c r="I567" s="266">
        <f t="shared" si="61"/>
        <v>100</v>
      </c>
      <c r="J567" s="470">
        <f>'Class-1'!$BY$7</f>
        <v>100</v>
      </c>
      <c r="K567" s="1032">
        <f t="shared" si="62"/>
        <v>200</v>
      </c>
      <c r="L567" s="1033">
        <f t="shared" si="63"/>
        <v>300</v>
      </c>
      <c r="M567" s="276" t="s">
        <v>166</v>
      </c>
    </row>
    <row r="568" spans="1:13" ht="18" customHeight="1">
      <c r="A568" s="17"/>
      <c r="B568" s="436" t="s">
        <v>165</v>
      </c>
      <c r="C568" s="962" t="str">
        <f>'Class-1'!$BO$3</f>
        <v>Env. Study</v>
      </c>
      <c r="D568" s="963"/>
      <c r="E568" s="131">
        <f>IF(OR(C568="",$I554="NSO"),"",VLOOKUP($A549,'Class-1'!$B$9:$DL$108,66,0))</f>
        <v>0</v>
      </c>
      <c r="F568" s="131">
        <f>IF(OR(C568="",$I554="NSO"),"",VLOOKUP($A549,'Class-1'!$B$9:$DL$108,67,0))</f>
        <v>0</v>
      </c>
      <c r="G568" s="264">
        <f t="shared" si="64"/>
        <v>0</v>
      </c>
      <c r="H568" s="131">
        <f>IF(OR(C568="",$I554="NSO"),"",VLOOKUP($A549,'Class-1'!$B$9:$DL$108,72,0))</f>
        <v>0</v>
      </c>
      <c r="I568" s="264">
        <f t="shared" si="61"/>
        <v>0</v>
      </c>
      <c r="J568" s="131">
        <f>IF(OR(C568="",$I554="NSO"),"",VLOOKUP($A549,'Class-1'!$B$9:$DL$108,76,0))</f>
        <v>0</v>
      </c>
      <c r="K568" s="968">
        <f t="shared" si="62"/>
        <v>0</v>
      </c>
      <c r="L568" s="969">
        <f t="shared" si="63"/>
        <v>0</v>
      </c>
      <c r="M568" s="277" t="str">
        <f>IF(OR(C568="",$I554="NSO"),"",VLOOKUP($A549,'Class-1'!$B$9:$DL$108,79,0))</f>
        <v/>
      </c>
    </row>
    <row r="569" spans="1:13" ht="18" customHeight="1" thickBot="1">
      <c r="A569" s="17"/>
      <c r="B569" s="436" t="s">
        <v>165</v>
      </c>
      <c r="C569" s="970"/>
      <c r="D569" s="971"/>
      <c r="E569" s="971"/>
      <c r="F569" s="971"/>
      <c r="G569" s="971"/>
      <c r="H569" s="971"/>
      <c r="I569" s="971"/>
      <c r="J569" s="971"/>
      <c r="K569" s="971"/>
      <c r="L569" s="971"/>
      <c r="M569" s="972"/>
    </row>
    <row r="570" spans="1:13" ht="18" customHeight="1">
      <c r="A570" s="17"/>
      <c r="B570" s="436" t="s">
        <v>165</v>
      </c>
      <c r="C570" s="973" t="s">
        <v>120</v>
      </c>
      <c r="D570" s="974"/>
      <c r="E570" s="975"/>
      <c r="F570" s="906" t="s">
        <v>121</v>
      </c>
      <c r="G570" s="906"/>
      <c r="H570" s="907" t="s">
        <v>122</v>
      </c>
      <c r="I570" s="908"/>
      <c r="J570" s="132" t="s">
        <v>51</v>
      </c>
      <c r="K570" s="438" t="s">
        <v>123</v>
      </c>
      <c r="L570" s="262" t="s">
        <v>49</v>
      </c>
      <c r="M570" s="278" t="s">
        <v>54</v>
      </c>
    </row>
    <row r="571" spans="1:13" ht="18" customHeight="1" thickBot="1">
      <c r="A571" s="17"/>
      <c r="B571" s="436" t="s">
        <v>165</v>
      </c>
      <c r="C571" s="976"/>
      <c r="D571" s="977"/>
      <c r="E571" s="978"/>
      <c r="F571" s="909">
        <f>IF(OR($I554="",$I554="NSO"),"",VLOOKUP($A549,'Class-1'!$B$9:$DL$108,107,0))</f>
        <v>1000</v>
      </c>
      <c r="G571" s="910"/>
      <c r="H571" s="909">
        <f>IF(OR($I554="",$I554="NSO"),"",VLOOKUP($A549,'Class-1'!$B$9:$DL$108,108,0))</f>
        <v>0</v>
      </c>
      <c r="I571" s="910"/>
      <c r="J571" s="133">
        <f>IF(OR($I554="",$I554="NSO"),"",VLOOKUP($A549,'Class-1'!$B$9:$DL$200,109,0))</f>
        <v>0</v>
      </c>
      <c r="K571" s="133" t="str">
        <f>IF(OR($I554="",$I554="NSO"),"",VLOOKUP($A549,'Class-1'!$B$9:$DL$200,110,0))</f>
        <v/>
      </c>
      <c r="L571" s="263" t="str">
        <f>IF(OR($I554="",$I554="NSO"),"",VLOOKUP($A549,'Class-1'!$B$9:$DL$200,111,0))</f>
        <v/>
      </c>
      <c r="M571" s="279" t="str">
        <f>IF(OR($I554="",$I554="NSO"),"",VLOOKUP($A549,'Class-1'!$B$9:$DL$200,113,0))</f>
        <v/>
      </c>
    </row>
    <row r="572" spans="1:13" ht="18" customHeight="1" thickBot="1">
      <c r="A572" s="17"/>
      <c r="B572" s="436" t="s">
        <v>165</v>
      </c>
      <c r="C572" s="979"/>
      <c r="D572" s="980"/>
      <c r="E572" s="980"/>
      <c r="F572" s="980"/>
      <c r="G572" s="980"/>
      <c r="H572" s="981"/>
      <c r="I572" s="983" t="s">
        <v>73</v>
      </c>
      <c r="J572" s="984"/>
      <c r="K572" s="63">
        <f>IF(OR($I554="",$I554="NSO"),"",VLOOKUP($A549,'Class-1'!$B$9:$DL$200,104,0))</f>
        <v>0</v>
      </c>
      <c r="L572" s="982" t="s">
        <v>93</v>
      </c>
      <c r="M572" s="897"/>
    </row>
    <row r="573" spans="1:13" ht="18" customHeight="1" thickBot="1">
      <c r="A573" s="17"/>
      <c r="B573" s="436" t="s">
        <v>165</v>
      </c>
      <c r="C573" s="1014" t="s">
        <v>72</v>
      </c>
      <c r="D573" s="1015"/>
      <c r="E573" s="1015"/>
      <c r="F573" s="1015"/>
      <c r="G573" s="1015"/>
      <c r="H573" s="1016"/>
      <c r="I573" s="1017" t="s">
        <v>74</v>
      </c>
      <c r="J573" s="1018"/>
      <c r="K573" s="64">
        <f>IF(OR($I554="",$I554="NSO"),"",VLOOKUP($A549,'Class-1'!$B$9:$DL$200,105,0))</f>
        <v>0</v>
      </c>
      <c r="L573" s="1019" t="str">
        <f>IF(OR($I554="",$I554="NSO"),"",VLOOKUP($A549,'Class-1'!$B$9:$DL$200,106,0))</f>
        <v/>
      </c>
      <c r="M573" s="1020"/>
    </row>
    <row r="574" spans="1:13" ht="18" customHeight="1" thickBot="1">
      <c r="A574" s="17"/>
      <c r="B574" s="436" t="s">
        <v>165</v>
      </c>
      <c r="C574" s="1001" t="s">
        <v>66</v>
      </c>
      <c r="D574" s="1002"/>
      <c r="E574" s="1003"/>
      <c r="F574" s="1012" t="s">
        <v>69</v>
      </c>
      <c r="G574" s="1013"/>
      <c r="H574" s="272" t="s">
        <v>58</v>
      </c>
      <c r="I574" s="985" t="s">
        <v>75</v>
      </c>
      <c r="J574" s="986"/>
      <c r="K574" s="987">
        <f>IF(OR($I554="",$I554="NSO"),"",VLOOKUP($A549,'Class-1'!$B$9:$DL$200,114,0))</f>
        <v>0</v>
      </c>
      <c r="L574" s="987"/>
      <c r="M574" s="988"/>
    </row>
    <row r="575" spans="1:13" ht="18" customHeight="1">
      <c r="A575" s="17"/>
      <c r="B575" s="436" t="s">
        <v>165</v>
      </c>
      <c r="C575" s="923" t="str">
        <f>'Class-1'!$CC$3</f>
        <v>WORK EXP.</v>
      </c>
      <c r="D575" s="924"/>
      <c r="E575" s="925"/>
      <c r="F575" s="926" t="str">
        <f>IF(OR(C575="",$I554="NSO"),"",VLOOKUP($A549,'Class-1'!$B$9:$DZ$200,121,0))</f>
        <v>0/100</v>
      </c>
      <c r="G575" s="927"/>
      <c r="H575" s="85" t="str">
        <f>IF(OR(C575="",$I554="NSO"),"",VLOOKUP($A549,'Class-1'!$B$9:$DL$108,87,0))</f>
        <v/>
      </c>
      <c r="I575" s="1021" t="s">
        <v>95</v>
      </c>
      <c r="J575" s="1022"/>
      <c r="K575" s="1023">
        <f>'Class-1'!$T$2</f>
        <v>44705</v>
      </c>
      <c r="L575" s="1024"/>
      <c r="M575" s="1025"/>
    </row>
    <row r="576" spans="1:13" ht="18" customHeight="1">
      <c r="A576" s="17"/>
      <c r="B576" s="436" t="s">
        <v>165</v>
      </c>
      <c r="C576" s="923" t="str">
        <f>'Class-1'!$CK$3</f>
        <v>ART EDUCATION</v>
      </c>
      <c r="D576" s="924"/>
      <c r="E576" s="925"/>
      <c r="F576" s="926" t="str">
        <f>IF(OR(C576="",$I554="NSO"),"",VLOOKUP($A549,'Class-1'!$B$9:$DZ$200,125,0))</f>
        <v>0/100</v>
      </c>
      <c r="G576" s="927"/>
      <c r="H576" s="134" t="str">
        <f>IF(OR(C576="",$I554="NSO"),"",VLOOKUP($A549,'Class-1'!$B$9:$DL$108,95,0))</f>
        <v/>
      </c>
      <c r="I576" s="928"/>
      <c r="J576" s="929"/>
      <c r="K576" s="929"/>
      <c r="L576" s="929"/>
      <c r="M576" s="930"/>
    </row>
    <row r="577" spans="1:13" ht="18" customHeight="1" thickBot="1">
      <c r="A577" s="17"/>
      <c r="B577" s="436" t="s">
        <v>165</v>
      </c>
      <c r="C577" s="931" t="str">
        <f>'Class-1'!$CS$3</f>
        <v>HEALTH &amp; PHY. EDUCATION</v>
      </c>
      <c r="D577" s="932"/>
      <c r="E577" s="933"/>
      <c r="F577" s="926" t="str">
        <f>IF(OR(C577="",$I554="NSO"),"",VLOOKUP($A549,'Class-1'!$B$9:$DZ$200,129,0))</f>
        <v>0/100</v>
      </c>
      <c r="G577" s="927"/>
      <c r="H577" s="86" t="str">
        <f>IF(OR(C577="",$I554="NSO"),"",VLOOKUP($A549,'Class-1'!$B$9:$DL$108,103,0))</f>
        <v/>
      </c>
      <c r="I577" s="889" t="s">
        <v>89</v>
      </c>
      <c r="J577" s="890"/>
      <c r="K577" s="936"/>
      <c r="L577" s="937"/>
      <c r="M577" s="938"/>
    </row>
    <row r="578" spans="1:13" ht="18" customHeight="1">
      <c r="A578" s="17"/>
      <c r="B578" s="436" t="s">
        <v>165</v>
      </c>
      <c r="C578" s="895" t="s">
        <v>76</v>
      </c>
      <c r="D578" s="896"/>
      <c r="E578" s="896"/>
      <c r="F578" s="896"/>
      <c r="G578" s="896"/>
      <c r="H578" s="897"/>
      <c r="I578" s="891"/>
      <c r="J578" s="892"/>
      <c r="K578" s="939"/>
      <c r="L578" s="940"/>
      <c r="M578" s="941"/>
    </row>
    <row r="579" spans="1:13" ht="18" customHeight="1">
      <c r="A579" s="17"/>
      <c r="B579" s="436" t="s">
        <v>165</v>
      </c>
      <c r="C579" s="135" t="s">
        <v>35</v>
      </c>
      <c r="D579" s="463" t="s">
        <v>82</v>
      </c>
      <c r="E579" s="452"/>
      <c r="F579" s="463" t="s">
        <v>83</v>
      </c>
      <c r="G579" s="464"/>
      <c r="H579" s="465"/>
      <c r="I579" s="893"/>
      <c r="J579" s="894"/>
      <c r="K579" s="942"/>
      <c r="L579" s="943"/>
      <c r="M579" s="944"/>
    </row>
    <row r="580" spans="1:13" ht="16.5" customHeight="1">
      <c r="A580" s="17"/>
      <c r="B580" s="436" t="s">
        <v>165</v>
      </c>
      <c r="C580" s="148" t="s">
        <v>168</v>
      </c>
      <c r="D580" s="451" t="s">
        <v>170</v>
      </c>
      <c r="E580" s="148"/>
      <c r="F580" s="468" t="s">
        <v>84</v>
      </c>
      <c r="G580" s="466"/>
      <c r="H580" s="467"/>
      <c r="I580" s="992" t="s">
        <v>90</v>
      </c>
      <c r="J580" s="993"/>
      <c r="K580" s="993"/>
      <c r="L580" s="993"/>
      <c r="M580" s="994"/>
    </row>
    <row r="581" spans="1:13" ht="16.5" customHeight="1">
      <c r="A581" s="17"/>
      <c r="B581" s="436" t="s">
        <v>165</v>
      </c>
      <c r="C581" s="471" t="s">
        <v>77</v>
      </c>
      <c r="D581" s="451" t="s">
        <v>173</v>
      </c>
      <c r="E581" s="148"/>
      <c r="F581" s="468" t="s">
        <v>85</v>
      </c>
      <c r="G581" s="466"/>
      <c r="H581" s="467"/>
      <c r="I581" s="995"/>
      <c r="J581" s="996"/>
      <c r="K581" s="996"/>
      <c r="L581" s="996"/>
      <c r="M581" s="997"/>
    </row>
    <row r="582" spans="1:13" ht="16.5" customHeight="1">
      <c r="A582" s="17"/>
      <c r="B582" s="436" t="s">
        <v>165</v>
      </c>
      <c r="C582" s="471" t="s">
        <v>78</v>
      </c>
      <c r="D582" s="451" t="s">
        <v>174</v>
      </c>
      <c r="E582" s="148"/>
      <c r="F582" s="468" t="s">
        <v>86</v>
      </c>
      <c r="G582" s="466"/>
      <c r="H582" s="467"/>
      <c r="I582" s="995"/>
      <c r="J582" s="996"/>
      <c r="K582" s="996"/>
      <c r="L582" s="996"/>
      <c r="M582" s="997"/>
    </row>
    <row r="583" spans="1:13" ht="16.5" customHeight="1">
      <c r="A583" s="17"/>
      <c r="B583" s="436" t="s">
        <v>165</v>
      </c>
      <c r="C583" s="471" t="s">
        <v>80</v>
      </c>
      <c r="D583" s="451" t="s">
        <v>171</v>
      </c>
      <c r="E583" s="148"/>
      <c r="F583" s="468" t="s">
        <v>88</v>
      </c>
      <c r="G583" s="466"/>
      <c r="H583" s="467"/>
      <c r="I583" s="998"/>
      <c r="J583" s="999"/>
      <c r="K583" s="999"/>
      <c r="L583" s="999"/>
      <c r="M583" s="1000"/>
    </row>
    <row r="584" spans="1:13" ht="16.5" customHeight="1" thickBot="1">
      <c r="A584" s="17"/>
      <c r="B584" s="437" t="s">
        <v>165</v>
      </c>
      <c r="C584" s="280" t="s">
        <v>79</v>
      </c>
      <c r="D584" s="446" t="s">
        <v>172</v>
      </c>
      <c r="E584" s="439"/>
      <c r="F584" s="461" t="s">
        <v>87</v>
      </c>
      <c r="G584" s="462"/>
      <c r="H584" s="469"/>
      <c r="I584" s="989" t="s">
        <v>124</v>
      </c>
      <c r="J584" s="990"/>
      <c r="K584" s="990"/>
      <c r="L584" s="990"/>
      <c r="M584" s="991"/>
    </row>
    <row r="585" spans="1:13" ht="14.25" customHeight="1" thickBot="1">
      <c r="A585" s="282">
        <f>A549+1</f>
        <v>17</v>
      </c>
      <c r="B585" s="1009" t="s">
        <v>61</v>
      </c>
      <c r="C585" s="1010"/>
      <c r="D585" s="1010"/>
      <c r="E585" s="1010"/>
      <c r="F585" s="1010"/>
      <c r="G585" s="1010"/>
      <c r="H585" s="1010"/>
      <c r="I585" s="1010"/>
      <c r="J585" s="1010"/>
      <c r="K585" s="1010"/>
      <c r="L585" s="1010"/>
      <c r="M585" s="1011"/>
    </row>
    <row r="586" spans="1:13" ht="36.75" thickTop="1">
      <c r="A586" s="17"/>
      <c r="B586" s="1005"/>
      <c r="C586" s="1006"/>
      <c r="D586" s="945" t="str">
        <f>Master!$E$8</f>
        <v>Govt.Sr.Sec.Sch. Raimalwada</v>
      </c>
      <c r="E586" s="946"/>
      <c r="F586" s="946"/>
      <c r="G586" s="946"/>
      <c r="H586" s="946"/>
      <c r="I586" s="946"/>
      <c r="J586" s="946"/>
      <c r="K586" s="946"/>
      <c r="L586" s="946"/>
      <c r="M586" s="947"/>
    </row>
    <row r="587" spans="1:13" ht="21" customHeight="1" thickBot="1">
      <c r="A587" s="17"/>
      <c r="B587" s="1007"/>
      <c r="C587" s="1008"/>
      <c r="D587" s="948" t="str">
        <f>Master!$E$11</f>
        <v>P.S.-Bapini (Jodhpur)</v>
      </c>
      <c r="E587" s="949"/>
      <c r="F587" s="949"/>
      <c r="G587" s="949"/>
      <c r="H587" s="949"/>
      <c r="I587" s="949"/>
      <c r="J587" s="949"/>
      <c r="K587" s="949"/>
      <c r="L587" s="949"/>
      <c r="M587" s="950"/>
    </row>
    <row r="588" spans="1:13" ht="42.75" customHeight="1" thickTop="1">
      <c r="A588" s="17"/>
      <c r="B588" s="273"/>
      <c r="C588" s="916" t="s">
        <v>62</v>
      </c>
      <c r="D588" s="917"/>
      <c r="E588" s="917"/>
      <c r="F588" s="917"/>
      <c r="G588" s="917"/>
      <c r="H588" s="917"/>
      <c r="I588" s="918"/>
      <c r="J588" s="922" t="s">
        <v>91</v>
      </c>
      <c r="K588" s="922"/>
      <c r="L588" s="934" t="str">
        <f>Master!$E$14</f>
        <v>0810000000</v>
      </c>
      <c r="M588" s="935"/>
    </row>
    <row r="589" spans="1:13" ht="18" customHeight="1" thickBot="1">
      <c r="A589" s="17"/>
      <c r="B589" s="274"/>
      <c r="C589" s="919"/>
      <c r="D589" s="920"/>
      <c r="E589" s="920"/>
      <c r="F589" s="920"/>
      <c r="G589" s="920"/>
      <c r="H589" s="920"/>
      <c r="I589" s="921"/>
      <c r="J589" s="898" t="s">
        <v>63</v>
      </c>
      <c r="K589" s="899"/>
      <c r="L589" s="902" t="str">
        <f>Master!$E$6</f>
        <v>2021-22</v>
      </c>
      <c r="M589" s="903"/>
    </row>
    <row r="590" spans="1:13" ht="18" customHeight="1" thickBot="1">
      <c r="A590" s="17"/>
      <c r="B590" s="274"/>
      <c r="C590" s="951" t="s">
        <v>125</v>
      </c>
      <c r="D590" s="952"/>
      <c r="E590" s="952"/>
      <c r="F590" s="952"/>
      <c r="G590" s="952"/>
      <c r="H590" s="952"/>
      <c r="I590" s="281">
        <f>VLOOKUP($A585,'Class-1'!$B$9:$F$108,5,0)</f>
        <v>0</v>
      </c>
      <c r="J590" s="900"/>
      <c r="K590" s="901"/>
      <c r="L590" s="904"/>
      <c r="M590" s="905"/>
    </row>
    <row r="591" spans="1:13" ht="18" customHeight="1">
      <c r="A591" s="17"/>
      <c r="B591" s="436" t="s">
        <v>165</v>
      </c>
      <c r="C591" s="911" t="s">
        <v>20</v>
      </c>
      <c r="D591" s="912"/>
      <c r="E591" s="912"/>
      <c r="F591" s="913"/>
      <c r="G591" s="31" t="s">
        <v>101</v>
      </c>
      <c r="H591" s="914">
        <f>VLOOKUP($A585,'Class-1'!$B$9:$DL$108,3,0)</f>
        <v>0</v>
      </c>
      <c r="I591" s="914"/>
      <c r="J591" s="914"/>
      <c r="K591" s="914"/>
      <c r="L591" s="914"/>
      <c r="M591" s="915"/>
    </row>
    <row r="592" spans="1:13" ht="18" customHeight="1">
      <c r="A592" s="17"/>
      <c r="B592" s="436" t="s">
        <v>165</v>
      </c>
      <c r="C592" s="953" t="s">
        <v>22</v>
      </c>
      <c r="D592" s="954"/>
      <c r="E592" s="954"/>
      <c r="F592" s="955"/>
      <c r="G592" s="60" t="s">
        <v>101</v>
      </c>
      <c r="H592" s="956">
        <f>VLOOKUP($A585,'Class-1'!$B$9:$DL$108,6,0)</f>
        <v>0</v>
      </c>
      <c r="I592" s="956"/>
      <c r="J592" s="956"/>
      <c r="K592" s="956"/>
      <c r="L592" s="956"/>
      <c r="M592" s="957"/>
    </row>
    <row r="593" spans="1:13" ht="18" customHeight="1">
      <c r="A593" s="17"/>
      <c r="B593" s="436" t="s">
        <v>165</v>
      </c>
      <c r="C593" s="953" t="s">
        <v>23</v>
      </c>
      <c r="D593" s="954"/>
      <c r="E593" s="954"/>
      <c r="F593" s="955"/>
      <c r="G593" s="60" t="s">
        <v>101</v>
      </c>
      <c r="H593" s="956">
        <f>VLOOKUP($A585,'Class-1'!$B$9:$DL$108,7,0)</f>
        <v>0</v>
      </c>
      <c r="I593" s="956"/>
      <c r="J593" s="956"/>
      <c r="K593" s="956"/>
      <c r="L593" s="956"/>
      <c r="M593" s="957"/>
    </row>
    <row r="594" spans="1:13" ht="18" customHeight="1">
      <c r="A594" s="17"/>
      <c r="B594" s="436" t="s">
        <v>165</v>
      </c>
      <c r="C594" s="953" t="s">
        <v>64</v>
      </c>
      <c r="D594" s="954"/>
      <c r="E594" s="954"/>
      <c r="F594" s="955"/>
      <c r="G594" s="60" t="s">
        <v>101</v>
      </c>
      <c r="H594" s="956">
        <f>VLOOKUP($A585,'Class-1'!$B$9:$DL$108,8,0)</f>
        <v>0</v>
      </c>
      <c r="I594" s="956"/>
      <c r="J594" s="956"/>
      <c r="K594" s="956"/>
      <c r="L594" s="956"/>
      <c r="M594" s="957"/>
    </row>
    <row r="595" spans="1:13" ht="18" customHeight="1">
      <c r="A595" s="17"/>
      <c r="B595" s="436" t="s">
        <v>165</v>
      </c>
      <c r="C595" s="953" t="s">
        <v>65</v>
      </c>
      <c r="D595" s="954"/>
      <c r="E595" s="954"/>
      <c r="F595" s="955"/>
      <c r="G595" s="60" t="s">
        <v>101</v>
      </c>
      <c r="H595" s="1026" t="str">
        <f>CONCATENATE('Class-1'!$F$4,'Class-1'!$I$4)</f>
        <v>4(A)</v>
      </c>
      <c r="I595" s="956"/>
      <c r="J595" s="956"/>
      <c r="K595" s="956"/>
      <c r="L595" s="956"/>
      <c r="M595" s="957"/>
    </row>
    <row r="596" spans="1:13" ht="18" customHeight="1" thickBot="1">
      <c r="A596" s="17"/>
      <c r="B596" s="436" t="s">
        <v>165</v>
      </c>
      <c r="C596" s="1027" t="s">
        <v>25</v>
      </c>
      <c r="D596" s="1028"/>
      <c r="E596" s="1028"/>
      <c r="F596" s="1029"/>
      <c r="G596" s="130" t="s">
        <v>101</v>
      </c>
      <c r="H596" s="1030">
        <f>VLOOKUP($A585,'Class-1'!$B$9:$DL$108,9,0)</f>
        <v>0</v>
      </c>
      <c r="I596" s="1030"/>
      <c r="J596" s="1030"/>
      <c r="K596" s="1030"/>
      <c r="L596" s="1030"/>
      <c r="M596" s="1031"/>
    </row>
    <row r="597" spans="1:13" ht="18" customHeight="1">
      <c r="A597" s="17"/>
      <c r="B597" s="436" t="s">
        <v>165</v>
      </c>
      <c r="C597" s="958" t="s">
        <v>66</v>
      </c>
      <c r="D597" s="959"/>
      <c r="E597" s="268" t="s">
        <v>109</v>
      </c>
      <c r="F597" s="268" t="s">
        <v>110</v>
      </c>
      <c r="G597" s="265" t="s">
        <v>34</v>
      </c>
      <c r="H597" s="269" t="s">
        <v>67</v>
      </c>
      <c r="I597" s="265" t="s">
        <v>147</v>
      </c>
      <c r="J597" s="270" t="s">
        <v>31</v>
      </c>
      <c r="K597" s="960" t="s">
        <v>118</v>
      </c>
      <c r="L597" s="961"/>
      <c r="M597" s="275" t="s">
        <v>119</v>
      </c>
    </row>
    <row r="598" spans="1:13" ht="18" customHeight="1" thickBot="1">
      <c r="A598" s="17"/>
      <c r="B598" s="436" t="s">
        <v>165</v>
      </c>
      <c r="C598" s="966" t="s">
        <v>68</v>
      </c>
      <c r="D598" s="967"/>
      <c r="E598" s="470">
        <f>'Class-1'!$K$7</f>
        <v>20</v>
      </c>
      <c r="F598" s="470">
        <f>'Class-1'!$L$7</f>
        <v>20</v>
      </c>
      <c r="G598" s="266">
        <f>E598+F598</f>
        <v>40</v>
      </c>
      <c r="H598" s="470">
        <f>'Class-1'!$Q$7</f>
        <v>60</v>
      </c>
      <c r="I598" s="266">
        <f>G598+H598</f>
        <v>100</v>
      </c>
      <c r="J598" s="470">
        <f>'Class-1'!$U$7</f>
        <v>100</v>
      </c>
      <c r="K598" s="1032">
        <f>I598+J598</f>
        <v>200</v>
      </c>
      <c r="L598" s="1033"/>
      <c r="M598" s="276" t="s">
        <v>166</v>
      </c>
    </row>
    <row r="599" spans="1:13" ht="18" customHeight="1">
      <c r="A599" s="17"/>
      <c r="B599" s="436" t="s">
        <v>165</v>
      </c>
      <c r="C599" s="1034" t="str">
        <f>'Class-1'!$K$3</f>
        <v>Hindi</v>
      </c>
      <c r="D599" s="1035"/>
      <c r="E599" s="131">
        <f>IF(OR(C599="",$I590="NSO"),"",VLOOKUP($A585,'Class-1'!$B$9:$DL$108,10,0))</f>
        <v>0</v>
      </c>
      <c r="F599" s="131">
        <f>IF(OR(C599="",$I590="NSO"),"",VLOOKUP($A585,'Class-1'!$B$9:$DL$108,11,0))</f>
        <v>0</v>
      </c>
      <c r="G599" s="267">
        <f>SUM(E599,F599)</f>
        <v>0</v>
      </c>
      <c r="H599" s="131">
        <f>IF(OR(C599="",$I590="NSO"),"",VLOOKUP($A585,'Class-1'!$B$9:$DL$108,16,0))</f>
        <v>0</v>
      </c>
      <c r="I599" s="264">
        <f t="shared" ref="I599:I604" si="65">SUM(G599,H599)</f>
        <v>0</v>
      </c>
      <c r="J599" s="131">
        <f>IF(OR(C599="",$I590="NSO"),"",VLOOKUP($A585,'Class-1'!$B$9:$DL$108,20,0))</f>
        <v>0</v>
      </c>
      <c r="K599" s="1036">
        <f t="shared" ref="K599:K604" si="66">SUM(I599,J599)</f>
        <v>0</v>
      </c>
      <c r="L599" s="1037">
        <f t="shared" ref="L599:L604" si="67">SUM(J599,K599)</f>
        <v>0</v>
      </c>
      <c r="M599" s="277" t="str">
        <f>IF(OR(C599="",$I590="NSO"),"",VLOOKUP($A585,'Class-1'!$B$9:$DL$108,23,0))</f>
        <v/>
      </c>
    </row>
    <row r="600" spans="1:13" ht="18" customHeight="1">
      <c r="A600" s="17"/>
      <c r="B600" s="436" t="s">
        <v>165</v>
      </c>
      <c r="C600" s="962" t="str">
        <f>'Class-1'!$Y$3</f>
        <v>Mathematics</v>
      </c>
      <c r="D600" s="963"/>
      <c r="E600" s="131">
        <f>IF(OR(C600="",$I590="NSO"),"",VLOOKUP($A585,'Class-1'!$B$9:$DL$108,24,0))</f>
        <v>0</v>
      </c>
      <c r="F600" s="131">
        <f>IF(OR(C600="",$I590="NSO"),"",VLOOKUP($A585,'Class-1'!$B$9:$DL$108,25,0))</f>
        <v>0</v>
      </c>
      <c r="G600" s="267">
        <f t="shared" ref="G600:G604" si="68">SUM(E600,F600)</f>
        <v>0</v>
      </c>
      <c r="H600" s="131">
        <f>IF(OR(C600="",$I590="NSO"),"",VLOOKUP($A585,'Class-1'!$B$9:$DL$108,30,0))</f>
        <v>0</v>
      </c>
      <c r="I600" s="264">
        <f t="shared" si="65"/>
        <v>0</v>
      </c>
      <c r="J600" s="131">
        <f>IF(OR(C600="",$I590="NSO"),"",VLOOKUP($A585,'Class-1'!$B$9:$DL$108,34,0))</f>
        <v>0</v>
      </c>
      <c r="K600" s="964">
        <f t="shared" si="66"/>
        <v>0</v>
      </c>
      <c r="L600" s="965">
        <f t="shared" si="67"/>
        <v>0</v>
      </c>
      <c r="M600" s="277" t="str">
        <f>IF(OR(C600="",$I590="NSO"),"",VLOOKUP($A585,'Class-1'!$B$9:$DL$108,37,0))</f>
        <v/>
      </c>
    </row>
    <row r="601" spans="1:13" ht="18" customHeight="1">
      <c r="A601" s="17"/>
      <c r="B601" s="436" t="s">
        <v>165</v>
      </c>
      <c r="C601" s="962" t="str">
        <f>'Class-1'!$AM$3</f>
        <v>Sanskrit</v>
      </c>
      <c r="D601" s="963"/>
      <c r="E601" s="131">
        <f>IF(OR(C601="",$I590="NSO"),"",VLOOKUP($A585,'Class-1'!$B$9:$DL$108,38,0))</f>
        <v>0</v>
      </c>
      <c r="F601" s="131">
        <f>IF(OR(C601="",$I590="NSO"),"",VLOOKUP($A585,'Class-1'!$B$9:$DL$108,39,0))</f>
        <v>0</v>
      </c>
      <c r="G601" s="267">
        <f t="shared" si="68"/>
        <v>0</v>
      </c>
      <c r="H601" s="131">
        <f>IF(OR(C601="",$I590="NSO"),"",VLOOKUP($A585,'Class-1'!$B$9:$DL$108,44,0))</f>
        <v>0</v>
      </c>
      <c r="I601" s="264">
        <f t="shared" si="65"/>
        <v>0</v>
      </c>
      <c r="J601" s="131">
        <f>IF(OR(C601="",$I590="NSO"),"",VLOOKUP($A585,'Class-1'!$B$9:$DL$108,48,0))</f>
        <v>0</v>
      </c>
      <c r="K601" s="964">
        <f t="shared" si="66"/>
        <v>0</v>
      </c>
      <c r="L601" s="965">
        <f t="shared" si="67"/>
        <v>0</v>
      </c>
      <c r="M601" s="277" t="str">
        <f>IF(OR(C601="",$I590="NSO"),"",VLOOKUP($A585,'Class-1'!$B$9:$DL$108,51,0))</f>
        <v/>
      </c>
    </row>
    <row r="602" spans="1:13" ht="18" customHeight="1">
      <c r="A602" s="17"/>
      <c r="B602" s="436" t="s">
        <v>165</v>
      </c>
      <c r="C602" s="962" t="str">
        <f>'Class-1'!$BA$3</f>
        <v>English</v>
      </c>
      <c r="D602" s="963"/>
      <c r="E602" s="131">
        <f>IF(OR(C602="",$I590="NSO"),"",VLOOKUP($A585,'Class-1'!$B$9:$DL$108,52,0))</f>
        <v>0</v>
      </c>
      <c r="F602" s="131">
        <f>IF(OR(C602="",$I590="NSO"),"",VLOOKUP($A585,'Class-1'!$B$9:$DL$108,53,0))</f>
        <v>0</v>
      </c>
      <c r="G602" s="267">
        <f t="shared" si="68"/>
        <v>0</v>
      </c>
      <c r="H602" s="131">
        <f>IF(OR(C602="",$I590="NSO"),"",VLOOKUP($A585,'Class-1'!$B$9:$DL$108,58,0))</f>
        <v>0</v>
      </c>
      <c r="I602" s="264">
        <f t="shared" si="65"/>
        <v>0</v>
      </c>
      <c r="J602" s="131">
        <f>IF(OR(C602="",$I590="NSO"),"",VLOOKUP($A585,'Class-1'!$B$9:$DL$108,62,0))</f>
        <v>0</v>
      </c>
      <c r="K602" s="964">
        <f t="shared" si="66"/>
        <v>0</v>
      </c>
      <c r="L602" s="965">
        <f t="shared" si="67"/>
        <v>0</v>
      </c>
      <c r="M602" s="277" t="str">
        <f>IF(OR(C602="",$I590="NSO"),"",VLOOKUP($A585,'Class-1'!$B$9:$DL$108,65,0))</f>
        <v/>
      </c>
    </row>
    <row r="603" spans="1:13" ht="18" customHeight="1" thickBot="1">
      <c r="A603" s="17"/>
      <c r="B603" s="436" t="s">
        <v>165</v>
      </c>
      <c r="C603" s="966" t="s">
        <v>68</v>
      </c>
      <c r="D603" s="967"/>
      <c r="E603" s="470">
        <f>'Class-1'!$BO$7</f>
        <v>20</v>
      </c>
      <c r="F603" s="470">
        <f>'Class-1'!$BP$7</f>
        <v>20</v>
      </c>
      <c r="G603" s="266">
        <f t="shared" si="68"/>
        <v>40</v>
      </c>
      <c r="H603" s="271">
        <f>'Class-1'!$BU$7</f>
        <v>60</v>
      </c>
      <c r="I603" s="266">
        <f t="shared" si="65"/>
        <v>100</v>
      </c>
      <c r="J603" s="470">
        <f>'Class-1'!$BY$7</f>
        <v>100</v>
      </c>
      <c r="K603" s="1032">
        <f t="shared" si="66"/>
        <v>200</v>
      </c>
      <c r="L603" s="1033">
        <f t="shared" si="67"/>
        <v>300</v>
      </c>
      <c r="M603" s="276" t="s">
        <v>166</v>
      </c>
    </row>
    <row r="604" spans="1:13" ht="18" customHeight="1">
      <c r="A604" s="17"/>
      <c r="B604" s="436" t="s">
        <v>165</v>
      </c>
      <c r="C604" s="962" t="str">
        <f>'Class-1'!$BO$3</f>
        <v>Env. Study</v>
      </c>
      <c r="D604" s="963"/>
      <c r="E604" s="131">
        <f>IF(OR(C604="",$I590="NSO"),"",VLOOKUP($A585,'Class-1'!$B$9:$DL$108,66,0))</f>
        <v>0</v>
      </c>
      <c r="F604" s="131">
        <f>IF(OR(C604="",$I590="NSO"),"",VLOOKUP($A585,'Class-1'!$B$9:$DL$108,67,0))</f>
        <v>0</v>
      </c>
      <c r="G604" s="264">
        <f t="shared" si="68"/>
        <v>0</v>
      </c>
      <c r="H604" s="131">
        <f>IF(OR(C604="",$I590="NSO"),"",VLOOKUP($A585,'Class-1'!$B$9:$DL$108,72,0))</f>
        <v>0</v>
      </c>
      <c r="I604" s="264">
        <f t="shared" si="65"/>
        <v>0</v>
      </c>
      <c r="J604" s="131">
        <f>IF(OR(C604="",$I590="NSO"),"",VLOOKUP($A585,'Class-1'!$B$9:$DL$108,76,0))</f>
        <v>0</v>
      </c>
      <c r="K604" s="968">
        <f t="shared" si="66"/>
        <v>0</v>
      </c>
      <c r="L604" s="969">
        <f t="shared" si="67"/>
        <v>0</v>
      </c>
      <c r="M604" s="277" t="str">
        <f>IF(OR(C604="",$I590="NSO"),"",VLOOKUP($A585,'Class-1'!$B$9:$DL$108,79,0))</f>
        <v/>
      </c>
    </row>
    <row r="605" spans="1:13" ht="18" customHeight="1" thickBot="1">
      <c r="A605" s="17"/>
      <c r="B605" s="436" t="s">
        <v>165</v>
      </c>
      <c r="C605" s="970"/>
      <c r="D605" s="971"/>
      <c r="E605" s="971"/>
      <c r="F605" s="971"/>
      <c r="G605" s="971"/>
      <c r="H605" s="971"/>
      <c r="I605" s="971"/>
      <c r="J605" s="971"/>
      <c r="K605" s="971"/>
      <c r="L605" s="971"/>
      <c r="M605" s="972"/>
    </row>
    <row r="606" spans="1:13" ht="18" customHeight="1">
      <c r="A606" s="17"/>
      <c r="B606" s="436" t="s">
        <v>165</v>
      </c>
      <c r="C606" s="973" t="s">
        <v>120</v>
      </c>
      <c r="D606" s="974"/>
      <c r="E606" s="975"/>
      <c r="F606" s="906" t="s">
        <v>121</v>
      </c>
      <c r="G606" s="906"/>
      <c r="H606" s="907" t="s">
        <v>122</v>
      </c>
      <c r="I606" s="908"/>
      <c r="J606" s="132" t="s">
        <v>51</v>
      </c>
      <c r="K606" s="438" t="s">
        <v>123</v>
      </c>
      <c r="L606" s="262" t="s">
        <v>49</v>
      </c>
      <c r="M606" s="278" t="s">
        <v>54</v>
      </c>
    </row>
    <row r="607" spans="1:13" ht="18" customHeight="1" thickBot="1">
      <c r="A607" s="17"/>
      <c r="B607" s="436" t="s">
        <v>165</v>
      </c>
      <c r="C607" s="976"/>
      <c r="D607" s="977"/>
      <c r="E607" s="978"/>
      <c r="F607" s="909">
        <f>IF(OR($I590="",$I590="NSO"),"",VLOOKUP($A585,'Class-1'!$B$9:$DL$108,107,0))</f>
        <v>1000</v>
      </c>
      <c r="G607" s="910"/>
      <c r="H607" s="909">
        <f>IF(OR($I590="",$I590="NSO"),"",VLOOKUP($A585,'Class-1'!$B$9:$DL$108,108,0))</f>
        <v>0</v>
      </c>
      <c r="I607" s="910"/>
      <c r="J607" s="133">
        <f>IF(OR($I590="",$I590="NSO"),"",VLOOKUP($A585,'Class-1'!$B$9:$DL$200,109,0))</f>
        <v>0</v>
      </c>
      <c r="K607" s="133" t="str">
        <f>IF(OR($I590="",$I590="NSO"),"",VLOOKUP($A585,'Class-1'!$B$9:$DL$200,110,0))</f>
        <v/>
      </c>
      <c r="L607" s="263" t="str">
        <f>IF(OR($I590="",$I590="NSO"),"",VLOOKUP($A585,'Class-1'!$B$9:$DL$200,111,0))</f>
        <v/>
      </c>
      <c r="M607" s="279" t="str">
        <f>IF(OR($I590="",$I590="NSO"),"",VLOOKUP($A585,'Class-1'!$B$9:$DL$200,113,0))</f>
        <v/>
      </c>
    </row>
    <row r="608" spans="1:13" ht="18" customHeight="1" thickBot="1">
      <c r="A608" s="17"/>
      <c r="B608" s="436" t="s">
        <v>165</v>
      </c>
      <c r="C608" s="979"/>
      <c r="D608" s="980"/>
      <c r="E608" s="980"/>
      <c r="F608" s="980"/>
      <c r="G608" s="980"/>
      <c r="H608" s="981"/>
      <c r="I608" s="983" t="s">
        <v>73</v>
      </c>
      <c r="J608" s="984"/>
      <c r="K608" s="63">
        <f>IF(OR($I590="",$I590="NSO"),"",VLOOKUP($A585,'Class-1'!$B$9:$DL$200,104,0))</f>
        <v>0</v>
      </c>
      <c r="L608" s="982" t="s">
        <v>93</v>
      </c>
      <c r="M608" s="897"/>
    </row>
    <row r="609" spans="1:13" ht="18" customHeight="1" thickBot="1">
      <c r="A609" s="17"/>
      <c r="B609" s="436" t="s">
        <v>165</v>
      </c>
      <c r="C609" s="1014" t="s">
        <v>72</v>
      </c>
      <c r="D609" s="1015"/>
      <c r="E609" s="1015"/>
      <c r="F609" s="1015"/>
      <c r="G609" s="1015"/>
      <c r="H609" s="1016"/>
      <c r="I609" s="1017" t="s">
        <v>74</v>
      </c>
      <c r="J609" s="1018"/>
      <c r="K609" s="64">
        <f>IF(OR($I590="",$I590="NSO"),"",VLOOKUP($A585,'Class-1'!$B$9:$DL$200,105,0))</f>
        <v>0</v>
      </c>
      <c r="L609" s="1019" t="str">
        <f>IF(OR($I590="",$I590="NSO"),"",VLOOKUP($A585,'Class-1'!$B$9:$DL$200,106,0))</f>
        <v/>
      </c>
      <c r="M609" s="1020"/>
    </row>
    <row r="610" spans="1:13" ht="18" customHeight="1" thickBot="1">
      <c r="A610" s="17"/>
      <c r="B610" s="436" t="s">
        <v>165</v>
      </c>
      <c r="C610" s="1001" t="s">
        <v>66</v>
      </c>
      <c r="D610" s="1002"/>
      <c r="E610" s="1003"/>
      <c r="F610" s="1012" t="s">
        <v>69</v>
      </c>
      <c r="G610" s="1013"/>
      <c r="H610" s="272" t="s">
        <v>58</v>
      </c>
      <c r="I610" s="985" t="s">
        <v>75</v>
      </c>
      <c r="J610" s="986"/>
      <c r="K610" s="987">
        <f>IF(OR($I590="",$I590="NSO"),"",VLOOKUP($A585,'Class-1'!$B$9:$DL$200,114,0))</f>
        <v>0</v>
      </c>
      <c r="L610" s="987"/>
      <c r="M610" s="988"/>
    </row>
    <row r="611" spans="1:13" ht="18" customHeight="1">
      <c r="A611" s="17"/>
      <c r="B611" s="436" t="s">
        <v>165</v>
      </c>
      <c r="C611" s="923" t="str">
        <f>'Class-1'!$CC$3</f>
        <v>WORK EXP.</v>
      </c>
      <c r="D611" s="924"/>
      <c r="E611" s="925"/>
      <c r="F611" s="926" t="str">
        <f>IF(OR(C611="",$I590="NSO"),"",VLOOKUP($A585,'Class-1'!$B$9:$DZ$200,121,0))</f>
        <v>0/100</v>
      </c>
      <c r="G611" s="927"/>
      <c r="H611" s="85" t="str">
        <f>IF(OR(C611="",$I590="NSO"),"",VLOOKUP($A585,'Class-1'!$B$9:$DL$108,87,0))</f>
        <v/>
      </c>
      <c r="I611" s="1021" t="s">
        <v>95</v>
      </c>
      <c r="J611" s="1022"/>
      <c r="K611" s="1023">
        <f>'Class-1'!$T$2</f>
        <v>44705</v>
      </c>
      <c r="L611" s="1024"/>
      <c r="M611" s="1025"/>
    </row>
    <row r="612" spans="1:13" ht="18" customHeight="1">
      <c r="A612" s="17"/>
      <c r="B612" s="436" t="s">
        <v>165</v>
      </c>
      <c r="C612" s="923" t="str">
        <f>'Class-1'!$CK$3</f>
        <v>ART EDUCATION</v>
      </c>
      <c r="D612" s="924"/>
      <c r="E612" s="925"/>
      <c r="F612" s="926" t="str">
        <f>IF(OR(C612="",$I590="NSO"),"",VLOOKUP($A585,'Class-1'!$B$9:$DZ$200,125,0))</f>
        <v>0/100</v>
      </c>
      <c r="G612" s="927"/>
      <c r="H612" s="134" t="str">
        <f>IF(OR(C612="",$I590="NSO"),"",VLOOKUP($A585,'Class-1'!$B$9:$DL$108,95,0))</f>
        <v/>
      </c>
      <c r="I612" s="928"/>
      <c r="J612" s="929"/>
      <c r="K612" s="929"/>
      <c r="L612" s="929"/>
      <c r="M612" s="930"/>
    </row>
    <row r="613" spans="1:13" ht="18" customHeight="1" thickBot="1">
      <c r="A613" s="17"/>
      <c r="B613" s="436" t="s">
        <v>165</v>
      </c>
      <c r="C613" s="931" t="str">
        <f>'Class-1'!$CS$3</f>
        <v>HEALTH &amp; PHY. EDUCATION</v>
      </c>
      <c r="D613" s="932"/>
      <c r="E613" s="933"/>
      <c r="F613" s="926" t="str">
        <f>IF(OR(C613="",$I590="NSO"),"",VLOOKUP($A585,'Class-1'!$B$9:$DZ$200,129,0))</f>
        <v>0/100</v>
      </c>
      <c r="G613" s="927"/>
      <c r="H613" s="86" t="str">
        <f>IF(OR(C613="",$I590="NSO"),"",VLOOKUP($A585,'Class-1'!$B$9:$DL$108,103,0))</f>
        <v/>
      </c>
      <c r="I613" s="889" t="s">
        <v>89</v>
      </c>
      <c r="J613" s="890"/>
      <c r="K613" s="936"/>
      <c r="L613" s="937"/>
      <c r="M613" s="938"/>
    </row>
    <row r="614" spans="1:13" ht="18" customHeight="1">
      <c r="A614" s="17"/>
      <c r="B614" s="436" t="s">
        <v>165</v>
      </c>
      <c r="C614" s="895" t="s">
        <v>76</v>
      </c>
      <c r="D614" s="896"/>
      <c r="E614" s="896"/>
      <c r="F614" s="896"/>
      <c r="G614" s="896"/>
      <c r="H614" s="897"/>
      <c r="I614" s="891"/>
      <c r="J614" s="892"/>
      <c r="K614" s="939"/>
      <c r="L614" s="940"/>
      <c r="M614" s="941"/>
    </row>
    <row r="615" spans="1:13" ht="18" customHeight="1">
      <c r="A615" s="17"/>
      <c r="B615" s="436" t="s">
        <v>165</v>
      </c>
      <c r="C615" s="135" t="s">
        <v>35</v>
      </c>
      <c r="D615" s="463" t="s">
        <v>82</v>
      </c>
      <c r="E615" s="452"/>
      <c r="F615" s="463" t="s">
        <v>83</v>
      </c>
      <c r="G615" s="464"/>
      <c r="H615" s="465"/>
      <c r="I615" s="893"/>
      <c r="J615" s="894"/>
      <c r="K615" s="942"/>
      <c r="L615" s="943"/>
      <c r="M615" s="944"/>
    </row>
    <row r="616" spans="1:13" ht="16.5" customHeight="1">
      <c r="A616" s="17"/>
      <c r="B616" s="436" t="s">
        <v>165</v>
      </c>
      <c r="C616" s="148" t="s">
        <v>168</v>
      </c>
      <c r="D616" s="451" t="s">
        <v>170</v>
      </c>
      <c r="E616" s="148"/>
      <c r="F616" s="468" t="s">
        <v>84</v>
      </c>
      <c r="G616" s="466"/>
      <c r="H616" s="467"/>
      <c r="I616" s="992" t="s">
        <v>90</v>
      </c>
      <c r="J616" s="993"/>
      <c r="K616" s="993"/>
      <c r="L616" s="993"/>
      <c r="M616" s="994"/>
    </row>
    <row r="617" spans="1:13" ht="16.5" customHeight="1">
      <c r="A617" s="17"/>
      <c r="B617" s="436" t="s">
        <v>165</v>
      </c>
      <c r="C617" s="471" t="s">
        <v>77</v>
      </c>
      <c r="D617" s="451" t="s">
        <v>173</v>
      </c>
      <c r="E617" s="148"/>
      <c r="F617" s="468" t="s">
        <v>85</v>
      </c>
      <c r="G617" s="466"/>
      <c r="H617" s="467"/>
      <c r="I617" s="995"/>
      <c r="J617" s="996"/>
      <c r="K617" s="996"/>
      <c r="L617" s="996"/>
      <c r="M617" s="997"/>
    </row>
    <row r="618" spans="1:13" ht="16.5" customHeight="1">
      <c r="A618" s="17"/>
      <c r="B618" s="436" t="s">
        <v>165</v>
      </c>
      <c r="C618" s="471" t="s">
        <v>78</v>
      </c>
      <c r="D618" s="451" t="s">
        <v>174</v>
      </c>
      <c r="E618" s="148"/>
      <c r="F618" s="468" t="s">
        <v>86</v>
      </c>
      <c r="G618" s="466"/>
      <c r="H618" s="467"/>
      <c r="I618" s="995"/>
      <c r="J618" s="996"/>
      <c r="K618" s="996"/>
      <c r="L618" s="996"/>
      <c r="M618" s="997"/>
    </row>
    <row r="619" spans="1:13" ht="16.5" customHeight="1">
      <c r="A619" s="17"/>
      <c r="B619" s="436" t="s">
        <v>165</v>
      </c>
      <c r="C619" s="471" t="s">
        <v>80</v>
      </c>
      <c r="D619" s="451" t="s">
        <v>171</v>
      </c>
      <c r="E619" s="148"/>
      <c r="F619" s="468" t="s">
        <v>88</v>
      </c>
      <c r="G619" s="466"/>
      <c r="H619" s="467"/>
      <c r="I619" s="998"/>
      <c r="J619" s="999"/>
      <c r="K619" s="999"/>
      <c r="L619" s="999"/>
      <c r="M619" s="1000"/>
    </row>
    <row r="620" spans="1:13" ht="16.5" customHeight="1" thickBot="1">
      <c r="A620" s="17"/>
      <c r="B620" s="437" t="s">
        <v>165</v>
      </c>
      <c r="C620" s="280" t="s">
        <v>79</v>
      </c>
      <c r="D620" s="446" t="s">
        <v>172</v>
      </c>
      <c r="E620" s="439"/>
      <c r="F620" s="461" t="s">
        <v>87</v>
      </c>
      <c r="G620" s="462"/>
      <c r="H620" s="469"/>
      <c r="I620" s="989" t="s">
        <v>124</v>
      </c>
      <c r="J620" s="990"/>
      <c r="K620" s="990"/>
      <c r="L620" s="990"/>
      <c r="M620" s="991"/>
    </row>
    <row r="621" spans="1:13" ht="20.25" customHeight="1" thickBot="1">
      <c r="A621" s="1004"/>
      <c r="B621" s="1004"/>
      <c r="C621" s="1004"/>
      <c r="D621" s="1004"/>
      <c r="E621" s="1004"/>
      <c r="F621" s="1004"/>
      <c r="G621" s="1004"/>
      <c r="H621" s="1004"/>
      <c r="I621" s="1004"/>
      <c r="J621" s="1004"/>
      <c r="K621" s="1004"/>
      <c r="L621" s="1004"/>
      <c r="M621" s="1004"/>
    </row>
    <row r="622" spans="1:13" ht="14.25" customHeight="1" thickBot="1">
      <c r="A622" s="282">
        <f>A585+1</f>
        <v>18</v>
      </c>
      <c r="B622" s="1009" t="s">
        <v>61</v>
      </c>
      <c r="C622" s="1010"/>
      <c r="D622" s="1010"/>
      <c r="E622" s="1010"/>
      <c r="F622" s="1010"/>
      <c r="G622" s="1010"/>
      <c r="H622" s="1010"/>
      <c r="I622" s="1010"/>
      <c r="J622" s="1010"/>
      <c r="K622" s="1010"/>
      <c r="L622" s="1010"/>
      <c r="M622" s="1011"/>
    </row>
    <row r="623" spans="1:13" ht="36.75" thickTop="1">
      <c r="A623" s="17"/>
      <c r="B623" s="1005"/>
      <c r="C623" s="1006"/>
      <c r="D623" s="945" t="str">
        <f>Master!$E$8</f>
        <v>Govt.Sr.Sec.Sch. Raimalwada</v>
      </c>
      <c r="E623" s="946"/>
      <c r="F623" s="946"/>
      <c r="G623" s="946"/>
      <c r="H623" s="946"/>
      <c r="I623" s="946"/>
      <c r="J623" s="946"/>
      <c r="K623" s="946"/>
      <c r="L623" s="946"/>
      <c r="M623" s="947"/>
    </row>
    <row r="624" spans="1:13" ht="21" customHeight="1" thickBot="1">
      <c r="A624" s="17"/>
      <c r="B624" s="1007"/>
      <c r="C624" s="1008"/>
      <c r="D624" s="948" t="str">
        <f>Master!$E$11</f>
        <v>P.S.-Bapini (Jodhpur)</v>
      </c>
      <c r="E624" s="949"/>
      <c r="F624" s="949"/>
      <c r="G624" s="949"/>
      <c r="H624" s="949"/>
      <c r="I624" s="949"/>
      <c r="J624" s="949"/>
      <c r="K624" s="949"/>
      <c r="L624" s="949"/>
      <c r="M624" s="950"/>
    </row>
    <row r="625" spans="1:13" ht="42.75" customHeight="1" thickTop="1">
      <c r="A625" s="17"/>
      <c r="B625" s="273"/>
      <c r="C625" s="916" t="s">
        <v>62</v>
      </c>
      <c r="D625" s="917"/>
      <c r="E625" s="917"/>
      <c r="F625" s="917"/>
      <c r="G625" s="917"/>
      <c r="H625" s="917"/>
      <c r="I625" s="918"/>
      <c r="J625" s="922" t="s">
        <v>91</v>
      </c>
      <c r="K625" s="922"/>
      <c r="L625" s="934" t="str">
        <f>Master!$E$14</f>
        <v>0810000000</v>
      </c>
      <c r="M625" s="935"/>
    </row>
    <row r="626" spans="1:13" ht="18" customHeight="1" thickBot="1">
      <c r="A626" s="17"/>
      <c r="B626" s="274"/>
      <c r="C626" s="919"/>
      <c r="D626" s="920"/>
      <c r="E626" s="920"/>
      <c r="F626" s="920"/>
      <c r="G626" s="920"/>
      <c r="H626" s="920"/>
      <c r="I626" s="921"/>
      <c r="J626" s="898" t="s">
        <v>63</v>
      </c>
      <c r="K626" s="899"/>
      <c r="L626" s="902" t="str">
        <f>Master!$E$6</f>
        <v>2021-22</v>
      </c>
      <c r="M626" s="903"/>
    </row>
    <row r="627" spans="1:13" ht="18" customHeight="1" thickBot="1">
      <c r="A627" s="17"/>
      <c r="B627" s="274"/>
      <c r="C627" s="951" t="s">
        <v>125</v>
      </c>
      <c r="D627" s="952"/>
      <c r="E627" s="952"/>
      <c r="F627" s="952"/>
      <c r="G627" s="952"/>
      <c r="H627" s="952"/>
      <c r="I627" s="281">
        <f>VLOOKUP($A622,'Class-1'!$B$9:$F$108,5,0)</f>
        <v>0</v>
      </c>
      <c r="J627" s="900"/>
      <c r="K627" s="901"/>
      <c r="L627" s="904"/>
      <c r="M627" s="905"/>
    </row>
    <row r="628" spans="1:13" ht="18" customHeight="1">
      <c r="A628" s="17"/>
      <c r="B628" s="436" t="s">
        <v>165</v>
      </c>
      <c r="C628" s="911" t="s">
        <v>20</v>
      </c>
      <c r="D628" s="912"/>
      <c r="E628" s="912"/>
      <c r="F628" s="913"/>
      <c r="G628" s="31" t="s">
        <v>101</v>
      </c>
      <c r="H628" s="914">
        <f>VLOOKUP($A622,'Class-1'!$B$9:$DL$108,3,0)</f>
        <v>0</v>
      </c>
      <c r="I628" s="914"/>
      <c r="J628" s="914"/>
      <c r="K628" s="914"/>
      <c r="L628" s="914"/>
      <c r="M628" s="915"/>
    </row>
    <row r="629" spans="1:13" ht="18" customHeight="1">
      <c r="A629" s="17"/>
      <c r="B629" s="436" t="s">
        <v>165</v>
      </c>
      <c r="C629" s="953" t="s">
        <v>22</v>
      </c>
      <c r="D629" s="954"/>
      <c r="E629" s="954"/>
      <c r="F629" s="955"/>
      <c r="G629" s="60" t="s">
        <v>101</v>
      </c>
      <c r="H629" s="956">
        <f>VLOOKUP($A622,'Class-1'!$B$9:$DL$108,6,0)</f>
        <v>0</v>
      </c>
      <c r="I629" s="956"/>
      <c r="J629" s="956"/>
      <c r="K629" s="956"/>
      <c r="L629" s="956"/>
      <c r="M629" s="957"/>
    </row>
    <row r="630" spans="1:13" ht="18" customHeight="1">
      <c r="A630" s="17"/>
      <c r="B630" s="436" t="s">
        <v>165</v>
      </c>
      <c r="C630" s="953" t="s">
        <v>23</v>
      </c>
      <c r="D630" s="954"/>
      <c r="E630" s="954"/>
      <c r="F630" s="955"/>
      <c r="G630" s="60" t="s">
        <v>101</v>
      </c>
      <c r="H630" s="956">
        <f>VLOOKUP($A622,'Class-1'!$B$9:$DL$108,7,0)</f>
        <v>0</v>
      </c>
      <c r="I630" s="956"/>
      <c r="J630" s="956"/>
      <c r="K630" s="956"/>
      <c r="L630" s="956"/>
      <c r="M630" s="957"/>
    </row>
    <row r="631" spans="1:13" ht="18" customHeight="1">
      <c r="A631" s="17"/>
      <c r="B631" s="436" t="s">
        <v>165</v>
      </c>
      <c r="C631" s="953" t="s">
        <v>64</v>
      </c>
      <c r="D631" s="954"/>
      <c r="E631" s="954"/>
      <c r="F631" s="955"/>
      <c r="G631" s="60" t="s">
        <v>101</v>
      </c>
      <c r="H631" s="956">
        <f>VLOOKUP($A622,'Class-1'!$B$9:$DL$108,8,0)</f>
        <v>0</v>
      </c>
      <c r="I631" s="956"/>
      <c r="J631" s="956"/>
      <c r="K631" s="956"/>
      <c r="L631" s="956"/>
      <c r="M631" s="957"/>
    </row>
    <row r="632" spans="1:13" ht="18" customHeight="1">
      <c r="A632" s="17"/>
      <c r="B632" s="436" t="s">
        <v>165</v>
      </c>
      <c r="C632" s="953" t="s">
        <v>65</v>
      </c>
      <c r="D632" s="954"/>
      <c r="E632" s="954"/>
      <c r="F632" s="955"/>
      <c r="G632" s="60" t="s">
        <v>101</v>
      </c>
      <c r="H632" s="1026" t="str">
        <f>CONCATENATE('Class-1'!$F$4,'Class-1'!$I$4)</f>
        <v>4(A)</v>
      </c>
      <c r="I632" s="956"/>
      <c r="J632" s="956"/>
      <c r="K632" s="956"/>
      <c r="L632" s="956"/>
      <c r="M632" s="957"/>
    </row>
    <row r="633" spans="1:13" ht="18" customHeight="1" thickBot="1">
      <c r="A633" s="17"/>
      <c r="B633" s="436" t="s">
        <v>165</v>
      </c>
      <c r="C633" s="1027" t="s">
        <v>25</v>
      </c>
      <c r="D633" s="1028"/>
      <c r="E633" s="1028"/>
      <c r="F633" s="1029"/>
      <c r="G633" s="130" t="s">
        <v>101</v>
      </c>
      <c r="H633" s="1030">
        <f>VLOOKUP($A622,'Class-1'!$B$9:$DL$108,9,0)</f>
        <v>0</v>
      </c>
      <c r="I633" s="1030"/>
      <c r="J633" s="1030"/>
      <c r="K633" s="1030"/>
      <c r="L633" s="1030"/>
      <c r="M633" s="1031"/>
    </row>
    <row r="634" spans="1:13" ht="18" customHeight="1">
      <c r="A634" s="17"/>
      <c r="B634" s="436" t="s">
        <v>165</v>
      </c>
      <c r="C634" s="958" t="s">
        <v>66</v>
      </c>
      <c r="D634" s="959"/>
      <c r="E634" s="268" t="s">
        <v>109</v>
      </c>
      <c r="F634" s="268" t="s">
        <v>110</v>
      </c>
      <c r="G634" s="265" t="s">
        <v>34</v>
      </c>
      <c r="H634" s="269" t="s">
        <v>67</v>
      </c>
      <c r="I634" s="265" t="s">
        <v>147</v>
      </c>
      <c r="J634" s="270" t="s">
        <v>31</v>
      </c>
      <c r="K634" s="960" t="s">
        <v>118</v>
      </c>
      <c r="L634" s="961"/>
      <c r="M634" s="275" t="s">
        <v>119</v>
      </c>
    </row>
    <row r="635" spans="1:13" ht="18" customHeight="1" thickBot="1">
      <c r="A635" s="17"/>
      <c r="B635" s="436" t="s">
        <v>165</v>
      </c>
      <c r="C635" s="966" t="s">
        <v>68</v>
      </c>
      <c r="D635" s="967"/>
      <c r="E635" s="470">
        <f>'Class-1'!$K$7</f>
        <v>20</v>
      </c>
      <c r="F635" s="470">
        <f>'Class-1'!$L$7</f>
        <v>20</v>
      </c>
      <c r="G635" s="266">
        <f>E635+F635</f>
        <v>40</v>
      </c>
      <c r="H635" s="470">
        <f>'Class-1'!$Q$7</f>
        <v>60</v>
      </c>
      <c r="I635" s="266">
        <f>G635+H635</f>
        <v>100</v>
      </c>
      <c r="J635" s="470">
        <f>'Class-1'!$U$7</f>
        <v>100</v>
      </c>
      <c r="K635" s="1032">
        <f>I635+J635</f>
        <v>200</v>
      </c>
      <c r="L635" s="1033"/>
      <c r="M635" s="276" t="s">
        <v>166</v>
      </c>
    </row>
    <row r="636" spans="1:13" ht="18" customHeight="1">
      <c r="A636" s="17"/>
      <c r="B636" s="436" t="s">
        <v>165</v>
      </c>
      <c r="C636" s="1034" t="str">
        <f>'Class-1'!$K$3</f>
        <v>Hindi</v>
      </c>
      <c r="D636" s="1035"/>
      <c r="E636" s="131">
        <f>IF(OR(C636="",$I627="NSO"),"",VLOOKUP($A622,'Class-1'!$B$9:$DL$108,10,0))</f>
        <v>0</v>
      </c>
      <c r="F636" s="131">
        <f>IF(OR(C636="",$I627="NSO"),"",VLOOKUP($A622,'Class-1'!$B$9:$DL$108,11,0))</f>
        <v>0</v>
      </c>
      <c r="G636" s="267">
        <f>SUM(E636,F636)</f>
        <v>0</v>
      </c>
      <c r="H636" s="131">
        <f>IF(OR(C636="",$I627="NSO"),"",VLOOKUP($A622,'Class-1'!$B$9:$DL$108,16,0))</f>
        <v>0</v>
      </c>
      <c r="I636" s="264">
        <f t="shared" ref="I636:I641" si="69">SUM(G636,H636)</f>
        <v>0</v>
      </c>
      <c r="J636" s="131">
        <f>IF(OR(C636="",$I627="NSO"),"",VLOOKUP($A622,'Class-1'!$B$9:$DL$108,20,0))</f>
        <v>0</v>
      </c>
      <c r="K636" s="1036">
        <f t="shared" ref="K636:K641" si="70">SUM(I636,J636)</f>
        <v>0</v>
      </c>
      <c r="L636" s="1037">
        <f t="shared" ref="L636:L641" si="71">SUM(J636,K636)</f>
        <v>0</v>
      </c>
      <c r="M636" s="277" t="str">
        <f>IF(OR(C636="",$I627="NSO"),"",VLOOKUP($A622,'Class-1'!$B$9:$DL$108,23,0))</f>
        <v/>
      </c>
    </row>
    <row r="637" spans="1:13" ht="18" customHeight="1">
      <c r="A637" s="17"/>
      <c r="B637" s="436" t="s">
        <v>165</v>
      </c>
      <c r="C637" s="962" t="str">
        <f>'Class-1'!$Y$3</f>
        <v>Mathematics</v>
      </c>
      <c r="D637" s="963"/>
      <c r="E637" s="131">
        <f>IF(OR(C637="",$I627="NSO"),"",VLOOKUP($A622,'Class-1'!$B$9:$DL$108,24,0))</f>
        <v>0</v>
      </c>
      <c r="F637" s="131">
        <f>IF(OR(C637="",$I627="NSO"),"",VLOOKUP($A622,'Class-1'!$B$9:$DL$108,25,0))</f>
        <v>0</v>
      </c>
      <c r="G637" s="267">
        <f t="shared" ref="G637:G641" si="72">SUM(E637,F637)</f>
        <v>0</v>
      </c>
      <c r="H637" s="131">
        <f>IF(OR(C637="",$I627="NSO"),"",VLOOKUP($A622,'Class-1'!$B$9:$DL$108,30,0))</f>
        <v>0</v>
      </c>
      <c r="I637" s="264">
        <f t="shared" si="69"/>
        <v>0</v>
      </c>
      <c r="J637" s="131">
        <f>IF(OR(C637="",$I627="NSO"),"",VLOOKUP($A622,'Class-1'!$B$9:$DL$108,34,0))</f>
        <v>0</v>
      </c>
      <c r="K637" s="964">
        <f t="shared" si="70"/>
        <v>0</v>
      </c>
      <c r="L637" s="965">
        <f t="shared" si="71"/>
        <v>0</v>
      </c>
      <c r="M637" s="277" t="str">
        <f>IF(OR(C637="",$I627="NSO"),"",VLOOKUP($A622,'Class-1'!$B$9:$DL$108,37,0))</f>
        <v/>
      </c>
    </row>
    <row r="638" spans="1:13" ht="18" customHeight="1">
      <c r="A638" s="17"/>
      <c r="B638" s="436" t="s">
        <v>165</v>
      </c>
      <c r="C638" s="962" t="str">
        <f>'Class-1'!$AM$3</f>
        <v>Sanskrit</v>
      </c>
      <c r="D638" s="963"/>
      <c r="E638" s="131">
        <f>IF(OR(C638="",$I627="NSO"),"",VLOOKUP($A622,'Class-1'!$B$9:$DL$108,38,0))</f>
        <v>0</v>
      </c>
      <c r="F638" s="131">
        <f>IF(OR(C638="",$I627="NSO"),"",VLOOKUP($A622,'Class-1'!$B$9:$DL$108,39,0))</f>
        <v>0</v>
      </c>
      <c r="G638" s="267">
        <f t="shared" si="72"/>
        <v>0</v>
      </c>
      <c r="H638" s="131">
        <f>IF(OR(C638="",$I627="NSO"),"",VLOOKUP($A622,'Class-1'!$B$9:$DL$108,44,0))</f>
        <v>0</v>
      </c>
      <c r="I638" s="264">
        <f t="shared" si="69"/>
        <v>0</v>
      </c>
      <c r="J638" s="131">
        <f>IF(OR(C638="",$I627="NSO"),"",VLOOKUP($A622,'Class-1'!$B$9:$DL$108,48,0))</f>
        <v>0</v>
      </c>
      <c r="K638" s="964">
        <f t="shared" si="70"/>
        <v>0</v>
      </c>
      <c r="L638" s="965">
        <f t="shared" si="71"/>
        <v>0</v>
      </c>
      <c r="M638" s="277" t="str">
        <f>IF(OR(C638="",$I627="NSO"),"",VLOOKUP($A622,'Class-1'!$B$9:$DL$108,51,0))</f>
        <v/>
      </c>
    </row>
    <row r="639" spans="1:13" ht="18" customHeight="1">
      <c r="A639" s="17"/>
      <c r="B639" s="436" t="s">
        <v>165</v>
      </c>
      <c r="C639" s="962" t="str">
        <f>'Class-1'!$BA$3</f>
        <v>English</v>
      </c>
      <c r="D639" s="963"/>
      <c r="E639" s="131">
        <f>IF(OR(C639="",$I627="NSO"),"",VLOOKUP($A622,'Class-1'!$B$9:$DL$108,52,0))</f>
        <v>0</v>
      </c>
      <c r="F639" s="131">
        <f>IF(OR(C639="",$I627="NSO"),"",VLOOKUP($A622,'Class-1'!$B$9:$DL$108,53,0))</f>
        <v>0</v>
      </c>
      <c r="G639" s="267">
        <f t="shared" si="72"/>
        <v>0</v>
      </c>
      <c r="H639" s="131">
        <f>IF(OR(C639="",$I627="NSO"),"",VLOOKUP($A622,'Class-1'!$B$9:$DL$108,58,0))</f>
        <v>0</v>
      </c>
      <c r="I639" s="264">
        <f t="shared" si="69"/>
        <v>0</v>
      </c>
      <c r="J639" s="131">
        <f>IF(OR(C639="",$I627="NSO"),"",VLOOKUP($A622,'Class-1'!$B$9:$DL$108,62,0))</f>
        <v>0</v>
      </c>
      <c r="K639" s="964">
        <f t="shared" si="70"/>
        <v>0</v>
      </c>
      <c r="L639" s="965">
        <f t="shared" si="71"/>
        <v>0</v>
      </c>
      <c r="M639" s="277" t="str">
        <f>IF(OR(C639="",$I627="NSO"),"",VLOOKUP($A622,'Class-1'!$B$9:$DL$108,65,0))</f>
        <v/>
      </c>
    </row>
    <row r="640" spans="1:13" ht="18" customHeight="1" thickBot="1">
      <c r="A640" s="17"/>
      <c r="B640" s="436" t="s">
        <v>165</v>
      </c>
      <c r="C640" s="966" t="s">
        <v>68</v>
      </c>
      <c r="D640" s="967"/>
      <c r="E640" s="470">
        <f>'Class-1'!$BO$7</f>
        <v>20</v>
      </c>
      <c r="F640" s="470">
        <f>'Class-1'!$BP$7</f>
        <v>20</v>
      </c>
      <c r="G640" s="266">
        <f t="shared" si="72"/>
        <v>40</v>
      </c>
      <c r="H640" s="271">
        <f>'Class-1'!$BU$7</f>
        <v>60</v>
      </c>
      <c r="I640" s="266">
        <f t="shared" si="69"/>
        <v>100</v>
      </c>
      <c r="J640" s="470">
        <f>'Class-1'!$BY$7</f>
        <v>100</v>
      </c>
      <c r="K640" s="1032">
        <f t="shared" si="70"/>
        <v>200</v>
      </c>
      <c r="L640" s="1033">
        <f t="shared" si="71"/>
        <v>300</v>
      </c>
      <c r="M640" s="276" t="s">
        <v>166</v>
      </c>
    </row>
    <row r="641" spans="1:13" ht="18" customHeight="1">
      <c r="A641" s="17"/>
      <c r="B641" s="436" t="s">
        <v>165</v>
      </c>
      <c r="C641" s="962" t="str">
        <f>'Class-1'!$BO$3</f>
        <v>Env. Study</v>
      </c>
      <c r="D641" s="963"/>
      <c r="E641" s="131">
        <f>IF(OR(C641="",$I627="NSO"),"",VLOOKUP($A622,'Class-1'!$B$9:$DL$108,66,0))</f>
        <v>0</v>
      </c>
      <c r="F641" s="131">
        <f>IF(OR(C641="",$I627="NSO"),"",VLOOKUP($A622,'Class-1'!$B$9:$DL$108,67,0))</f>
        <v>0</v>
      </c>
      <c r="G641" s="264">
        <f t="shared" si="72"/>
        <v>0</v>
      </c>
      <c r="H641" s="131">
        <f>IF(OR(C641="",$I627="NSO"),"",VLOOKUP($A622,'Class-1'!$B$9:$DL$108,72,0))</f>
        <v>0</v>
      </c>
      <c r="I641" s="264">
        <f t="shared" si="69"/>
        <v>0</v>
      </c>
      <c r="J641" s="131">
        <f>IF(OR(C641="",$I627="NSO"),"",VLOOKUP($A622,'Class-1'!$B$9:$DL$108,76,0))</f>
        <v>0</v>
      </c>
      <c r="K641" s="968">
        <f t="shared" si="70"/>
        <v>0</v>
      </c>
      <c r="L641" s="969">
        <f t="shared" si="71"/>
        <v>0</v>
      </c>
      <c r="M641" s="277" t="str">
        <f>IF(OR(C641="",$I627="NSO"),"",VLOOKUP($A622,'Class-1'!$B$9:$DL$108,79,0))</f>
        <v/>
      </c>
    </row>
    <row r="642" spans="1:13" ht="18" customHeight="1" thickBot="1">
      <c r="A642" s="17"/>
      <c r="B642" s="436" t="s">
        <v>165</v>
      </c>
      <c r="C642" s="970"/>
      <c r="D642" s="971"/>
      <c r="E642" s="971"/>
      <c r="F642" s="971"/>
      <c r="G642" s="971"/>
      <c r="H642" s="971"/>
      <c r="I642" s="971"/>
      <c r="J642" s="971"/>
      <c r="K642" s="971"/>
      <c r="L642" s="971"/>
      <c r="M642" s="972"/>
    </row>
    <row r="643" spans="1:13" ht="18" customHeight="1">
      <c r="A643" s="17"/>
      <c r="B643" s="436" t="s">
        <v>165</v>
      </c>
      <c r="C643" s="973" t="s">
        <v>120</v>
      </c>
      <c r="D643" s="974"/>
      <c r="E643" s="975"/>
      <c r="F643" s="906" t="s">
        <v>121</v>
      </c>
      <c r="G643" s="906"/>
      <c r="H643" s="907" t="s">
        <v>122</v>
      </c>
      <c r="I643" s="908"/>
      <c r="J643" s="132" t="s">
        <v>51</v>
      </c>
      <c r="K643" s="438" t="s">
        <v>123</v>
      </c>
      <c r="L643" s="262" t="s">
        <v>49</v>
      </c>
      <c r="M643" s="278" t="s">
        <v>54</v>
      </c>
    </row>
    <row r="644" spans="1:13" ht="18" customHeight="1" thickBot="1">
      <c r="A644" s="17"/>
      <c r="B644" s="436" t="s">
        <v>165</v>
      </c>
      <c r="C644" s="976"/>
      <c r="D644" s="977"/>
      <c r="E644" s="978"/>
      <c r="F644" s="909">
        <f>IF(OR($I627="",$I627="NSO"),"",VLOOKUP($A622,'Class-1'!$B$9:$DL$108,107,0))</f>
        <v>1000</v>
      </c>
      <c r="G644" s="910"/>
      <c r="H644" s="909">
        <f>IF(OR($I627="",$I627="NSO"),"",VLOOKUP($A622,'Class-1'!$B$9:$DL$108,108,0))</f>
        <v>0</v>
      </c>
      <c r="I644" s="910"/>
      <c r="J644" s="133">
        <f>IF(OR($I627="",$I627="NSO"),"",VLOOKUP($A622,'Class-1'!$B$9:$DL$200,109,0))</f>
        <v>0</v>
      </c>
      <c r="K644" s="133" t="str">
        <f>IF(OR($I627="",$I627="NSO"),"",VLOOKUP($A622,'Class-1'!$B$9:$DL$200,110,0))</f>
        <v/>
      </c>
      <c r="L644" s="263" t="str">
        <f>IF(OR($I627="",$I627="NSO"),"",VLOOKUP($A622,'Class-1'!$B$9:$DL$200,111,0))</f>
        <v/>
      </c>
      <c r="M644" s="279" t="str">
        <f>IF(OR($I627="",$I627="NSO"),"",VLOOKUP($A622,'Class-1'!$B$9:$DL$200,113,0))</f>
        <v/>
      </c>
    </row>
    <row r="645" spans="1:13" ht="18" customHeight="1" thickBot="1">
      <c r="A645" s="17"/>
      <c r="B645" s="436" t="s">
        <v>165</v>
      </c>
      <c r="C645" s="979"/>
      <c r="D645" s="980"/>
      <c r="E645" s="980"/>
      <c r="F645" s="980"/>
      <c r="G645" s="980"/>
      <c r="H645" s="981"/>
      <c r="I645" s="983" t="s">
        <v>73</v>
      </c>
      <c r="J645" s="984"/>
      <c r="K645" s="63">
        <f>IF(OR($I627="",$I627="NSO"),"",VLOOKUP($A622,'Class-1'!$B$9:$DL$200,104,0))</f>
        <v>0</v>
      </c>
      <c r="L645" s="982" t="s">
        <v>93</v>
      </c>
      <c r="M645" s="897"/>
    </row>
    <row r="646" spans="1:13" ht="18" customHeight="1" thickBot="1">
      <c r="A646" s="17"/>
      <c r="B646" s="436" t="s">
        <v>165</v>
      </c>
      <c r="C646" s="1014" t="s">
        <v>72</v>
      </c>
      <c r="D646" s="1015"/>
      <c r="E646" s="1015"/>
      <c r="F646" s="1015"/>
      <c r="G646" s="1015"/>
      <c r="H646" s="1016"/>
      <c r="I646" s="1017" t="s">
        <v>74</v>
      </c>
      <c r="J646" s="1018"/>
      <c r="K646" s="64">
        <f>IF(OR($I627="",$I627="NSO"),"",VLOOKUP($A622,'Class-1'!$B$9:$DL$200,105,0))</f>
        <v>0</v>
      </c>
      <c r="L646" s="1019" t="str">
        <f>IF(OR($I627="",$I627="NSO"),"",VLOOKUP($A622,'Class-1'!$B$9:$DL$200,106,0))</f>
        <v/>
      </c>
      <c r="M646" s="1020"/>
    </row>
    <row r="647" spans="1:13" ht="18" customHeight="1" thickBot="1">
      <c r="A647" s="17"/>
      <c r="B647" s="436" t="s">
        <v>165</v>
      </c>
      <c r="C647" s="1001" t="s">
        <v>66</v>
      </c>
      <c r="D647" s="1002"/>
      <c r="E647" s="1003"/>
      <c r="F647" s="1012" t="s">
        <v>69</v>
      </c>
      <c r="G647" s="1013"/>
      <c r="H647" s="272" t="s">
        <v>58</v>
      </c>
      <c r="I647" s="985" t="s">
        <v>75</v>
      </c>
      <c r="J647" s="986"/>
      <c r="K647" s="987">
        <f>IF(OR($I627="",$I627="NSO"),"",VLOOKUP($A622,'Class-1'!$B$9:$DL$200,114,0))</f>
        <v>0</v>
      </c>
      <c r="L647" s="987"/>
      <c r="M647" s="988"/>
    </row>
    <row r="648" spans="1:13" ht="18" customHeight="1">
      <c r="A648" s="17"/>
      <c r="B648" s="436" t="s">
        <v>165</v>
      </c>
      <c r="C648" s="923" t="str">
        <f>'Class-1'!$CC$3</f>
        <v>WORK EXP.</v>
      </c>
      <c r="D648" s="924"/>
      <c r="E648" s="925"/>
      <c r="F648" s="926" t="str">
        <f>IF(OR(C648="",$I627="NSO"),"",VLOOKUP($A622,'Class-1'!$B$9:$DZ$200,121,0))</f>
        <v>0/100</v>
      </c>
      <c r="G648" s="927"/>
      <c r="H648" s="85" t="str">
        <f>IF(OR(C648="",$I627="NSO"),"",VLOOKUP($A622,'Class-1'!$B$9:$DL$108,87,0))</f>
        <v/>
      </c>
      <c r="I648" s="1021" t="s">
        <v>95</v>
      </c>
      <c r="J648" s="1022"/>
      <c r="K648" s="1023">
        <f>'Class-1'!$T$2</f>
        <v>44705</v>
      </c>
      <c r="L648" s="1024"/>
      <c r="M648" s="1025"/>
    </row>
    <row r="649" spans="1:13" ht="18" customHeight="1">
      <c r="A649" s="17"/>
      <c r="B649" s="436" t="s">
        <v>165</v>
      </c>
      <c r="C649" s="923" t="str">
        <f>'Class-1'!$CK$3</f>
        <v>ART EDUCATION</v>
      </c>
      <c r="D649" s="924"/>
      <c r="E649" s="925"/>
      <c r="F649" s="926" t="str">
        <f>IF(OR(C649="",$I627="NSO"),"",VLOOKUP($A622,'Class-1'!$B$9:$DZ$200,125,0))</f>
        <v>0/100</v>
      </c>
      <c r="G649" s="927"/>
      <c r="H649" s="134" t="str">
        <f>IF(OR(C649="",$I627="NSO"),"",VLOOKUP($A622,'Class-1'!$B$9:$DL$108,95,0))</f>
        <v/>
      </c>
      <c r="I649" s="928"/>
      <c r="J649" s="929"/>
      <c r="K649" s="929"/>
      <c r="L649" s="929"/>
      <c r="M649" s="930"/>
    </row>
    <row r="650" spans="1:13" ht="18" customHeight="1" thickBot="1">
      <c r="A650" s="17"/>
      <c r="B650" s="436" t="s">
        <v>165</v>
      </c>
      <c r="C650" s="931" t="str">
        <f>'Class-1'!$CS$3</f>
        <v>HEALTH &amp; PHY. EDUCATION</v>
      </c>
      <c r="D650" s="932"/>
      <c r="E650" s="933"/>
      <c r="F650" s="926" t="str">
        <f>IF(OR(C650="",$I627="NSO"),"",VLOOKUP($A622,'Class-1'!$B$9:$DZ$200,129,0))</f>
        <v>0/100</v>
      </c>
      <c r="G650" s="927"/>
      <c r="H650" s="86" t="str">
        <f>IF(OR(C650="",$I627="NSO"),"",VLOOKUP($A622,'Class-1'!$B$9:$DL$108,103,0))</f>
        <v/>
      </c>
      <c r="I650" s="889" t="s">
        <v>89</v>
      </c>
      <c r="J650" s="890"/>
      <c r="K650" s="936"/>
      <c r="L650" s="937"/>
      <c r="M650" s="938"/>
    </row>
    <row r="651" spans="1:13" ht="18" customHeight="1">
      <c r="A651" s="17"/>
      <c r="B651" s="436" t="s">
        <v>165</v>
      </c>
      <c r="C651" s="895" t="s">
        <v>76</v>
      </c>
      <c r="D651" s="896"/>
      <c r="E651" s="896"/>
      <c r="F651" s="896"/>
      <c r="G651" s="896"/>
      <c r="H651" s="897"/>
      <c r="I651" s="891"/>
      <c r="J651" s="892"/>
      <c r="K651" s="939"/>
      <c r="L651" s="940"/>
      <c r="M651" s="941"/>
    </row>
    <row r="652" spans="1:13" ht="18" customHeight="1">
      <c r="A652" s="17"/>
      <c r="B652" s="436" t="s">
        <v>165</v>
      </c>
      <c r="C652" s="135" t="s">
        <v>35</v>
      </c>
      <c r="D652" s="463" t="s">
        <v>82</v>
      </c>
      <c r="E652" s="452"/>
      <c r="F652" s="463" t="s">
        <v>83</v>
      </c>
      <c r="G652" s="464"/>
      <c r="H652" s="465"/>
      <c r="I652" s="893"/>
      <c r="J652" s="894"/>
      <c r="K652" s="942"/>
      <c r="L652" s="943"/>
      <c r="M652" s="944"/>
    </row>
    <row r="653" spans="1:13" ht="16.5" customHeight="1">
      <c r="A653" s="17"/>
      <c r="B653" s="436" t="s">
        <v>165</v>
      </c>
      <c r="C653" s="148" t="s">
        <v>168</v>
      </c>
      <c r="D653" s="451" t="s">
        <v>170</v>
      </c>
      <c r="E653" s="148"/>
      <c r="F653" s="468" t="s">
        <v>84</v>
      </c>
      <c r="G653" s="466"/>
      <c r="H653" s="467"/>
      <c r="I653" s="992" t="s">
        <v>90</v>
      </c>
      <c r="J653" s="993"/>
      <c r="K653" s="993"/>
      <c r="L653" s="993"/>
      <c r="M653" s="994"/>
    </row>
    <row r="654" spans="1:13" ht="16.5" customHeight="1">
      <c r="A654" s="17"/>
      <c r="B654" s="436" t="s">
        <v>165</v>
      </c>
      <c r="C654" s="471" t="s">
        <v>77</v>
      </c>
      <c r="D654" s="451" t="s">
        <v>173</v>
      </c>
      <c r="E654" s="148"/>
      <c r="F654" s="468" t="s">
        <v>85</v>
      </c>
      <c r="G654" s="466"/>
      <c r="H654" s="467"/>
      <c r="I654" s="995"/>
      <c r="J654" s="996"/>
      <c r="K654" s="996"/>
      <c r="L654" s="996"/>
      <c r="M654" s="997"/>
    </row>
    <row r="655" spans="1:13" ht="16.5" customHeight="1">
      <c r="A655" s="17"/>
      <c r="B655" s="436" t="s">
        <v>165</v>
      </c>
      <c r="C655" s="471" t="s">
        <v>78</v>
      </c>
      <c r="D655" s="451" t="s">
        <v>174</v>
      </c>
      <c r="E655" s="148"/>
      <c r="F655" s="468" t="s">
        <v>86</v>
      </c>
      <c r="G655" s="466"/>
      <c r="H655" s="467"/>
      <c r="I655" s="995"/>
      <c r="J655" s="996"/>
      <c r="K655" s="996"/>
      <c r="L655" s="996"/>
      <c r="M655" s="997"/>
    </row>
    <row r="656" spans="1:13" ht="16.5" customHeight="1">
      <c r="A656" s="17"/>
      <c r="B656" s="436" t="s">
        <v>165</v>
      </c>
      <c r="C656" s="471" t="s">
        <v>80</v>
      </c>
      <c r="D656" s="451" t="s">
        <v>171</v>
      </c>
      <c r="E656" s="148"/>
      <c r="F656" s="468" t="s">
        <v>88</v>
      </c>
      <c r="G656" s="466"/>
      <c r="H656" s="467"/>
      <c r="I656" s="998"/>
      <c r="J656" s="999"/>
      <c r="K656" s="999"/>
      <c r="L656" s="999"/>
      <c r="M656" s="1000"/>
    </row>
    <row r="657" spans="1:13" ht="16.5" customHeight="1" thickBot="1">
      <c r="A657" s="17"/>
      <c r="B657" s="437" t="s">
        <v>165</v>
      </c>
      <c r="C657" s="280" t="s">
        <v>79</v>
      </c>
      <c r="D657" s="446" t="s">
        <v>172</v>
      </c>
      <c r="E657" s="439"/>
      <c r="F657" s="461" t="s">
        <v>87</v>
      </c>
      <c r="G657" s="462"/>
      <c r="H657" s="469"/>
      <c r="I657" s="989" t="s">
        <v>124</v>
      </c>
      <c r="J657" s="990"/>
      <c r="K657" s="990"/>
      <c r="L657" s="990"/>
      <c r="M657" s="991"/>
    </row>
    <row r="658" spans="1:13" ht="14.25" customHeight="1" thickBot="1">
      <c r="A658" s="282">
        <f>A622+1</f>
        <v>19</v>
      </c>
      <c r="B658" s="1009" t="s">
        <v>61</v>
      </c>
      <c r="C658" s="1010"/>
      <c r="D658" s="1010"/>
      <c r="E658" s="1010"/>
      <c r="F658" s="1010"/>
      <c r="G658" s="1010"/>
      <c r="H658" s="1010"/>
      <c r="I658" s="1010"/>
      <c r="J658" s="1010"/>
      <c r="K658" s="1010"/>
      <c r="L658" s="1010"/>
      <c r="M658" s="1011"/>
    </row>
    <row r="659" spans="1:13" ht="36.75" thickTop="1">
      <c r="A659" s="17"/>
      <c r="B659" s="1005"/>
      <c r="C659" s="1006"/>
      <c r="D659" s="945" t="str">
        <f>Master!$E$8</f>
        <v>Govt.Sr.Sec.Sch. Raimalwada</v>
      </c>
      <c r="E659" s="946"/>
      <c r="F659" s="946"/>
      <c r="G659" s="946"/>
      <c r="H659" s="946"/>
      <c r="I659" s="946"/>
      <c r="J659" s="946"/>
      <c r="K659" s="946"/>
      <c r="L659" s="946"/>
      <c r="M659" s="947"/>
    </row>
    <row r="660" spans="1:13" ht="21" customHeight="1" thickBot="1">
      <c r="A660" s="17"/>
      <c r="B660" s="1007"/>
      <c r="C660" s="1008"/>
      <c r="D660" s="948" t="str">
        <f>Master!$E$11</f>
        <v>P.S.-Bapini (Jodhpur)</v>
      </c>
      <c r="E660" s="949"/>
      <c r="F660" s="949"/>
      <c r="G660" s="949"/>
      <c r="H660" s="949"/>
      <c r="I660" s="949"/>
      <c r="J660" s="949"/>
      <c r="K660" s="949"/>
      <c r="L660" s="949"/>
      <c r="M660" s="950"/>
    </row>
    <row r="661" spans="1:13" ht="42.75" customHeight="1" thickTop="1">
      <c r="A661" s="17"/>
      <c r="B661" s="273"/>
      <c r="C661" s="916" t="s">
        <v>62</v>
      </c>
      <c r="D661" s="917"/>
      <c r="E661" s="917"/>
      <c r="F661" s="917"/>
      <c r="G661" s="917"/>
      <c r="H661" s="917"/>
      <c r="I661" s="918"/>
      <c r="J661" s="922" t="s">
        <v>91</v>
      </c>
      <c r="K661" s="922"/>
      <c r="L661" s="934" t="str">
        <f>Master!$E$14</f>
        <v>0810000000</v>
      </c>
      <c r="M661" s="935"/>
    </row>
    <row r="662" spans="1:13" ht="18" customHeight="1" thickBot="1">
      <c r="A662" s="17"/>
      <c r="B662" s="274"/>
      <c r="C662" s="919"/>
      <c r="D662" s="920"/>
      <c r="E662" s="920"/>
      <c r="F662" s="920"/>
      <c r="G662" s="920"/>
      <c r="H662" s="920"/>
      <c r="I662" s="921"/>
      <c r="J662" s="898" t="s">
        <v>63</v>
      </c>
      <c r="K662" s="899"/>
      <c r="L662" s="902" t="str">
        <f>Master!$E$6</f>
        <v>2021-22</v>
      </c>
      <c r="M662" s="903"/>
    </row>
    <row r="663" spans="1:13" ht="18" customHeight="1" thickBot="1">
      <c r="A663" s="17"/>
      <c r="B663" s="274"/>
      <c r="C663" s="951" t="s">
        <v>125</v>
      </c>
      <c r="D663" s="952"/>
      <c r="E663" s="952"/>
      <c r="F663" s="952"/>
      <c r="G663" s="952"/>
      <c r="H663" s="952"/>
      <c r="I663" s="281">
        <f>VLOOKUP($A658,'Class-1'!$B$9:$F$108,5,0)</f>
        <v>0</v>
      </c>
      <c r="J663" s="900"/>
      <c r="K663" s="901"/>
      <c r="L663" s="904"/>
      <c r="M663" s="905"/>
    </row>
    <row r="664" spans="1:13" ht="18" customHeight="1">
      <c r="A664" s="17"/>
      <c r="B664" s="436" t="s">
        <v>165</v>
      </c>
      <c r="C664" s="911" t="s">
        <v>20</v>
      </c>
      <c r="D664" s="912"/>
      <c r="E664" s="912"/>
      <c r="F664" s="913"/>
      <c r="G664" s="31" t="s">
        <v>101</v>
      </c>
      <c r="H664" s="914">
        <f>VLOOKUP($A658,'Class-1'!$B$9:$DL$108,3,0)</f>
        <v>0</v>
      </c>
      <c r="I664" s="914"/>
      <c r="J664" s="914"/>
      <c r="K664" s="914"/>
      <c r="L664" s="914"/>
      <c r="M664" s="915"/>
    </row>
    <row r="665" spans="1:13" ht="18" customHeight="1">
      <c r="A665" s="17"/>
      <c r="B665" s="436" t="s">
        <v>165</v>
      </c>
      <c r="C665" s="953" t="s">
        <v>22</v>
      </c>
      <c r="D665" s="954"/>
      <c r="E665" s="954"/>
      <c r="F665" s="955"/>
      <c r="G665" s="60" t="s">
        <v>101</v>
      </c>
      <c r="H665" s="956">
        <f>VLOOKUP($A658,'Class-1'!$B$9:$DL$108,6,0)</f>
        <v>0</v>
      </c>
      <c r="I665" s="956"/>
      <c r="J665" s="956"/>
      <c r="K665" s="956"/>
      <c r="L665" s="956"/>
      <c r="M665" s="957"/>
    </row>
    <row r="666" spans="1:13" ht="18" customHeight="1">
      <c r="A666" s="17"/>
      <c r="B666" s="436" t="s">
        <v>165</v>
      </c>
      <c r="C666" s="953" t="s">
        <v>23</v>
      </c>
      <c r="D666" s="954"/>
      <c r="E666" s="954"/>
      <c r="F666" s="955"/>
      <c r="G666" s="60" t="s">
        <v>101</v>
      </c>
      <c r="H666" s="956">
        <f>VLOOKUP($A658,'Class-1'!$B$9:$DL$108,7,0)</f>
        <v>0</v>
      </c>
      <c r="I666" s="956"/>
      <c r="J666" s="956"/>
      <c r="K666" s="956"/>
      <c r="L666" s="956"/>
      <c r="M666" s="957"/>
    </row>
    <row r="667" spans="1:13" ht="18" customHeight="1">
      <c r="A667" s="17"/>
      <c r="B667" s="436" t="s">
        <v>165</v>
      </c>
      <c r="C667" s="953" t="s">
        <v>64</v>
      </c>
      <c r="D667" s="954"/>
      <c r="E667" s="954"/>
      <c r="F667" s="955"/>
      <c r="G667" s="60" t="s">
        <v>101</v>
      </c>
      <c r="H667" s="956">
        <f>VLOOKUP($A658,'Class-1'!$B$9:$DL$108,8,0)</f>
        <v>0</v>
      </c>
      <c r="I667" s="956"/>
      <c r="J667" s="956"/>
      <c r="K667" s="956"/>
      <c r="L667" s="956"/>
      <c r="M667" s="957"/>
    </row>
    <row r="668" spans="1:13" ht="18" customHeight="1">
      <c r="A668" s="17"/>
      <c r="B668" s="436" t="s">
        <v>165</v>
      </c>
      <c r="C668" s="953" t="s">
        <v>65</v>
      </c>
      <c r="D668" s="954"/>
      <c r="E668" s="954"/>
      <c r="F668" s="955"/>
      <c r="G668" s="60" t="s">
        <v>101</v>
      </c>
      <c r="H668" s="1026" t="str">
        <f>CONCATENATE('Class-1'!$F$4,'Class-1'!$I$4)</f>
        <v>4(A)</v>
      </c>
      <c r="I668" s="956"/>
      <c r="J668" s="956"/>
      <c r="K668" s="956"/>
      <c r="L668" s="956"/>
      <c r="M668" s="957"/>
    </row>
    <row r="669" spans="1:13" ht="18" customHeight="1" thickBot="1">
      <c r="A669" s="17"/>
      <c r="B669" s="436" t="s">
        <v>165</v>
      </c>
      <c r="C669" s="1027" t="s">
        <v>25</v>
      </c>
      <c r="D669" s="1028"/>
      <c r="E669" s="1028"/>
      <c r="F669" s="1029"/>
      <c r="G669" s="130" t="s">
        <v>101</v>
      </c>
      <c r="H669" s="1030">
        <f>VLOOKUP($A658,'Class-1'!$B$9:$DL$108,9,0)</f>
        <v>0</v>
      </c>
      <c r="I669" s="1030"/>
      <c r="J669" s="1030"/>
      <c r="K669" s="1030"/>
      <c r="L669" s="1030"/>
      <c r="M669" s="1031"/>
    </row>
    <row r="670" spans="1:13" ht="18" customHeight="1">
      <c r="A670" s="17"/>
      <c r="B670" s="436" t="s">
        <v>165</v>
      </c>
      <c r="C670" s="958" t="s">
        <v>66</v>
      </c>
      <c r="D670" s="959"/>
      <c r="E670" s="268" t="s">
        <v>109</v>
      </c>
      <c r="F670" s="268" t="s">
        <v>110</v>
      </c>
      <c r="G670" s="265" t="s">
        <v>34</v>
      </c>
      <c r="H670" s="269" t="s">
        <v>67</v>
      </c>
      <c r="I670" s="265" t="s">
        <v>147</v>
      </c>
      <c r="J670" s="270" t="s">
        <v>31</v>
      </c>
      <c r="K670" s="960" t="s">
        <v>118</v>
      </c>
      <c r="L670" s="961"/>
      <c r="M670" s="275" t="s">
        <v>119</v>
      </c>
    </row>
    <row r="671" spans="1:13" ht="18" customHeight="1" thickBot="1">
      <c r="A671" s="17"/>
      <c r="B671" s="436" t="s">
        <v>165</v>
      </c>
      <c r="C671" s="966" t="s">
        <v>68</v>
      </c>
      <c r="D671" s="967"/>
      <c r="E671" s="470">
        <f>'Class-1'!$K$7</f>
        <v>20</v>
      </c>
      <c r="F671" s="470">
        <f>'Class-1'!$L$7</f>
        <v>20</v>
      </c>
      <c r="G671" s="266">
        <f>E671+F671</f>
        <v>40</v>
      </c>
      <c r="H671" s="470">
        <f>'Class-1'!$Q$7</f>
        <v>60</v>
      </c>
      <c r="I671" s="266">
        <f>G671+H671</f>
        <v>100</v>
      </c>
      <c r="J671" s="470">
        <f>'Class-1'!$U$7</f>
        <v>100</v>
      </c>
      <c r="K671" s="1032">
        <f>I671+J671</f>
        <v>200</v>
      </c>
      <c r="L671" s="1033"/>
      <c r="M671" s="276" t="s">
        <v>166</v>
      </c>
    </row>
    <row r="672" spans="1:13" ht="18" customHeight="1">
      <c r="A672" s="17"/>
      <c r="B672" s="436" t="s">
        <v>165</v>
      </c>
      <c r="C672" s="1034" t="str">
        <f>'Class-1'!$K$3</f>
        <v>Hindi</v>
      </c>
      <c r="D672" s="1035"/>
      <c r="E672" s="131">
        <f>IF(OR(C672="",$I663="NSO"),"",VLOOKUP($A658,'Class-1'!$B$9:$DL$108,10,0))</f>
        <v>0</v>
      </c>
      <c r="F672" s="131">
        <f>IF(OR(C672="",$I663="NSO"),"",VLOOKUP($A658,'Class-1'!$B$9:$DL$108,11,0))</f>
        <v>0</v>
      </c>
      <c r="G672" s="267">
        <f>SUM(E672,F672)</f>
        <v>0</v>
      </c>
      <c r="H672" s="131">
        <f>IF(OR(C672="",$I663="NSO"),"",VLOOKUP($A658,'Class-1'!$B$9:$DL$108,16,0))</f>
        <v>0</v>
      </c>
      <c r="I672" s="264">
        <f t="shared" ref="I672:I677" si="73">SUM(G672,H672)</f>
        <v>0</v>
      </c>
      <c r="J672" s="131">
        <f>IF(OR(C672="",$I663="NSO"),"",VLOOKUP($A658,'Class-1'!$B$9:$DL$108,20,0))</f>
        <v>0</v>
      </c>
      <c r="K672" s="1036">
        <f t="shared" ref="K672:K677" si="74">SUM(I672,J672)</f>
        <v>0</v>
      </c>
      <c r="L672" s="1037">
        <f t="shared" ref="L672:L677" si="75">SUM(J672,K672)</f>
        <v>0</v>
      </c>
      <c r="M672" s="277" t="str">
        <f>IF(OR(C672="",$I663="NSO"),"",VLOOKUP($A658,'Class-1'!$B$9:$DL$108,23,0))</f>
        <v/>
      </c>
    </row>
    <row r="673" spans="1:13" ht="18" customHeight="1">
      <c r="A673" s="17"/>
      <c r="B673" s="436" t="s">
        <v>165</v>
      </c>
      <c r="C673" s="962" t="str">
        <f>'Class-1'!$Y$3</f>
        <v>Mathematics</v>
      </c>
      <c r="D673" s="963"/>
      <c r="E673" s="131">
        <f>IF(OR(C673="",$I663="NSO"),"",VLOOKUP($A658,'Class-1'!$B$9:$DL$108,24,0))</f>
        <v>0</v>
      </c>
      <c r="F673" s="131">
        <f>IF(OR(C673="",$I663="NSO"),"",VLOOKUP($A658,'Class-1'!$B$9:$DL$108,25,0))</f>
        <v>0</v>
      </c>
      <c r="G673" s="267">
        <f t="shared" ref="G673:G677" si="76">SUM(E673,F673)</f>
        <v>0</v>
      </c>
      <c r="H673" s="131">
        <f>IF(OR(C673="",$I663="NSO"),"",VLOOKUP($A658,'Class-1'!$B$9:$DL$108,30,0))</f>
        <v>0</v>
      </c>
      <c r="I673" s="264">
        <f t="shared" si="73"/>
        <v>0</v>
      </c>
      <c r="J673" s="131">
        <f>IF(OR(C673="",$I663="NSO"),"",VLOOKUP($A658,'Class-1'!$B$9:$DL$108,34,0))</f>
        <v>0</v>
      </c>
      <c r="K673" s="964">
        <f t="shared" si="74"/>
        <v>0</v>
      </c>
      <c r="L673" s="965">
        <f t="shared" si="75"/>
        <v>0</v>
      </c>
      <c r="M673" s="277" t="str">
        <f>IF(OR(C673="",$I663="NSO"),"",VLOOKUP($A658,'Class-1'!$B$9:$DL$108,37,0))</f>
        <v/>
      </c>
    </row>
    <row r="674" spans="1:13" ht="18" customHeight="1">
      <c r="A674" s="17"/>
      <c r="B674" s="436" t="s">
        <v>165</v>
      </c>
      <c r="C674" s="962" t="str">
        <f>'Class-1'!$AM$3</f>
        <v>Sanskrit</v>
      </c>
      <c r="D674" s="963"/>
      <c r="E674" s="131">
        <f>IF(OR(C674="",$I663="NSO"),"",VLOOKUP($A658,'Class-1'!$B$9:$DL$108,38,0))</f>
        <v>0</v>
      </c>
      <c r="F674" s="131">
        <f>IF(OR(C674="",$I663="NSO"),"",VLOOKUP($A658,'Class-1'!$B$9:$DL$108,39,0))</f>
        <v>0</v>
      </c>
      <c r="G674" s="267">
        <f t="shared" si="76"/>
        <v>0</v>
      </c>
      <c r="H674" s="131">
        <f>IF(OR(C674="",$I663="NSO"),"",VLOOKUP($A658,'Class-1'!$B$9:$DL$108,44,0))</f>
        <v>0</v>
      </c>
      <c r="I674" s="264">
        <f t="shared" si="73"/>
        <v>0</v>
      </c>
      <c r="J674" s="131">
        <f>IF(OR(C674="",$I663="NSO"),"",VLOOKUP($A658,'Class-1'!$B$9:$DL$108,48,0))</f>
        <v>0</v>
      </c>
      <c r="K674" s="964">
        <f t="shared" si="74"/>
        <v>0</v>
      </c>
      <c r="L674" s="965">
        <f t="shared" si="75"/>
        <v>0</v>
      </c>
      <c r="M674" s="277" t="str">
        <f>IF(OR(C674="",$I663="NSO"),"",VLOOKUP($A658,'Class-1'!$B$9:$DL$108,51,0))</f>
        <v/>
      </c>
    </row>
    <row r="675" spans="1:13" ht="18" customHeight="1">
      <c r="A675" s="17"/>
      <c r="B675" s="436" t="s">
        <v>165</v>
      </c>
      <c r="C675" s="962" t="str">
        <f>'Class-1'!$BA$3</f>
        <v>English</v>
      </c>
      <c r="D675" s="963"/>
      <c r="E675" s="131">
        <f>IF(OR(C675="",$I663="NSO"),"",VLOOKUP($A658,'Class-1'!$B$9:$DL$108,52,0))</f>
        <v>0</v>
      </c>
      <c r="F675" s="131">
        <f>IF(OR(C675="",$I663="NSO"),"",VLOOKUP($A658,'Class-1'!$B$9:$DL$108,53,0))</f>
        <v>0</v>
      </c>
      <c r="G675" s="267">
        <f t="shared" si="76"/>
        <v>0</v>
      </c>
      <c r="H675" s="131">
        <f>IF(OR(C675="",$I663="NSO"),"",VLOOKUP($A658,'Class-1'!$B$9:$DL$108,58,0))</f>
        <v>0</v>
      </c>
      <c r="I675" s="264">
        <f t="shared" si="73"/>
        <v>0</v>
      </c>
      <c r="J675" s="131">
        <f>IF(OR(C675="",$I663="NSO"),"",VLOOKUP($A658,'Class-1'!$B$9:$DL$108,62,0))</f>
        <v>0</v>
      </c>
      <c r="K675" s="964">
        <f t="shared" si="74"/>
        <v>0</v>
      </c>
      <c r="L675" s="965">
        <f t="shared" si="75"/>
        <v>0</v>
      </c>
      <c r="M675" s="277" t="str">
        <f>IF(OR(C675="",$I663="NSO"),"",VLOOKUP($A658,'Class-1'!$B$9:$DL$108,65,0))</f>
        <v/>
      </c>
    </row>
    <row r="676" spans="1:13" ht="18" customHeight="1" thickBot="1">
      <c r="A676" s="17"/>
      <c r="B676" s="436" t="s">
        <v>165</v>
      </c>
      <c r="C676" s="966" t="s">
        <v>68</v>
      </c>
      <c r="D676" s="967"/>
      <c r="E676" s="470">
        <f>'Class-1'!$BO$7</f>
        <v>20</v>
      </c>
      <c r="F676" s="470">
        <f>'Class-1'!$BP$7</f>
        <v>20</v>
      </c>
      <c r="G676" s="266">
        <f t="shared" si="76"/>
        <v>40</v>
      </c>
      <c r="H676" s="271">
        <f>'Class-1'!$BU$7</f>
        <v>60</v>
      </c>
      <c r="I676" s="266">
        <f t="shared" si="73"/>
        <v>100</v>
      </c>
      <c r="J676" s="470">
        <f>'Class-1'!$BY$7</f>
        <v>100</v>
      </c>
      <c r="K676" s="1032">
        <f t="shared" si="74"/>
        <v>200</v>
      </c>
      <c r="L676" s="1033">
        <f t="shared" si="75"/>
        <v>300</v>
      </c>
      <c r="M676" s="276" t="s">
        <v>166</v>
      </c>
    </row>
    <row r="677" spans="1:13" ht="18" customHeight="1">
      <c r="A677" s="17"/>
      <c r="B677" s="436" t="s">
        <v>165</v>
      </c>
      <c r="C677" s="962" t="str">
        <f>'Class-1'!$BO$3</f>
        <v>Env. Study</v>
      </c>
      <c r="D677" s="963"/>
      <c r="E677" s="131">
        <f>IF(OR(C677="",$I663="NSO"),"",VLOOKUP($A658,'Class-1'!$B$9:$DL$108,66,0))</f>
        <v>0</v>
      </c>
      <c r="F677" s="131">
        <f>IF(OR(C677="",$I663="NSO"),"",VLOOKUP($A658,'Class-1'!$B$9:$DL$108,67,0))</f>
        <v>0</v>
      </c>
      <c r="G677" s="264">
        <f t="shared" si="76"/>
        <v>0</v>
      </c>
      <c r="H677" s="131">
        <f>IF(OR(C677="",$I663="NSO"),"",VLOOKUP($A658,'Class-1'!$B$9:$DL$108,72,0))</f>
        <v>0</v>
      </c>
      <c r="I677" s="264">
        <f t="shared" si="73"/>
        <v>0</v>
      </c>
      <c r="J677" s="131">
        <f>IF(OR(C677="",$I663="NSO"),"",VLOOKUP($A658,'Class-1'!$B$9:$DL$108,76,0))</f>
        <v>0</v>
      </c>
      <c r="K677" s="968">
        <f t="shared" si="74"/>
        <v>0</v>
      </c>
      <c r="L677" s="969">
        <f t="shared" si="75"/>
        <v>0</v>
      </c>
      <c r="M677" s="277" t="str">
        <f>IF(OR(C677="",$I663="NSO"),"",VLOOKUP($A658,'Class-1'!$B$9:$DL$108,79,0))</f>
        <v/>
      </c>
    </row>
    <row r="678" spans="1:13" ht="18" customHeight="1" thickBot="1">
      <c r="A678" s="17"/>
      <c r="B678" s="436" t="s">
        <v>165</v>
      </c>
      <c r="C678" s="970"/>
      <c r="D678" s="971"/>
      <c r="E678" s="971"/>
      <c r="F678" s="971"/>
      <c r="G678" s="971"/>
      <c r="H678" s="971"/>
      <c r="I678" s="971"/>
      <c r="J678" s="971"/>
      <c r="K678" s="971"/>
      <c r="L678" s="971"/>
      <c r="M678" s="972"/>
    </row>
    <row r="679" spans="1:13" ht="18" customHeight="1">
      <c r="A679" s="17"/>
      <c r="B679" s="436" t="s">
        <v>165</v>
      </c>
      <c r="C679" s="973" t="s">
        <v>120</v>
      </c>
      <c r="D679" s="974"/>
      <c r="E679" s="975"/>
      <c r="F679" s="906" t="s">
        <v>121</v>
      </c>
      <c r="G679" s="906"/>
      <c r="H679" s="907" t="s">
        <v>122</v>
      </c>
      <c r="I679" s="908"/>
      <c r="J679" s="132" t="s">
        <v>51</v>
      </c>
      <c r="K679" s="438" t="s">
        <v>123</v>
      </c>
      <c r="L679" s="262" t="s">
        <v>49</v>
      </c>
      <c r="M679" s="278" t="s">
        <v>54</v>
      </c>
    </row>
    <row r="680" spans="1:13" ht="18" customHeight="1" thickBot="1">
      <c r="A680" s="17"/>
      <c r="B680" s="436" t="s">
        <v>165</v>
      </c>
      <c r="C680" s="976"/>
      <c r="D680" s="977"/>
      <c r="E680" s="978"/>
      <c r="F680" s="909">
        <f>IF(OR($I663="",$I663="NSO"),"",VLOOKUP($A658,'Class-1'!$B$9:$DL$108,107,0))</f>
        <v>1000</v>
      </c>
      <c r="G680" s="910"/>
      <c r="H680" s="909">
        <f>IF(OR($I663="",$I663="NSO"),"",VLOOKUP($A658,'Class-1'!$B$9:$DL$108,108,0))</f>
        <v>0</v>
      </c>
      <c r="I680" s="910"/>
      <c r="J680" s="133">
        <f>IF(OR($I663="",$I663="NSO"),"",VLOOKUP($A658,'Class-1'!$B$9:$DL$200,109,0))</f>
        <v>0</v>
      </c>
      <c r="K680" s="133" t="str">
        <f>IF(OR($I663="",$I663="NSO"),"",VLOOKUP($A658,'Class-1'!$B$9:$DL$200,110,0))</f>
        <v/>
      </c>
      <c r="L680" s="263" t="str">
        <f>IF(OR($I663="",$I663="NSO"),"",VLOOKUP($A658,'Class-1'!$B$9:$DL$200,111,0))</f>
        <v/>
      </c>
      <c r="M680" s="279" t="str">
        <f>IF(OR($I663="",$I663="NSO"),"",VLOOKUP($A658,'Class-1'!$B$9:$DL$200,113,0))</f>
        <v/>
      </c>
    </row>
    <row r="681" spans="1:13" ht="18" customHeight="1" thickBot="1">
      <c r="A681" s="17"/>
      <c r="B681" s="436" t="s">
        <v>165</v>
      </c>
      <c r="C681" s="979"/>
      <c r="D681" s="980"/>
      <c r="E681" s="980"/>
      <c r="F681" s="980"/>
      <c r="G681" s="980"/>
      <c r="H681" s="981"/>
      <c r="I681" s="983" t="s">
        <v>73</v>
      </c>
      <c r="J681" s="984"/>
      <c r="K681" s="63">
        <f>IF(OR($I663="",$I663="NSO"),"",VLOOKUP($A658,'Class-1'!$B$9:$DL$200,104,0))</f>
        <v>0</v>
      </c>
      <c r="L681" s="982" t="s">
        <v>93</v>
      </c>
      <c r="M681" s="897"/>
    </row>
    <row r="682" spans="1:13" ht="18" customHeight="1" thickBot="1">
      <c r="A682" s="17"/>
      <c r="B682" s="436" t="s">
        <v>165</v>
      </c>
      <c r="C682" s="1014" t="s">
        <v>72</v>
      </c>
      <c r="D682" s="1015"/>
      <c r="E682" s="1015"/>
      <c r="F682" s="1015"/>
      <c r="G682" s="1015"/>
      <c r="H682" s="1016"/>
      <c r="I682" s="1017" t="s">
        <v>74</v>
      </c>
      <c r="J682" s="1018"/>
      <c r="K682" s="64">
        <f>IF(OR($I663="",$I663="NSO"),"",VLOOKUP($A658,'Class-1'!$B$9:$DL$200,105,0))</f>
        <v>0</v>
      </c>
      <c r="L682" s="1019" t="str">
        <f>IF(OR($I663="",$I663="NSO"),"",VLOOKUP($A658,'Class-1'!$B$9:$DL$200,106,0))</f>
        <v/>
      </c>
      <c r="M682" s="1020"/>
    </row>
    <row r="683" spans="1:13" ht="18" customHeight="1" thickBot="1">
      <c r="A683" s="17"/>
      <c r="B683" s="436" t="s">
        <v>165</v>
      </c>
      <c r="C683" s="1001" t="s">
        <v>66</v>
      </c>
      <c r="D683" s="1002"/>
      <c r="E683" s="1003"/>
      <c r="F683" s="1012" t="s">
        <v>69</v>
      </c>
      <c r="G683" s="1013"/>
      <c r="H683" s="272" t="s">
        <v>58</v>
      </c>
      <c r="I683" s="985" t="s">
        <v>75</v>
      </c>
      <c r="J683" s="986"/>
      <c r="K683" s="987">
        <f>IF(OR($I663="",$I663="NSO"),"",VLOOKUP($A658,'Class-1'!$B$9:$DL$200,114,0))</f>
        <v>0</v>
      </c>
      <c r="L683" s="987"/>
      <c r="M683" s="988"/>
    </row>
    <row r="684" spans="1:13" ht="18" customHeight="1">
      <c r="A684" s="17"/>
      <c r="B684" s="436" t="s">
        <v>165</v>
      </c>
      <c r="C684" s="923" t="str">
        <f>'Class-1'!$CC$3</f>
        <v>WORK EXP.</v>
      </c>
      <c r="D684" s="924"/>
      <c r="E684" s="925"/>
      <c r="F684" s="926" t="str">
        <f>IF(OR(C684="",$I663="NSO"),"",VLOOKUP($A658,'Class-1'!$B$9:$DZ$200,121,0))</f>
        <v>0/100</v>
      </c>
      <c r="G684" s="927"/>
      <c r="H684" s="85" t="str">
        <f>IF(OR(C684="",$I663="NSO"),"",VLOOKUP($A658,'Class-1'!$B$9:$DL$108,87,0))</f>
        <v/>
      </c>
      <c r="I684" s="1021" t="s">
        <v>95</v>
      </c>
      <c r="J684" s="1022"/>
      <c r="K684" s="1023">
        <f>'Class-1'!$T$2</f>
        <v>44705</v>
      </c>
      <c r="L684" s="1024"/>
      <c r="M684" s="1025"/>
    </row>
    <row r="685" spans="1:13" ht="18" customHeight="1">
      <c r="A685" s="17"/>
      <c r="B685" s="436" t="s">
        <v>165</v>
      </c>
      <c r="C685" s="923" t="str">
        <f>'Class-1'!$CK$3</f>
        <v>ART EDUCATION</v>
      </c>
      <c r="D685" s="924"/>
      <c r="E685" s="925"/>
      <c r="F685" s="926" t="str">
        <f>IF(OR(C685="",$I663="NSO"),"",VLOOKUP($A658,'Class-1'!$B$9:$DZ$200,125,0))</f>
        <v>0/100</v>
      </c>
      <c r="G685" s="927"/>
      <c r="H685" s="134" t="str">
        <f>IF(OR(C685="",$I663="NSO"),"",VLOOKUP($A658,'Class-1'!$B$9:$DL$108,95,0))</f>
        <v/>
      </c>
      <c r="I685" s="928"/>
      <c r="J685" s="929"/>
      <c r="K685" s="929"/>
      <c r="L685" s="929"/>
      <c r="M685" s="930"/>
    </row>
    <row r="686" spans="1:13" ht="18" customHeight="1" thickBot="1">
      <c r="A686" s="17"/>
      <c r="B686" s="436" t="s">
        <v>165</v>
      </c>
      <c r="C686" s="931" t="str">
        <f>'Class-1'!$CS$3</f>
        <v>HEALTH &amp; PHY. EDUCATION</v>
      </c>
      <c r="D686" s="932"/>
      <c r="E686" s="933"/>
      <c r="F686" s="926" t="str">
        <f>IF(OR(C686="",$I663="NSO"),"",VLOOKUP($A658,'Class-1'!$B$9:$DZ$200,129,0))</f>
        <v>0/100</v>
      </c>
      <c r="G686" s="927"/>
      <c r="H686" s="86" t="str">
        <f>IF(OR(C686="",$I663="NSO"),"",VLOOKUP($A658,'Class-1'!$B$9:$DL$108,103,0))</f>
        <v/>
      </c>
      <c r="I686" s="889" t="s">
        <v>89</v>
      </c>
      <c r="J686" s="890"/>
      <c r="K686" s="936"/>
      <c r="L686" s="937"/>
      <c r="M686" s="938"/>
    </row>
    <row r="687" spans="1:13" ht="18" customHeight="1">
      <c r="A687" s="17"/>
      <c r="B687" s="436" t="s">
        <v>165</v>
      </c>
      <c r="C687" s="895" t="s">
        <v>76</v>
      </c>
      <c r="D687" s="896"/>
      <c r="E687" s="896"/>
      <c r="F687" s="896"/>
      <c r="G687" s="896"/>
      <c r="H687" s="897"/>
      <c r="I687" s="891"/>
      <c r="J687" s="892"/>
      <c r="K687" s="939"/>
      <c r="L687" s="940"/>
      <c r="M687" s="941"/>
    </row>
    <row r="688" spans="1:13" ht="18" customHeight="1">
      <c r="A688" s="17"/>
      <c r="B688" s="436" t="s">
        <v>165</v>
      </c>
      <c r="C688" s="135" t="s">
        <v>35</v>
      </c>
      <c r="D688" s="463" t="s">
        <v>82</v>
      </c>
      <c r="E688" s="452"/>
      <c r="F688" s="463" t="s">
        <v>83</v>
      </c>
      <c r="G688" s="464"/>
      <c r="H688" s="465"/>
      <c r="I688" s="893"/>
      <c r="J688" s="894"/>
      <c r="K688" s="942"/>
      <c r="L688" s="943"/>
      <c r="M688" s="944"/>
    </row>
    <row r="689" spans="1:13" ht="16.5" customHeight="1">
      <c r="A689" s="17"/>
      <c r="B689" s="436" t="s">
        <v>165</v>
      </c>
      <c r="C689" s="148" t="s">
        <v>168</v>
      </c>
      <c r="D689" s="451" t="s">
        <v>170</v>
      </c>
      <c r="E689" s="148"/>
      <c r="F689" s="468" t="s">
        <v>84</v>
      </c>
      <c r="G689" s="466"/>
      <c r="H689" s="467"/>
      <c r="I689" s="992" t="s">
        <v>90</v>
      </c>
      <c r="J689" s="993"/>
      <c r="K689" s="993"/>
      <c r="L689" s="993"/>
      <c r="M689" s="994"/>
    </row>
    <row r="690" spans="1:13" ht="16.5" customHeight="1">
      <c r="A690" s="17"/>
      <c r="B690" s="436" t="s">
        <v>165</v>
      </c>
      <c r="C690" s="471" t="s">
        <v>77</v>
      </c>
      <c r="D690" s="451" t="s">
        <v>173</v>
      </c>
      <c r="E690" s="148"/>
      <c r="F690" s="468" t="s">
        <v>85</v>
      </c>
      <c r="G690" s="466"/>
      <c r="H690" s="467"/>
      <c r="I690" s="995"/>
      <c r="J690" s="996"/>
      <c r="K690" s="996"/>
      <c r="L690" s="996"/>
      <c r="M690" s="997"/>
    </row>
    <row r="691" spans="1:13" ht="16.5" customHeight="1">
      <c r="A691" s="17"/>
      <c r="B691" s="436" t="s">
        <v>165</v>
      </c>
      <c r="C691" s="471" t="s">
        <v>78</v>
      </c>
      <c r="D691" s="451" t="s">
        <v>174</v>
      </c>
      <c r="E691" s="148"/>
      <c r="F691" s="468" t="s">
        <v>86</v>
      </c>
      <c r="G691" s="466"/>
      <c r="H691" s="467"/>
      <c r="I691" s="995"/>
      <c r="J691" s="996"/>
      <c r="K691" s="996"/>
      <c r="L691" s="996"/>
      <c r="M691" s="997"/>
    </row>
    <row r="692" spans="1:13" ht="16.5" customHeight="1">
      <c r="A692" s="17"/>
      <c r="B692" s="436" t="s">
        <v>165</v>
      </c>
      <c r="C692" s="471" t="s">
        <v>80</v>
      </c>
      <c r="D692" s="451" t="s">
        <v>171</v>
      </c>
      <c r="E692" s="148"/>
      <c r="F692" s="468" t="s">
        <v>88</v>
      </c>
      <c r="G692" s="466"/>
      <c r="H692" s="467"/>
      <c r="I692" s="998"/>
      <c r="J692" s="999"/>
      <c r="K692" s="999"/>
      <c r="L692" s="999"/>
      <c r="M692" s="1000"/>
    </row>
    <row r="693" spans="1:13" ht="16.5" customHeight="1" thickBot="1">
      <c r="A693" s="17"/>
      <c r="B693" s="437" t="s">
        <v>165</v>
      </c>
      <c r="C693" s="280" t="s">
        <v>79</v>
      </c>
      <c r="D693" s="446" t="s">
        <v>172</v>
      </c>
      <c r="E693" s="439"/>
      <c r="F693" s="461" t="s">
        <v>87</v>
      </c>
      <c r="G693" s="462"/>
      <c r="H693" s="469"/>
      <c r="I693" s="989" t="s">
        <v>124</v>
      </c>
      <c r="J693" s="990"/>
      <c r="K693" s="990"/>
      <c r="L693" s="990"/>
      <c r="M693" s="991"/>
    </row>
    <row r="694" spans="1:13" ht="20.25" customHeight="1" thickBot="1">
      <c r="A694" s="1004"/>
      <c r="B694" s="1004"/>
      <c r="C694" s="1004"/>
      <c r="D694" s="1004"/>
      <c r="E694" s="1004"/>
      <c r="F694" s="1004"/>
      <c r="G694" s="1004"/>
      <c r="H694" s="1004"/>
      <c r="I694" s="1004"/>
      <c r="J694" s="1004"/>
      <c r="K694" s="1004"/>
      <c r="L694" s="1004"/>
      <c r="M694" s="1004"/>
    </row>
    <row r="695" spans="1:13" ht="14.25" customHeight="1" thickBot="1">
      <c r="A695" s="282">
        <f>A658+1</f>
        <v>20</v>
      </c>
      <c r="B695" s="1009" t="s">
        <v>61</v>
      </c>
      <c r="C695" s="1010"/>
      <c r="D695" s="1010"/>
      <c r="E695" s="1010"/>
      <c r="F695" s="1010"/>
      <c r="G695" s="1010"/>
      <c r="H695" s="1010"/>
      <c r="I695" s="1010"/>
      <c r="J695" s="1010"/>
      <c r="K695" s="1010"/>
      <c r="L695" s="1010"/>
      <c r="M695" s="1011"/>
    </row>
    <row r="696" spans="1:13" ht="36.75" thickTop="1">
      <c r="A696" s="17"/>
      <c r="B696" s="1005"/>
      <c r="C696" s="1006"/>
      <c r="D696" s="945" t="str">
        <f>Master!$E$8</f>
        <v>Govt.Sr.Sec.Sch. Raimalwada</v>
      </c>
      <c r="E696" s="946"/>
      <c r="F696" s="946"/>
      <c r="G696" s="946"/>
      <c r="H696" s="946"/>
      <c r="I696" s="946"/>
      <c r="J696" s="946"/>
      <c r="K696" s="946"/>
      <c r="L696" s="946"/>
      <c r="M696" s="947"/>
    </row>
    <row r="697" spans="1:13" ht="21" customHeight="1" thickBot="1">
      <c r="A697" s="17"/>
      <c r="B697" s="1007"/>
      <c r="C697" s="1008"/>
      <c r="D697" s="948" t="str">
        <f>Master!$E$11</f>
        <v>P.S.-Bapini (Jodhpur)</v>
      </c>
      <c r="E697" s="949"/>
      <c r="F697" s="949"/>
      <c r="G697" s="949"/>
      <c r="H697" s="949"/>
      <c r="I697" s="949"/>
      <c r="J697" s="949"/>
      <c r="K697" s="949"/>
      <c r="L697" s="949"/>
      <c r="M697" s="950"/>
    </row>
    <row r="698" spans="1:13" ht="42.75" customHeight="1" thickTop="1">
      <c r="A698" s="17"/>
      <c r="B698" s="273"/>
      <c r="C698" s="916" t="s">
        <v>62</v>
      </c>
      <c r="D698" s="917"/>
      <c r="E698" s="917"/>
      <c r="F698" s="917"/>
      <c r="G698" s="917"/>
      <c r="H698" s="917"/>
      <c r="I698" s="918"/>
      <c r="J698" s="922" t="s">
        <v>91</v>
      </c>
      <c r="K698" s="922"/>
      <c r="L698" s="934" t="str">
        <f>Master!$E$14</f>
        <v>0810000000</v>
      </c>
      <c r="M698" s="935"/>
    </row>
    <row r="699" spans="1:13" ht="18" customHeight="1" thickBot="1">
      <c r="A699" s="17"/>
      <c r="B699" s="274"/>
      <c r="C699" s="919"/>
      <c r="D699" s="920"/>
      <c r="E699" s="920"/>
      <c r="F699" s="920"/>
      <c r="G699" s="920"/>
      <c r="H699" s="920"/>
      <c r="I699" s="921"/>
      <c r="J699" s="898" t="s">
        <v>63</v>
      </c>
      <c r="K699" s="899"/>
      <c r="L699" s="902" t="str">
        <f>Master!$E$6</f>
        <v>2021-22</v>
      </c>
      <c r="M699" s="903"/>
    </row>
    <row r="700" spans="1:13" ht="18" customHeight="1" thickBot="1">
      <c r="A700" s="17"/>
      <c r="B700" s="274"/>
      <c r="C700" s="951" t="s">
        <v>125</v>
      </c>
      <c r="D700" s="952"/>
      <c r="E700" s="952"/>
      <c r="F700" s="952"/>
      <c r="G700" s="952"/>
      <c r="H700" s="952"/>
      <c r="I700" s="281">
        <f>VLOOKUP($A695,'Class-1'!$B$9:$F$108,5,0)</f>
        <v>0</v>
      </c>
      <c r="J700" s="900"/>
      <c r="K700" s="901"/>
      <c r="L700" s="904"/>
      <c r="M700" s="905"/>
    </row>
    <row r="701" spans="1:13" ht="18" customHeight="1">
      <c r="A701" s="17"/>
      <c r="B701" s="436" t="s">
        <v>165</v>
      </c>
      <c r="C701" s="911" t="s">
        <v>20</v>
      </c>
      <c r="D701" s="912"/>
      <c r="E701" s="912"/>
      <c r="F701" s="913"/>
      <c r="G701" s="31" t="s">
        <v>101</v>
      </c>
      <c r="H701" s="914">
        <f>VLOOKUP($A695,'Class-1'!$B$9:$DL$108,3,0)</f>
        <v>0</v>
      </c>
      <c r="I701" s="914"/>
      <c r="J701" s="914"/>
      <c r="K701" s="914"/>
      <c r="L701" s="914"/>
      <c r="M701" s="915"/>
    </row>
    <row r="702" spans="1:13" ht="18" customHeight="1">
      <c r="A702" s="17"/>
      <c r="B702" s="436" t="s">
        <v>165</v>
      </c>
      <c r="C702" s="953" t="s">
        <v>22</v>
      </c>
      <c r="D702" s="954"/>
      <c r="E702" s="954"/>
      <c r="F702" s="955"/>
      <c r="G702" s="60" t="s">
        <v>101</v>
      </c>
      <c r="H702" s="956">
        <f>VLOOKUP($A695,'Class-1'!$B$9:$DL$108,6,0)</f>
        <v>0</v>
      </c>
      <c r="I702" s="956"/>
      <c r="J702" s="956"/>
      <c r="K702" s="956"/>
      <c r="L702" s="956"/>
      <c r="M702" s="957"/>
    </row>
    <row r="703" spans="1:13" ht="18" customHeight="1">
      <c r="A703" s="17"/>
      <c r="B703" s="436" t="s">
        <v>165</v>
      </c>
      <c r="C703" s="953" t="s">
        <v>23</v>
      </c>
      <c r="D703" s="954"/>
      <c r="E703" s="954"/>
      <c r="F703" s="955"/>
      <c r="G703" s="60" t="s">
        <v>101</v>
      </c>
      <c r="H703" s="956">
        <f>VLOOKUP($A695,'Class-1'!$B$9:$DL$108,7,0)</f>
        <v>0</v>
      </c>
      <c r="I703" s="956"/>
      <c r="J703" s="956"/>
      <c r="K703" s="956"/>
      <c r="L703" s="956"/>
      <c r="M703" s="957"/>
    </row>
    <row r="704" spans="1:13" ht="18" customHeight="1">
      <c r="A704" s="17"/>
      <c r="B704" s="436" t="s">
        <v>165</v>
      </c>
      <c r="C704" s="953" t="s">
        <v>64</v>
      </c>
      <c r="D704" s="954"/>
      <c r="E704" s="954"/>
      <c r="F704" s="955"/>
      <c r="G704" s="60" t="s">
        <v>101</v>
      </c>
      <c r="H704" s="956">
        <f>VLOOKUP($A695,'Class-1'!$B$9:$DL$108,8,0)</f>
        <v>0</v>
      </c>
      <c r="I704" s="956"/>
      <c r="J704" s="956"/>
      <c r="K704" s="956"/>
      <c r="L704" s="956"/>
      <c r="M704" s="957"/>
    </row>
    <row r="705" spans="1:13" ht="18" customHeight="1">
      <c r="A705" s="17"/>
      <c r="B705" s="436" t="s">
        <v>165</v>
      </c>
      <c r="C705" s="953" t="s">
        <v>65</v>
      </c>
      <c r="D705" s="954"/>
      <c r="E705" s="954"/>
      <c r="F705" s="955"/>
      <c r="G705" s="60" t="s">
        <v>101</v>
      </c>
      <c r="H705" s="1026" t="str">
        <f>CONCATENATE('Class-1'!$F$4,'Class-1'!$I$4)</f>
        <v>4(A)</v>
      </c>
      <c r="I705" s="956"/>
      <c r="J705" s="956"/>
      <c r="K705" s="956"/>
      <c r="L705" s="956"/>
      <c r="M705" s="957"/>
    </row>
    <row r="706" spans="1:13" ht="18" customHeight="1" thickBot="1">
      <c r="A706" s="17"/>
      <c r="B706" s="436" t="s">
        <v>165</v>
      </c>
      <c r="C706" s="1027" t="s">
        <v>25</v>
      </c>
      <c r="D706" s="1028"/>
      <c r="E706" s="1028"/>
      <c r="F706" s="1029"/>
      <c r="G706" s="130" t="s">
        <v>101</v>
      </c>
      <c r="H706" s="1030">
        <f>VLOOKUP($A695,'Class-1'!$B$9:$DL$108,9,0)</f>
        <v>0</v>
      </c>
      <c r="I706" s="1030"/>
      <c r="J706" s="1030"/>
      <c r="K706" s="1030"/>
      <c r="L706" s="1030"/>
      <c r="M706" s="1031"/>
    </row>
    <row r="707" spans="1:13" ht="18" customHeight="1">
      <c r="A707" s="17"/>
      <c r="B707" s="436" t="s">
        <v>165</v>
      </c>
      <c r="C707" s="958" t="s">
        <v>66</v>
      </c>
      <c r="D707" s="959"/>
      <c r="E707" s="268" t="s">
        <v>109</v>
      </c>
      <c r="F707" s="268" t="s">
        <v>110</v>
      </c>
      <c r="G707" s="265" t="s">
        <v>34</v>
      </c>
      <c r="H707" s="269" t="s">
        <v>67</v>
      </c>
      <c r="I707" s="265" t="s">
        <v>147</v>
      </c>
      <c r="J707" s="270" t="s">
        <v>31</v>
      </c>
      <c r="K707" s="960" t="s">
        <v>118</v>
      </c>
      <c r="L707" s="961"/>
      <c r="M707" s="275" t="s">
        <v>119</v>
      </c>
    </row>
    <row r="708" spans="1:13" ht="18" customHeight="1" thickBot="1">
      <c r="A708" s="17"/>
      <c r="B708" s="436" t="s">
        <v>165</v>
      </c>
      <c r="C708" s="966" t="s">
        <v>68</v>
      </c>
      <c r="D708" s="967"/>
      <c r="E708" s="470">
        <f>'Class-1'!$K$7</f>
        <v>20</v>
      </c>
      <c r="F708" s="470">
        <f>'Class-1'!$L$7</f>
        <v>20</v>
      </c>
      <c r="G708" s="266">
        <f>E708+F708</f>
        <v>40</v>
      </c>
      <c r="H708" s="470">
        <f>'Class-1'!$Q$7</f>
        <v>60</v>
      </c>
      <c r="I708" s="266">
        <f>G708+H708</f>
        <v>100</v>
      </c>
      <c r="J708" s="470">
        <f>'Class-1'!$U$7</f>
        <v>100</v>
      </c>
      <c r="K708" s="1032">
        <f>I708+J708</f>
        <v>200</v>
      </c>
      <c r="L708" s="1033"/>
      <c r="M708" s="276" t="s">
        <v>166</v>
      </c>
    </row>
    <row r="709" spans="1:13" ht="18" customHeight="1">
      <c r="A709" s="17"/>
      <c r="B709" s="436" t="s">
        <v>165</v>
      </c>
      <c r="C709" s="1034" t="str">
        <f>'Class-1'!$K$3</f>
        <v>Hindi</v>
      </c>
      <c r="D709" s="1035"/>
      <c r="E709" s="131">
        <f>IF(OR(C709="",$I700="NSO"),"",VLOOKUP($A695,'Class-1'!$B$9:$DL$108,10,0))</f>
        <v>0</v>
      </c>
      <c r="F709" s="131">
        <f>IF(OR(C709="",$I700="NSO"),"",VLOOKUP($A695,'Class-1'!$B$9:$DL$108,11,0))</f>
        <v>0</v>
      </c>
      <c r="G709" s="267">
        <f>SUM(E709,F709)</f>
        <v>0</v>
      </c>
      <c r="H709" s="131">
        <f>IF(OR(C709="",$I700="NSO"),"",VLOOKUP($A695,'Class-1'!$B$9:$DL$108,16,0))</f>
        <v>0</v>
      </c>
      <c r="I709" s="264">
        <f t="shared" ref="I709:I714" si="77">SUM(G709,H709)</f>
        <v>0</v>
      </c>
      <c r="J709" s="131">
        <f>IF(OR(C709="",$I700="NSO"),"",VLOOKUP($A695,'Class-1'!$B$9:$DL$108,20,0))</f>
        <v>0</v>
      </c>
      <c r="K709" s="1036">
        <f t="shared" ref="K709:K714" si="78">SUM(I709,J709)</f>
        <v>0</v>
      </c>
      <c r="L709" s="1037">
        <f t="shared" ref="L709:L714" si="79">SUM(J709,K709)</f>
        <v>0</v>
      </c>
      <c r="M709" s="277" t="str">
        <f>IF(OR(C709="",$I700="NSO"),"",VLOOKUP($A695,'Class-1'!$B$9:$DL$108,23,0))</f>
        <v/>
      </c>
    </row>
    <row r="710" spans="1:13" ht="18" customHeight="1">
      <c r="A710" s="17"/>
      <c r="B710" s="436" t="s">
        <v>165</v>
      </c>
      <c r="C710" s="962" t="str">
        <f>'Class-1'!$Y$3</f>
        <v>Mathematics</v>
      </c>
      <c r="D710" s="963"/>
      <c r="E710" s="131">
        <f>IF(OR(C710="",$I700="NSO"),"",VLOOKUP($A695,'Class-1'!$B$9:$DL$108,24,0))</f>
        <v>0</v>
      </c>
      <c r="F710" s="131">
        <f>IF(OR(C710="",$I700="NSO"),"",VLOOKUP($A695,'Class-1'!$B$9:$DL$108,25,0))</f>
        <v>0</v>
      </c>
      <c r="G710" s="267">
        <f t="shared" ref="G710:G714" si="80">SUM(E710,F710)</f>
        <v>0</v>
      </c>
      <c r="H710" s="131">
        <f>IF(OR(C710="",$I700="NSO"),"",VLOOKUP($A695,'Class-1'!$B$9:$DL$108,30,0))</f>
        <v>0</v>
      </c>
      <c r="I710" s="264">
        <f t="shared" si="77"/>
        <v>0</v>
      </c>
      <c r="J710" s="131">
        <f>IF(OR(C710="",$I700="NSO"),"",VLOOKUP($A695,'Class-1'!$B$9:$DL$108,34,0))</f>
        <v>0</v>
      </c>
      <c r="K710" s="964">
        <f t="shared" si="78"/>
        <v>0</v>
      </c>
      <c r="L710" s="965">
        <f t="shared" si="79"/>
        <v>0</v>
      </c>
      <c r="M710" s="277" t="str">
        <f>IF(OR(C710="",$I700="NSO"),"",VLOOKUP($A695,'Class-1'!$B$9:$DL$108,37,0))</f>
        <v/>
      </c>
    </row>
    <row r="711" spans="1:13" ht="18" customHeight="1">
      <c r="A711" s="17"/>
      <c r="B711" s="436" t="s">
        <v>165</v>
      </c>
      <c r="C711" s="962" t="str">
        <f>'Class-1'!$AM$3</f>
        <v>Sanskrit</v>
      </c>
      <c r="D711" s="963"/>
      <c r="E711" s="131">
        <f>IF(OR(C711="",$I700="NSO"),"",VLOOKUP($A695,'Class-1'!$B$9:$DL$108,38,0))</f>
        <v>0</v>
      </c>
      <c r="F711" s="131">
        <f>IF(OR(C711="",$I700="NSO"),"",VLOOKUP($A695,'Class-1'!$B$9:$DL$108,39,0))</f>
        <v>0</v>
      </c>
      <c r="G711" s="267">
        <f t="shared" si="80"/>
        <v>0</v>
      </c>
      <c r="H711" s="131">
        <f>IF(OR(C711="",$I700="NSO"),"",VLOOKUP($A695,'Class-1'!$B$9:$DL$108,44,0))</f>
        <v>0</v>
      </c>
      <c r="I711" s="264">
        <f t="shared" si="77"/>
        <v>0</v>
      </c>
      <c r="J711" s="131">
        <f>IF(OR(C711="",$I700="NSO"),"",VLOOKUP($A695,'Class-1'!$B$9:$DL$108,48,0))</f>
        <v>0</v>
      </c>
      <c r="K711" s="964">
        <f t="shared" si="78"/>
        <v>0</v>
      </c>
      <c r="L711" s="965">
        <f t="shared" si="79"/>
        <v>0</v>
      </c>
      <c r="M711" s="277" t="str">
        <f>IF(OR(C711="",$I700="NSO"),"",VLOOKUP($A695,'Class-1'!$B$9:$DL$108,51,0))</f>
        <v/>
      </c>
    </row>
    <row r="712" spans="1:13" ht="18" customHeight="1">
      <c r="A712" s="17"/>
      <c r="B712" s="436" t="s">
        <v>165</v>
      </c>
      <c r="C712" s="962" t="str">
        <f>'Class-1'!$BA$3</f>
        <v>English</v>
      </c>
      <c r="D712" s="963"/>
      <c r="E712" s="131">
        <f>IF(OR(C712="",$I700="NSO"),"",VLOOKUP($A695,'Class-1'!$B$9:$DL$108,52,0))</f>
        <v>0</v>
      </c>
      <c r="F712" s="131">
        <f>IF(OR(C712="",$I700="NSO"),"",VLOOKUP($A695,'Class-1'!$B$9:$DL$108,53,0))</f>
        <v>0</v>
      </c>
      <c r="G712" s="267">
        <f t="shared" si="80"/>
        <v>0</v>
      </c>
      <c r="H712" s="131">
        <f>IF(OR(C712="",$I700="NSO"),"",VLOOKUP($A695,'Class-1'!$B$9:$DL$108,58,0))</f>
        <v>0</v>
      </c>
      <c r="I712" s="264">
        <f t="shared" si="77"/>
        <v>0</v>
      </c>
      <c r="J712" s="131">
        <f>IF(OR(C712="",$I700="NSO"),"",VLOOKUP($A695,'Class-1'!$B$9:$DL$108,62,0))</f>
        <v>0</v>
      </c>
      <c r="K712" s="964">
        <f t="shared" si="78"/>
        <v>0</v>
      </c>
      <c r="L712" s="965">
        <f t="shared" si="79"/>
        <v>0</v>
      </c>
      <c r="M712" s="277" t="str">
        <f>IF(OR(C712="",$I700="NSO"),"",VLOOKUP($A695,'Class-1'!$B$9:$DL$108,65,0))</f>
        <v/>
      </c>
    </row>
    <row r="713" spans="1:13" ht="18" customHeight="1" thickBot="1">
      <c r="A713" s="17"/>
      <c r="B713" s="436" t="s">
        <v>165</v>
      </c>
      <c r="C713" s="966" t="s">
        <v>68</v>
      </c>
      <c r="D713" s="967"/>
      <c r="E713" s="470">
        <f>'Class-1'!$BO$7</f>
        <v>20</v>
      </c>
      <c r="F713" s="470">
        <f>'Class-1'!$BP$7</f>
        <v>20</v>
      </c>
      <c r="G713" s="266">
        <f t="shared" si="80"/>
        <v>40</v>
      </c>
      <c r="H713" s="271">
        <f>'Class-1'!$BU$7</f>
        <v>60</v>
      </c>
      <c r="I713" s="266">
        <f t="shared" si="77"/>
        <v>100</v>
      </c>
      <c r="J713" s="470">
        <f>'Class-1'!$BY$7</f>
        <v>100</v>
      </c>
      <c r="K713" s="1032">
        <f t="shared" si="78"/>
        <v>200</v>
      </c>
      <c r="L713" s="1033">
        <f t="shared" si="79"/>
        <v>300</v>
      </c>
      <c r="M713" s="276" t="s">
        <v>166</v>
      </c>
    </row>
    <row r="714" spans="1:13" ht="18" customHeight="1">
      <c r="A714" s="17"/>
      <c r="B714" s="436" t="s">
        <v>165</v>
      </c>
      <c r="C714" s="962" t="str">
        <f>'Class-1'!$BO$3</f>
        <v>Env. Study</v>
      </c>
      <c r="D714" s="963"/>
      <c r="E714" s="131">
        <f>IF(OR(C714="",$I700="NSO"),"",VLOOKUP($A695,'Class-1'!$B$9:$DL$108,66,0))</f>
        <v>0</v>
      </c>
      <c r="F714" s="131">
        <f>IF(OR(C714="",$I700="NSO"),"",VLOOKUP($A695,'Class-1'!$B$9:$DL$108,67,0))</f>
        <v>0</v>
      </c>
      <c r="G714" s="264">
        <f t="shared" si="80"/>
        <v>0</v>
      </c>
      <c r="H714" s="131">
        <f>IF(OR(C714="",$I700="NSO"),"",VLOOKUP($A695,'Class-1'!$B$9:$DL$108,72,0))</f>
        <v>0</v>
      </c>
      <c r="I714" s="264">
        <f t="shared" si="77"/>
        <v>0</v>
      </c>
      <c r="J714" s="131">
        <f>IF(OR(C714="",$I700="NSO"),"",VLOOKUP($A695,'Class-1'!$B$9:$DL$108,76,0))</f>
        <v>0</v>
      </c>
      <c r="K714" s="968">
        <f t="shared" si="78"/>
        <v>0</v>
      </c>
      <c r="L714" s="969">
        <f t="shared" si="79"/>
        <v>0</v>
      </c>
      <c r="M714" s="277" t="str">
        <f>IF(OR(C714="",$I700="NSO"),"",VLOOKUP($A695,'Class-1'!$B$9:$DL$108,79,0))</f>
        <v/>
      </c>
    </row>
    <row r="715" spans="1:13" ht="18" customHeight="1" thickBot="1">
      <c r="A715" s="17"/>
      <c r="B715" s="436" t="s">
        <v>165</v>
      </c>
      <c r="C715" s="970"/>
      <c r="D715" s="971"/>
      <c r="E715" s="971"/>
      <c r="F715" s="971"/>
      <c r="G715" s="971"/>
      <c r="H715" s="971"/>
      <c r="I715" s="971"/>
      <c r="J715" s="971"/>
      <c r="K715" s="971"/>
      <c r="L715" s="971"/>
      <c r="M715" s="972"/>
    </row>
    <row r="716" spans="1:13" ht="18" customHeight="1">
      <c r="A716" s="17"/>
      <c r="B716" s="436" t="s">
        <v>165</v>
      </c>
      <c r="C716" s="973" t="s">
        <v>120</v>
      </c>
      <c r="D716" s="974"/>
      <c r="E716" s="975"/>
      <c r="F716" s="906" t="s">
        <v>121</v>
      </c>
      <c r="G716" s="906"/>
      <c r="H716" s="907" t="s">
        <v>122</v>
      </c>
      <c r="I716" s="908"/>
      <c r="J716" s="132" t="s">
        <v>51</v>
      </c>
      <c r="K716" s="438" t="s">
        <v>123</v>
      </c>
      <c r="L716" s="262" t="s">
        <v>49</v>
      </c>
      <c r="M716" s="278" t="s">
        <v>54</v>
      </c>
    </row>
    <row r="717" spans="1:13" ht="18" customHeight="1" thickBot="1">
      <c r="A717" s="17"/>
      <c r="B717" s="436" t="s">
        <v>165</v>
      </c>
      <c r="C717" s="976"/>
      <c r="D717" s="977"/>
      <c r="E717" s="978"/>
      <c r="F717" s="909">
        <f>IF(OR($I700="",$I700="NSO"),"",VLOOKUP($A695,'Class-1'!$B$9:$DL$108,107,0))</f>
        <v>1000</v>
      </c>
      <c r="G717" s="910"/>
      <c r="H717" s="909">
        <f>IF(OR($I700="",$I700="NSO"),"",VLOOKUP($A695,'Class-1'!$B$9:$DL$108,108,0))</f>
        <v>0</v>
      </c>
      <c r="I717" s="910"/>
      <c r="J717" s="133">
        <f>IF(OR($I700="",$I700="NSO"),"",VLOOKUP($A695,'Class-1'!$B$9:$DL$200,109,0))</f>
        <v>0</v>
      </c>
      <c r="K717" s="133" t="str">
        <f>IF(OR($I700="",$I700="NSO"),"",VLOOKUP($A695,'Class-1'!$B$9:$DL$200,110,0))</f>
        <v/>
      </c>
      <c r="L717" s="263" t="str">
        <f>IF(OR($I700="",$I700="NSO"),"",VLOOKUP($A695,'Class-1'!$B$9:$DL$200,111,0))</f>
        <v/>
      </c>
      <c r="M717" s="279" t="str">
        <f>IF(OR($I700="",$I700="NSO"),"",VLOOKUP($A695,'Class-1'!$B$9:$DL$200,113,0))</f>
        <v/>
      </c>
    </row>
    <row r="718" spans="1:13" ht="18" customHeight="1" thickBot="1">
      <c r="A718" s="17"/>
      <c r="B718" s="436" t="s">
        <v>165</v>
      </c>
      <c r="C718" s="979"/>
      <c r="D718" s="980"/>
      <c r="E718" s="980"/>
      <c r="F718" s="980"/>
      <c r="G718" s="980"/>
      <c r="H718" s="981"/>
      <c r="I718" s="983" t="s">
        <v>73</v>
      </c>
      <c r="J718" s="984"/>
      <c r="K718" s="63">
        <f>IF(OR($I700="",$I700="NSO"),"",VLOOKUP($A695,'Class-1'!$B$9:$DL$200,104,0))</f>
        <v>0</v>
      </c>
      <c r="L718" s="982" t="s">
        <v>93</v>
      </c>
      <c r="M718" s="897"/>
    </row>
    <row r="719" spans="1:13" ht="18" customHeight="1" thickBot="1">
      <c r="A719" s="17"/>
      <c r="B719" s="436" t="s">
        <v>165</v>
      </c>
      <c r="C719" s="1014" t="s">
        <v>72</v>
      </c>
      <c r="D719" s="1015"/>
      <c r="E719" s="1015"/>
      <c r="F719" s="1015"/>
      <c r="G719" s="1015"/>
      <c r="H719" s="1016"/>
      <c r="I719" s="1017" t="s">
        <v>74</v>
      </c>
      <c r="J719" s="1018"/>
      <c r="K719" s="64">
        <f>IF(OR($I700="",$I700="NSO"),"",VLOOKUP($A695,'Class-1'!$B$9:$DL$200,105,0))</f>
        <v>0</v>
      </c>
      <c r="L719" s="1019" t="str">
        <f>IF(OR($I700="",$I700="NSO"),"",VLOOKUP($A695,'Class-1'!$B$9:$DL$200,106,0))</f>
        <v/>
      </c>
      <c r="M719" s="1020"/>
    </row>
    <row r="720" spans="1:13" ht="18" customHeight="1" thickBot="1">
      <c r="A720" s="17"/>
      <c r="B720" s="436" t="s">
        <v>165</v>
      </c>
      <c r="C720" s="1001" t="s">
        <v>66</v>
      </c>
      <c r="D720" s="1002"/>
      <c r="E720" s="1003"/>
      <c r="F720" s="1012" t="s">
        <v>69</v>
      </c>
      <c r="G720" s="1013"/>
      <c r="H720" s="272" t="s">
        <v>58</v>
      </c>
      <c r="I720" s="985" t="s">
        <v>75</v>
      </c>
      <c r="J720" s="986"/>
      <c r="K720" s="987">
        <f>IF(OR($I700="",$I700="NSO"),"",VLOOKUP($A695,'Class-1'!$B$9:$DL$200,114,0))</f>
        <v>0</v>
      </c>
      <c r="L720" s="987"/>
      <c r="M720" s="988"/>
    </row>
    <row r="721" spans="1:13" ht="18" customHeight="1">
      <c r="A721" s="17"/>
      <c r="B721" s="436" t="s">
        <v>165</v>
      </c>
      <c r="C721" s="923" t="str">
        <f>'Class-1'!$CC$3</f>
        <v>WORK EXP.</v>
      </c>
      <c r="D721" s="924"/>
      <c r="E721" s="925"/>
      <c r="F721" s="926" t="str">
        <f>IF(OR(C721="",$I700="NSO"),"",VLOOKUP($A695,'Class-1'!$B$9:$DZ$200,121,0))</f>
        <v>0/100</v>
      </c>
      <c r="G721" s="927"/>
      <c r="H721" s="85" t="str">
        <f>IF(OR(C721="",$I700="NSO"),"",VLOOKUP($A695,'Class-1'!$B$9:$DL$108,87,0))</f>
        <v/>
      </c>
      <c r="I721" s="1021" t="s">
        <v>95</v>
      </c>
      <c r="J721" s="1022"/>
      <c r="K721" s="1023">
        <f>'Class-1'!$T$2</f>
        <v>44705</v>
      </c>
      <c r="L721" s="1024"/>
      <c r="M721" s="1025"/>
    </row>
    <row r="722" spans="1:13" ht="18" customHeight="1">
      <c r="A722" s="17"/>
      <c r="B722" s="436" t="s">
        <v>165</v>
      </c>
      <c r="C722" s="923" t="str">
        <f>'Class-1'!$CK$3</f>
        <v>ART EDUCATION</v>
      </c>
      <c r="D722" s="924"/>
      <c r="E722" s="925"/>
      <c r="F722" s="926" t="str">
        <f>IF(OR(C722="",$I700="NSO"),"",VLOOKUP($A695,'Class-1'!$B$9:$DZ$200,125,0))</f>
        <v>0/100</v>
      </c>
      <c r="G722" s="927"/>
      <c r="H722" s="134" t="str">
        <f>IF(OR(C722="",$I700="NSO"),"",VLOOKUP($A695,'Class-1'!$B$9:$DL$108,95,0))</f>
        <v/>
      </c>
      <c r="I722" s="928"/>
      <c r="J722" s="929"/>
      <c r="K722" s="929"/>
      <c r="L722" s="929"/>
      <c r="M722" s="930"/>
    </row>
    <row r="723" spans="1:13" ht="18" customHeight="1" thickBot="1">
      <c r="A723" s="17"/>
      <c r="B723" s="436" t="s">
        <v>165</v>
      </c>
      <c r="C723" s="931" t="str">
        <f>'Class-1'!$CS$3</f>
        <v>HEALTH &amp; PHY. EDUCATION</v>
      </c>
      <c r="D723" s="932"/>
      <c r="E723" s="933"/>
      <c r="F723" s="926" t="str">
        <f>IF(OR(C723="",$I700="NSO"),"",VLOOKUP($A695,'Class-1'!$B$9:$DZ$200,129,0))</f>
        <v>0/100</v>
      </c>
      <c r="G723" s="927"/>
      <c r="H723" s="86" t="str">
        <f>IF(OR(C723="",$I700="NSO"),"",VLOOKUP($A695,'Class-1'!$B$9:$DL$108,103,0))</f>
        <v/>
      </c>
      <c r="I723" s="889" t="s">
        <v>89</v>
      </c>
      <c r="J723" s="890"/>
      <c r="K723" s="936"/>
      <c r="L723" s="937"/>
      <c r="M723" s="938"/>
    </row>
    <row r="724" spans="1:13" ht="18" customHeight="1">
      <c r="A724" s="17"/>
      <c r="B724" s="436" t="s">
        <v>165</v>
      </c>
      <c r="C724" s="895" t="s">
        <v>76</v>
      </c>
      <c r="D724" s="896"/>
      <c r="E724" s="896"/>
      <c r="F724" s="896"/>
      <c r="G724" s="896"/>
      <c r="H724" s="897"/>
      <c r="I724" s="891"/>
      <c r="J724" s="892"/>
      <c r="K724" s="939"/>
      <c r="L724" s="940"/>
      <c r="M724" s="941"/>
    </row>
    <row r="725" spans="1:13" ht="18" customHeight="1">
      <c r="A725" s="17"/>
      <c r="B725" s="436" t="s">
        <v>165</v>
      </c>
      <c r="C725" s="135" t="s">
        <v>35</v>
      </c>
      <c r="D725" s="463" t="s">
        <v>82</v>
      </c>
      <c r="E725" s="452"/>
      <c r="F725" s="463" t="s">
        <v>83</v>
      </c>
      <c r="G725" s="464"/>
      <c r="H725" s="465"/>
      <c r="I725" s="893"/>
      <c r="J725" s="894"/>
      <c r="K725" s="942"/>
      <c r="L725" s="943"/>
      <c r="M725" s="944"/>
    </row>
    <row r="726" spans="1:13" ht="16.5" customHeight="1">
      <c r="A726" s="17"/>
      <c r="B726" s="436" t="s">
        <v>165</v>
      </c>
      <c r="C726" s="148" t="s">
        <v>168</v>
      </c>
      <c r="D726" s="451" t="s">
        <v>170</v>
      </c>
      <c r="E726" s="148"/>
      <c r="F726" s="468" t="s">
        <v>84</v>
      </c>
      <c r="G726" s="466"/>
      <c r="H726" s="467"/>
      <c r="I726" s="992" t="s">
        <v>90</v>
      </c>
      <c r="J726" s="993"/>
      <c r="K726" s="993"/>
      <c r="L726" s="993"/>
      <c r="M726" s="994"/>
    </row>
    <row r="727" spans="1:13" ht="16.5" customHeight="1">
      <c r="A727" s="17"/>
      <c r="B727" s="436" t="s">
        <v>165</v>
      </c>
      <c r="C727" s="471" t="s">
        <v>77</v>
      </c>
      <c r="D727" s="451" t="s">
        <v>173</v>
      </c>
      <c r="E727" s="148"/>
      <c r="F727" s="468" t="s">
        <v>85</v>
      </c>
      <c r="G727" s="466"/>
      <c r="H727" s="467"/>
      <c r="I727" s="995"/>
      <c r="J727" s="996"/>
      <c r="K727" s="996"/>
      <c r="L727" s="996"/>
      <c r="M727" s="997"/>
    </row>
    <row r="728" spans="1:13" ht="16.5" customHeight="1">
      <c r="A728" s="17"/>
      <c r="B728" s="436" t="s">
        <v>165</v>
      </c>
      <c r="C728" s="471" t="s">
        <v>78</v>
      </c>
      <c r="D728" s="451" t="s">
        <v>174</v>
      </c>
      <c r="E728" s="148"/>
      <c r="F728" s="468" t="s">
        <v>86</v>
      </c>
      <c r="G728" s="466"/>
      <c r="H728" s="467"/>
      <c r="I728" s="995"/>
      <c r="J728" s="996"/>
      <c r="K728" s="996"/>
      <c r="L728" s="996"/>
      <c r="M728" s="997"/>
    </row>
    <row r="729" spans="1:13" ht="16.5" customHeight="1">
      <c r="A729" s="17"/>
      <c r="B729" s="436" t="s">
        <v>165</v>
      </c>
      <c r="C729" s="471" t="s">
        <v>80</v>
      </c>
      <c r="D729" s="451" t="s">
        <v>171</v>
      </c>
      <c r="E729" s="148"/>
      <c r="F729" s="468" t="s">
        <v>88</v>
      </c>
      <c r="G729" s="466"/>
      <c r="H729" s="467"/>
      <c r="I729" s="998"/>
      <c r="J729" s="999"/>
      <c r="K729" s="999"/>
      <c r="L729" s="999"/>
      <c r="M729" s="1000"/>
    </row>
    <row r="730" spans="1:13" ht="16.5" customHeight="1" thickBot="1">
      <c r="A730" s="17"/>
      <c r="B730" s="437" t="s">
        <v>165</v>
      </c>
      <c r="C730" s="280" t="s">
        <v>79</v>
      </c>
      <c r="D730" s="446" t="s">
        <v>172</v>
      </c>
      <c r="E730" s="439"/>
      <c r="F730" s="461" t="s">
        <v>87</v>
      </c>
      <c r="G730" s="462"/>
      <c r="H730" s="469"/>
      <c r="I730" s="989" t="s">
        <v>124</v>
      </c>
      <c r="J730" s="990"/>
      <c r="K730" s="990"/>
      <c r="L730" s="990"/>
      <c r="M730" s="991"/>
    </row>
    <row r="731" spans="1:13" ht="14.25" customHeight="1" thickBot="1">
      <c r="A731" s="282">
        <f>A695+1</f>
        <v>21</v>
      </c>
      <c r="B731" s="1009" t="s">
        <v>61</v>
      </c>
      <c r="C731" s="1010"/>
      <c r="D731" s="1010"/>
      <c r="E731" s="1010"/>
      <c r="F731" s="1010"/>
      <c r="G731" s="1010"/>
      <c r="H731" s="1010"/>
      <c r="I731" s="1010"/>
      <c r="J731" s="1010"/>
      <c r="K731" s="1010"/>
      <c r="L731" s="1010"/>
      <c r="M731" s="1011"/>
    </row>
    <row r="732" spans="1:13" ht="36.75" thickTop="1">
      <c r="A732" s="17"/>
      <c r="B732" s="1005"/>
      <c r="C732" s="1006"/>
      <c r="D732" s="945" t="str">
        <f>Master!$E$8</f>
        <v>Govt.Sr.Sec.Sch. Raimalwada</v>
      </c>
      <c r="E732" s="946"/>
      <c r="F732" s="946"/>
      <c r="G732" s="946"/>
      <c r="H732" s="946"/>
      <c r="I732" s="946"/>
      <c r="J732" s="946"/>
      <c r="K732" s="946"/>
      <c r="L732" s="946"/>
      <c r="M732" s="947"/>
    </row>
    <row r="733" spans="1:13" ht="21" customHeight="1" thickBot="1">
      <c r="A733" s="17"/>
      <c r="B733" s="1007"/>
      <c r="C733" s="1008"/>
      <c r="D733" s="948" t="str">
        <f>Master!$E$11</f>
        <v>P.S.-Bapini (Jodhpur)</v>
      </c>
      <c r="E733" s="949"/>
      <c r="F733" s="949"/>
      <c r="G733" s="949"/>
      <c r="H733" s="949"/>
      <c r="I733" s="949"/>
      <c r="J733" s="949"/>
      <c r="K733" s="949"/>
      <c r="L733" s="949"/>
      <c r="M733" s="950"/>
    </row>
    <row r="734" spans="1:13" ht="42.75" customHeight="1" thickTop="1">
      <c r="A734" s="17"/>
      <c r="B734" s="273"/>
      <c r="C734" s="916" t="s">
        <v>62</v>
      </c>
      <c r="D734" s="917"/>
      <c r="E734" s="917"/>
      <c r="F734" s="917"/>
      <c r="G734" s="917"/>
      <c r="H734" s="917"/>
      <c r="I734" s="918"/>
      <c r="J734" s="922" t="s">
        <v>91</v>
      </c>
      <c r="K734" s="922"/>
      <c r="L734" s="934" t="str">
        <f>Master!$E$14</f>
        <v>0810000000</v>
      </c>
      <c r="M734" s="935"/>
    </row>
    <row r="735" spans="1:13" ht="18" customHeight="1" thickBot="1">
      <c r="A735" s="17"/>
      <c r="B735" s="274"/>
      <c r="C735" s="919"/>
      <c r="D735" s="920"/>
      <c r="E735" s="920"/>
      <c r="F735" s="920"/>
      <c r="G735" s="920"/>
      <c r="H735" s="920"/>
      <c r="I735" s="921"/>
      <c r="J735" s="898" t="s">
        <v>63</v>
      </c>
      <c r="K735" s="899"/>
      <c r="L735" s="902" t="str">
        <f>Master!$E$6</f>
        <v>2021-22</v>
      </c>
      <c r="M735" s="903"/>
    </row>
    <row r="736" spans="1:13" ht="18" customHeight="1" thickBot="1">
      <c r="A736" s="17"/>
      <c r="B736" s="274"/>
      <c r="C736" s="951" t="s">
        <v>125</v>
      </c>
      <c r="D736" s="952"/>
      <c r="E736" s="952"/>
      <c r="F736" s="952"/>
      <c r="G736" s="952"/>
      <c r="H736" s="952"/>
      <c r="I736" s="281">
        <f>VLOOKUP($A731,'Class-1'!$B$9:$F$108,5,0)</f>
        <v>0</v>
      </c>
      <c r="J736" s="900"/>
      <c r="K736" s="901"/>
      <c r="L736" s="904"/>
      <c r="M736" s="905"/>
    </row>
    <row r="737" spans="1:13" ht="18" customHeight="1">
      <c r="A737" s="17"/>
      <c r="B737" s="436" t="s">
        <v>165</v>
      </c>
      <c r="C737" s="911" t="s">
        <v>20</v>
      </c>
      <c r="D737" s="912"/>
      <c r="E737" s="912"/>
      <c r="F737" s="913"/>
      <c r="G737" s="31" t="s">
        <v>101</v>
      </c>
      <c r="H737" s="914">
        <f>VLOOKUP($A731,'Class-1'!$B$9:$DL$108,3,0)</f>
        <v>0</v>
      </c>
      <c r="I737" s="914"/>
      <c r="J737" s="914"/>
      <c r="K737" s="914"/>
      <c r="L737" s="914"/>
      <c r="M737" s="915"/>
    </row>
    <row r="738" spans="1:13" ht="18" customHeight="1">
      <c r="A738" s="17"/>
      <c r="B738" s="436" t="s">
        <v>165</v>
      </c>
      <c r="C738" s="953" t="s">
        <v>22</v>
      </c>
      <c r="D738" s="954"/>
      <c r="E738" s="954"/>
      <c r="F738" s="955"/>
      <c r="G738" s="60" t="s">
        <v>101</v>
      </c>
      <c r="H738" s="956">
        <f>VLOOKUP($A731,'Class-1'!$B$9:$DL$108,6,0)</f>
        <v>0</v>
      </c>
      <c r="I738" s="956"/>
      <c r="J738" s="956"/>
      <c r="K738" s="956"/>
      <c r="L738" s="956"/>
      <c r="M738" s="957"/>
    </row>
    <row r="739" spans="1:13" ht="18" customHeight="1">
      <c r="A739" s="17"/>
      <c r="B739" s="436" t="s">
        <v>165</v>
      </c>
      <c r="C739" s="953" t="s">
        <v>23</v>
      </c>
      <c r="D739" s="954"/>
      <c r="E739" s="954"/>
      <c r="F739" s="955"/>
      <c r="G739" s="60" t="s">
        <v>101</v>
      </c>
      <c r="H739" s="956">
        <f>VLOOKUP($A731,'Class-1'!$B$9:$DL$108,7,0)</f>
        <v>0</v>
      </c>
      <c r="I739" s="956"/>
      <c r="J739" s="956"/>
      <c r="K739" s="956"/>
      <c r="L739" s="956"/>
      <c r="M739" s="957"/>
    </row>
    <row r="740" spans="1:13" ht="18" customHeight="1">
      <c r="A740" s="17"/>
      <c r="B740" s="436" t="s">
        <v>165</v>
      </c>
      <c r="C740" s="953" t="s">
        <v>64</v>
      </c>
      <c r="D740" s="954"/>
      <c r="E740" s="954"/>
      <c r="F740" s="955"/>
      <c r="G740" s="60" t="s">
        <v>101</v>
      </c>
      <c r="H740" s="956">
        <f>VLOOKUP($A731,'Class-1'!$B$9:$DL$108,8,0)</f>
        <v>0</v>
      </c>
      <c r="I740" s="956"/>
      <c r="J740" s="956"/>
      <c r="K740" s="956"/>
      <c r="L740" s="956"/>
      <c r="M740" s="957"/>
    </row>
    <row r="741" spans="1:13" ht="18" customHeight="1">
      <c r="A741" s="17"/>
      <c r="B741" s="436" t="s">
        <v>165</v>
      </c>
      <c r="C741" s="953" t="s">
        <v>65</v>
      </c>
      <c r="D741" s="954"/>
      <c r="E741" s="954"/>
      <c r="F741" s="955"/>
      <c r="G741" s="60" t="s">
        <v>101</v>
      </c>
      <c r="H741" s="1026" t="str">
        <f>CONCATENATE('Class-1'!$F$4,'Class-1'!$I$4)</f>
        <v>4(A)</v>
      </c>
      <c r="I741" s="956"/>
      <c r="J741" s="956"/>
      <c r="K741" s="956"/>
      <c r="L741" s="956"/>
      <c r="M741" s="957"/>
    </row>
    <row r="742" spans="1:13" ht="18" customHeight="1" thickBot="1">
      <c r="A742" s="17"/>
      <c r="B742" s="436" t="s">
        <v>165</v>
      </c>
      <c r="C742" s="1027" t="s">
        <v>25</v>
      </c>
      <c r="D742" s="1028"/>
      <c r="E742" s="1028"/>
      <c r="F742" s="1029"/>
      <c r="G742" s="130" t="s">
        <v>101</v>
      </c>
      <c r="H742" s="1030">
        <f>VLOOKUP($A731,'Class-1'!$B$9:$DL$108,9,0)</f>
        <v>0</v>
      </c>
      <c r="I742" s="1030"/>
      <c r="J742" s="1030"/>
      <c r="K742" s="1030"/>
      <c r="L742" s="1030"/>
      <c r="M742" s="1031"/>
    </row>
    <row r="743" spans="1:13" ht="18" customHeight="1">
      <c r="A743" s="17"/>
      <c r="B743" s="436" t="s">
        <v>165</v>
      </c>
      <c r="C743" s="958" t="s">
        <v>66</v>
      </c>
      <c r="D743" s="959"/>
      <c r="E743" s="268" t="s">
        <v>109</v>
      </c>
      <c r="F743" s="268" t="s">
        <v>110</v>
      </c>
      <c r="G743" s="265" t="s">
        <v>34</v>
      </c>
      <c r="H743" s="269" t="s">
        <v>67</v>
      </c>
      <c r="I743" s="265" t="s">
        <v>147</v>
      </c>
      <c r="J743" s="270" t="s">
        <v>31</v>
      </c>
      <c r="K743" s="960" t="s">
        <v>118</v>
      </c>
      <c r="L743" s="961"/>
      <c r="M743" s="275" t="s">
        <v>119</v>
      </c>
    </row>
    <row r="744" spans="1:13" ht="18" customHeight="1" thickBot="1">
      <c r="A744" s="17"/>
      <c r="B744" s="436" t="s">
        <v>165</v>
      </c>
      <c r="C744" s="966" t="s">
        <v>68</v>
      </c>
      <c r="D744" s="967"/>
      <c r="E744" s="470">
        <f>'Class-1'!$K$7</f>
        <v>20</v>
      </c>
      <c r="F744" s="470">
        <f>'Class-1'!$L$7</f>
        <v>20</v>
      </c>
      <c r="G744" s="266">
        <f>E744+F744</f>
        <v>40</v>
      </c>
      <c r="H744" s="470">
        <f>'Class-1'!$Q$7</f>
        <v>60</v>
      </c>
      <c r="I744" s="266">
        <f>G744+H744</f>
        <v>100</v>
      </c>
      <c r="J744" s="470">
        <f>'Class-1'!$U$7</f>
        <v>100</v>
      </c>
      <c r="K744" s="1032">
        <f>I744+J744</f>
        <v>200</v>
      </c>
      <c r="L744" s="1033"/>
      <c r="M744" s="276" t="s">
        <v>166</v>
      </c>
    </row>
    <row r="745" spans="1:13" ht="18" customHeight="1">
      <c r="A745" s="17"/>
      <c r="B745" s="436" t="s">
        <v>165</v>
      </c>
      <c r="C745" s="1034" t="str">
        <f>'Class-1'!$K$3</f>
        <v>Hindi</v>
      </c>
      <c r="D745" s="1035"/>
      <c r="E745" s="131">
        <f>IF(OR(C745="",$I736="NSO"),"",VLOOKUP($A731,'Class-1'!$B$9:$DL$108,10,0))</f>
        <v>0</v>
      </c>
      <c r="F745" s="131">
        <f>IF(OR(C745="",$I736="NSO"),"",VLOOKUP($A731,'Class-1'!$B$9:$DL$108,11,0))</f>
        <v>0</v>
      </c>
      <c r="G745" s="267">
        <f>SUM(E745,F745)</f>
        <v>0</v>
      </c>
      <c r="H745" s="131">
        <f>IF(OR(C745="",$I736="NSO"),"",VLOOKUP($A731,'Class-1'!$B$9:$DL$108,16,0))</f>
        <v>0</v>
      </c>
      <c r="I745" s="264">
        <f t="shared" ref="I745:I750" si="81">SUM(G745,H745)</f>
        <v>0</v>
      </c>
      <c r="J745" s="131">
        <f>IF(OR(C745="",$I736="NSO"),"",VLOOKUP($A731,'Class-1'!$B$9:$DL$108,20,0))</f>
        <v>0</v>
      </c>
      <c r="K745" s="1036">
        <f t="shared" ref="K745:K750" si="82">SUM(I745,J745)</f>
        <v>0</v>
      </c>
      <c r="L745" s="1037">
        <f t="shared" ref="L745:L750" si="83">SUM(J745,K745)</f>
        <v>0</v>
      </c>
      <c r="M745" s="277" t="str">
        <f>IF(OR(C745="",$I736="NSO"),"",VLOOKUP($A731,'Class-1'!$B$9:$DL$108,23,0))</f>
        <v/>
      </c>
    </row>
    <row r="746" spans="1:13" ht="18" customHeight="1">
      <c r="A746" s="17"/>
      <c r="B746" s="436" t="s">
        <v>165</v>
      </c>
      <c r="C746" s="962" t="str">
        <f>'Class-1'!$Y$3</f>
        <v>Mathematics</v>
      </c>
      <c r="D746" s="963"/>
      <c r="E746" s="131">
        <f>IF(OR(C746="",$I736="NSO"),"",VLOOKUP($A731,'Class-1'!$B$9:$DL$108,24,0))</f>
        <v>0</v>
      </c>
      <c r="F746" s="131">
        <f>IF(OR(C746="",$I736="NSO"),"",VLOOKUP($A731,'Class-1'!$B$9:$DL$108,25,0))</f>
        <v>0</v>
      </c>
      <c r="G746" s="267">
        <f t="shared" ref="G746:G750" si="84">SUM(E746,F746)</f>
        <v>0</v>
      </c>
      <c r="H746" s="131">
        <f>IF(OR(C746="",$I736="NSO"),"",VLOOKUP($A731,'Class-1'!$B$9:$DL$108,30,0))</f>
        <v>0</v>
      </c>
      <c r="I746" s="264">
        <f t="shared" si="81"/>
        <v>0</v>
      </c>
      <c r="J746" s="131">
        <f>IF(OR(C746="",$I736="NSO"),"",VLOOKUP($A731,'Class-1'!$B$9:$DL$108,34,0))</f>
        <v>0</v>
      </c>
      <c r="K746" s="964">
        <f t="shared" si="82"/>
        <v>0</v>
      </c>
      <c r="L746" s="965">
        <f t="shared" si="83"/>
        <v>0</v>
      </c>
      <c r="M746" s="277" t="str">
        <f>IF(OR(C746="",$I736="NSO"),"",VLOOKUP($A731,'Class-1'!$B$9:$DL$108,37,0))</f>
        <v/>
      </c>
    </row>
    <row r="747" spans="1:13" ht="18" customHeight="1">
      <c r="A747" s="17"/>
      <c r="B747" s="436" t="s">
        <v>165</v>
      </c>
      <c r="C747" s="962" t="str">
        <f>'Class-1'!$AM$3</f>
        <v>Sanskrit</v>
      </c>
      <c r="D747" s="963"/>
      <c r="E747" s="131">
        <f>IF(OR(C747="",$I736="NSO"),"",VLOOKUP($A731,'Class-1'!$B$9:$DL$108,38,0))</f>
        <v>0</v>
      </c>
      <c r="F747" s="131">
        <f>IF(OR(C747="",$I736="NSO"),"",VLOOKUP($A731,'Class-1'!$B$9:$DL$108,39,0))</f>
        <v>0</v>
      </c>
      <c r="G747" s="267">
        <f t="shared" si="84"/>
        <v>0</v>
      </c>
      <c r="H747" s="131">
        <f>IF(OR(C747="",$I736="NSO"),"",VLOOKUP($A731,'Class-1'!$B$9:$DL$108,44,0))</f>
        <v>0</v>
      </c>
      <c r="I747" s="264">
        <f t="shared" si="81"/>
        <v>0</v>
      </c>
      <c r="J747" s="131">
        <f>IF(OR(C747="",$I736="NSO"),"",VLOOKUP($A731,'Class-1'!$B$9:$DL$108,48,0))</f>
        <v>0</v>
      </c>
      <c r="K747" s="964">
        <f t="shared" si="82"/>
        <v>0</v>
      </c>
      <c r="L747" s="965">
        <f t="shared" si="83"/>
        <v>0</v>
      </c>
      <c r="M747" s="277" t="str">
        <f>IF(OR(C747="",$I736="NSO"),"",VLOOKUP($A731,'Class-1'!$B$9:$DL$108,51,0))</f>
        <v/>
      </c>
    </row>
    <row r="748" spans="1:13" ht="18" customHeight="1">
      <c r="A748" s="17"/>
      <c r="B748" s="436" t="s">
        <v>165</v>
      </c>
      <c r="C748" s="962" t="str">
        <f>'Class-1'!$BA$3</f>
        <v>English</v>
      </c>
      <c r="D748" s="963"/>
      <c r="E748" s="131">
        <f>IF(OR(C748="",$I736="NSO"),"",VLOOKUP($A731,'Class-1'!$B$9:$DL$108,52,0))</f>
        <v>0</v>
      </c>
      <c r="F748" s="131">
        <f>IF(OR(C748="",$I736="NSO"),"",VLOOKUP($A731,'Class-1'!$B$9:$DL$108,53,0))</f>
        <v>0</v>
      </c>
      <c r="G748" s="267">
        <f t="shared" si="84"/>
        <v>0</v>
      </c>
      <c r="H748" s="131">
        <f>IF(OR(C748="",$I736="NSO"),"",VLOOKUP($A731,'Class-1'!$B$9:$DL$108,58,0))</f>
        <v>0</v>
      </c>
      <c r="I748" s="264">
        <f t="shared" si="81"/>
        <v>0</v>
      </c>
      <c r="J748" s="131">
        <f>IF(OR(C748="",$I736="NSO"),"",VLOOKUP($A731,'Class-1'!$B$9:$DL$108,62,0))</f>
        <v>0</v>
      </c>
      <c r="K748" s="964">
        <f t="shared" si="82"/>
        <v>0</v>
      </c>
      <c r="L748" s="965">
        <f t="shared" si="83"/>
        <v>0</v>
      </c>
      <c r="M748" s="277" t="str">
        <f>IF(OR(C748="",$I736="NSO"),"",VLOOKUP($A731,'Class-1'!$B$9:$DL$108,65,0))</f>
        <v/>
      </c>
    </row>
    <row r="749" spans="1:13" ht="18" customHeight="1" thickBot="1">
      <c r="A749" s="17"/>
      <c r="B749" s="436" t="s">
        <v>165</v>
      </c>
      <c r="C749" s="966" t="s">
        <v>68</v>
      </c>
      <c r="D749" s="967"/>
      <c r="E749" s="470">
        <f>'Class-1'!$BO$7</f>
        <v>20</v>
      </c>
      <c r="F749" s="470">
        <f>'Class-1'!$BP$7</f>
        <v>20</v>
      </c>
      <c r="G749" s="266">
        <f t="shared" si="84"/>
        <v>40</v>
      </c>
      <c r="H749" s="271">
        <f>'Class-1'!$BU$7</f>
        <v>60</v>
      </c>
      <c r="I749" s="266">
        <f t="shared" si="81"/>
        <v>100</v>
      </c>
      <c r="J749" s="470">
        <f>'Class-1'!$BY$7</f>
        <v>100</v>
      </c>
      <c r="K749" s="1032">
        <f t="shared" si="82"/>
        <v>200</v>
      </c>
      <c r="L749" s="1033">
        <f t="shared" si="83"/>
        <v>300</v>
      </c>
      <c r="M749" s="276" t="s">
        <v>166</v>
      </c>
    </row>
    <row r="750" spans="1:13" ht="18" customHeight="1">
      <c r="A750" s="17"/>
      <c r="B750" s="436" t="s">
        <v>165</v>
      </c>
      <c r="C750" s="962" t="str">
        <f>'Class-1'!$BO$3</f>
        <v>Env. Study</v>
      </c>
      <c r="D750" s="963"/>
      <c r="E750" s="131">
        <f>IF(OR(C750="",$I736="NSO"),"",VLOOKUP($A731,'Class-1'!$B$9:$DL$108,66,0))</f>
        <v>0</v>
      </c>
      <c r="F750" s="131">
        <f>IF(OR(C750="",$I736="NSO"),"",VLOOKUP($A731,'Class-1'!$B$9:$DL$108,67,0))</f>
        <v>0</v>
      </c>
      <c r="G750" s="264">
        <f t="shared" si="84"/>
        <v>0</v>
      </c>
      <c r="H750" s="131">
        <f>IF(OR(C750="",$I736="NSO"),"",VLOOKUP($A731,'Class-1'!$B$9:$DL$108,72,0))</f>
        <v>0</v>
      </c>
      <c r="I750" s="264">
        <f t="shared" si="81"/>
        <v>0</v>
      </c>
      <c r="J750" s="131">
        <f>IF(OR(C750="",$I736="NSO"),"",VLOOKUP($A731,'Class-1'!$B$9:$DL$108,76,0))</f>
        <v>0</v>
      </c>
      <c r="K750" s="968">
        <f t="shared" si="82"/>
        <v>0</v>
      </c>
      <c r="L750" s="969">
        <f t="shared" si="83"/>
        <v>0</v>
      </c>
      <c r="M750" s="277" t="str">
        <f>IF(OR(C750="",$I736="NSO"),"",VLOOKUP($A731,'Class-1'!$B$9:$DL$108,79,0))</f>
        <v/>
      </c>
    </row>
    <row r="751" spans="1:13" ht="18" customHeight="1" thickBot="1">
      <c r="A751" s="17"/>
      <c r="B751" s="436" t="s">
        <v>165</v>
      </c>
      <c r="C751" s="970"/>
      <c r="D751" s="971"/>
      <c r="E751" s="971"/>
      <c r="F751" s="971"/>
      <c r="G751" s="971"/>
      <c r="H751" s="971"/>
      <c r="I751" s="971"/>
      <c r="J751" s="971"/>
      <c r="K751" s="971"/>
      <c r="L751" s="971"/>
      <c r="M751" s="972"/>
    </row>
    <row r="752" spans="1:13" ht="18" customHeight="1">
      <c r="A752" s="17"/>
      <c r="B752" s="436" t="s">
        <v>165</v>
      </c>
      <c r="C752" s="973" t="s">
        <v>120</v>
      </c>
      <c r="D752" s="974"/>
      <c r="E752" s="975"/>
      <c r="F752" s="906" t="s">
        <v>121</v>
      </c>
      <c r="G752" s="906"/>
      <c r="H752" s="907" t="s">
        <v>122</v>
      </c>
      <c r="I752" s="908"/>
      <c r="J752" s="132" t="s">
        <v>51</v>
      </c>
      <c r="K752" s="438" t="s">
        <v>123</v>
      </c>
      <c r="L752" s="262" t="s">
        <v>49</v>
      </c>
      <c r="M752" s="278" t="s">
        <v>54</v>
      </c>
    </row>
    <row r="753" spans="1:13" ht="18" customHeight="1" thickBot="1">
      <c r="A753" s="17"/>
      <c r="B753" s="436" t="s">
        <v>165</v>
      </c>
      <c r="C753" s="976"/>
      <c r="D753" s="977"/>
      <c r="E753" s="978"/>
      <c r="F753" s="909">
        <f>IF(OR($I736="",$I736="NSO"),"",VLOOKUP($A731,'Class-1'!$B$9:$DL$108,107,0))</f>
        <v>1000</v>
      </c>
      <c r="G753" s="910"/>
      <c r="H753" s="909">
        <f>IF(OR($I736="",$I736="NSO"),"",VLOOKUP($A731,'Class-1'!$B$9:$DL$108,108,0))</f>
        <v>0</v>
      </c>
      <c r="I753" s="910"/>
      <c r="J753" s="133">
        <f>IF(OR($I736="",$I736="NSO"),"",VLOOKUP($A731,'Class-1'!$B$9:$DL$200,109,0))</f>
        <v>0</v>
      </c>
      <c r="K753" s="133" t="str">
        <f>IF(OR($I736="",$I736="NSO"),"",VLOOKUP($A731,'Class-1'!$B$9:$DL$200,110,0))</f>
        <v/>
      </c>
      <c r="L753" s="263" t="str">
        <f>IF(OR($I736="",$I736="NSO"),"",VLOOKUP($A731,'Class-1'!$B$9:$DL$200,111,0))</f>
        <v/>
      </c>
      <c r="M753" s="279" t="str">
        <f>IF(OR($I736="",$I736="NSO"),"",VLOOKUP($A731,'Class-1'!$B$9:$DL$200,113,0))</f>
        <v/>
      </c>
    </row>
    <row r="754" spans="1:13" ht="18" customHeight="1" thickBot="1">
      <c r="A754" s="17"/>
      <c r="B754" s="436" t="s">
        <v>165</v>
      </c>
      <c r="C754" s="979"/>
      <c r="D754" s="980"/>
      <c r="E754" s="980"/>
      <c r="F754" s="980"/>
      <c r="G754" s="980"/>
      <c r="H754" s="981"/>
      <c r="I754" s="983" t="s">
        <v>73</v>
      </c>
      <c r="J754" s="984"/>
      <c r="K754" s="63">
        <f>IF(OR($I736="",$I736="NSO"),"",VLOOKUP($A731,'Class-1'!$B$9:$DL$200,104,0))</f>
        <v>0</v>
      </c>
      <c r="L754" s="982" t="s">
        <v>93</v>
      </c>
      <c r="M754" s="897"/>
    </row>
    <row r="755" spans="1:13" ht="18" customHeight="1" thickBot="1">
      <c r="A755" s="17"/>
      <c r="B755" s="436" t="s">
        <v>165</v>
      </c>
      <c r="C755" s="1014" t="s">
        <v>72</v>
      </c>
      <c r="D755" s="1015"/>
      <c r="E755" s="1015"/>
      <c r="F755" s="1015"/>
      <c r="G755" s="1015"/>
      <c r="H755" s="1016"/>
      <c r="I755" s="1017" t="s">
        <v>74</v>
      </c>
      <c r="J755" s="1018"/>
      <c r="K755" s="64">
        <f>IF(OR($I736="",$I736="NSO"),"",VLOOKUP($A731,'Class-1'!$B$9:$DL$200,105,0))</f>
        <v>0</v>
      </c>
      <c r="L755" s="1019" t="str">
        <f>IF(OR($I736="",$I736="NSO"),"",VLOOKUP($A731,'Class-1'!$B$9:$DL$200,106,0))</f>
        <v/>
      </c>
      <c r="M755" s="1020"/>
    </row>
    <row r="756" spans="1:13" ht="18" customHeight="1" thickBot="1">
      <c r="A756" s="17"/>
      <c r="B756" s="436" t="s">
        <v>165</v>
      </c>
      <c r="C756" s="1001" t="s">
        <v>66</v>
      </c>
      <c r="D756" s="1002"/>
      <c r="E756" s="1003"/>
      <c r="F756" s="1012" t="s">
        <v>69</v>
      </c>
      <c r="G756" s="1013"/>
      <c r="H756" s="272" t="s">
        <v>58</v>
      </c>
      <c r="I756" s="985" t="s">
        <v>75</v>
      </c>
      <c r="J756" s="986"/>
      <c r="K756" s="987">
        <f>IF(OR($I736="",$I736="NSO"),"",VLOOKUP($A731,'Class-1'!$B$9:$DL$200,114,0))</f>
        <v>0</v>
      </c>
      <c r="L756" s="987"/>
      <c r="M756" s="988"/>
    </row>
    <row r="757" spans="1:13" ht="18" customHeight="1">
      <c r="A757" s="17"/>
      <c r="B757" s="436" t="s">
        <v>165</v>
      </c>
      <c r="C757" s="923" t="str">
        <f>'Class-1'!$CC$3</f>
        <v>WORK EXP.</v>
      </c>
      <c r="D757" s="924"/>
      <c r="E757" s="925"/>
      <c r="F757" s="926" t="str">
        <f>IF(OR(C757="",$I736="NSO"),"",VLOOKUP($A731,'Class-1'!$B$9:$DZ$200,121,0))</f>
        <v>0/100</v>
      </c>
      <c r="G757" s="927"/>
      <c r="H757" s="85" t="str">
        <f>IF(OR(C757="",$I736="NSO"),"",VLOOKUP($A731,'Class-1'!$B$9:$DL$108,87,0))</f>
        <v/>
      </c>
      <c r="I757" s="1021" t="s">
        <v>95</v>
      </c>
      <c r="J757" s="1022"/>
      <c r="K757" s="1023">
        <f>'Class-1'!$T$2</f>
        <v>44705</v>
      </c>
      <c r="L757" s="1024"/>
      <c r="M757" s="1025"/>
    </row>
    <row r="758" spans="1:13" ht="18" customHeight="1">
      <c r="A758" s="17"/>
      <c r="B758" s="436" t="s">
        <v>165</v>
      </c>
      <c r="C758" s="923" t="str">
        <f>'Class-1'!$CK$3</f>
        <v>ART EDUCATION</v>
      </c>
      <c r="D758" s="924"/>
      <c r="E758" s="925"/>
      <c r="F758" s="926" t="str">
        <f>IF(OR(C758="",$I736="NSO"),"",VLOOKUP($A731,'Class-1'!$B$9:$DZ$200,125,0))</f>
        <v>0/100</v>
      </c>
      <c r="G758" s="927"/>
      <c r="H758" s="134" t="str">
        <f>IF(OR(C758="",$I736="NSO"),"",VLOOKUP($A731,'Class-1'!$B$9:$DL$108,95,0))</f>
        <v/>
      </c>
      <c r="I758" s="928"/>
      <c r="J758" s="929"/>
      <c r="K758" s="929"/>
      <c r="L758" s="929"/>
      <c r="M758" s="930"/>
    </row>
    <row r="759" spans="1:13" ht="18" customHeight="1" thickBot="1">
      <c r="A759" s="17"/>
      <c r="B759" s="436" t="s">
        <v>165</v>
      </c>
      <c r="C759" s="931" t="str">
        <f>'Class-1'!$CS$3</f>
        <v>HEALTH &amp; PHY. EDUCATION</v>
      </c>
      <c r="D759" s="932"/>
      <c r="E759" s="933"/>
      <c r="F759" s="926" t="str">
        <f>IF(OR(C759="",$I736="NSO"),"",VLOOKUP($A731,'Class-1'!$B$9:$DZ$200,129,0))</f>
        <v>0/100</v>
      </c>
      <c r="G759" s="927"/>
      <c r="H759" s="86" t="str">
        <f>IF(OR(C759="",$I736="NSO"),"",VLOOKUP($A731,'Class-1'!$B$9:$DL$108,103,0))</f>
        <v/>
      </c>
      <c r="I759" s="889" t="s">
        <v>89</v>
      </c>
      <c r="J759" s="890"/>
      <c r="K759" s="936"/>
      <c r="L759" s="937"/>
      <c r="M759" s="938"/>
    </row>
    <row r="760" spans="1:13" ht="18" customHeight="1">
      <c r="A760" s="17"/>
      <c r="B760" s="436" t="s">
        <v>165</v>
      </c>
      <c r="C760" s="895" t="s">
        <v>76</v>
      </c>
      <c r="D760" s="896"/>
      <c r="E760" s="896"/>
      <c r="F760" s="896"/>
      <c r="G760" s="896"/>
      <c r="H760" s="897"/>
      <c r="I760" s="891"/>
      <c r="J760" s="892"/>
      <c r="K760" s="939"/>
      <c r="L760" s="940"/>
      <c r="M760" s="941"/>
    </row>
    <row r="761" spans="1:13" ht="18" customHeight="1">
      <c r="A761" s="17"/>
      <c r="B761" s="436" t="s">
        <v>165</v>
      </c>
      <c r="C761" s="135" t="s">
        <v>35</v>
      </c>
      <c r="D761" s="463" t="s">
        <v>82</v>
      </c>
      <c r="E761" s="452"/>
      <c r="F761" s="463" t="s">
        <v>83</v>
      </c>
      <c r="G761" s="464"/>
      <c r="H761" s="465"/>
      <c r="I761" s="893"/>
      <c r="J761" s="894"/>
      <c r="K761" s="942"/>
      <c r="L761" s="943"/>
      <c r="M761" s="944"/>
    </row>
    <row r="762" spans="1:13" ht="16.5" customHeight="1">
      <c r="A762" s="17"/>
      <c r="B762" s="436" t="s">
        <v>165</v>
      </c>
      <c r="C762" s="148" t="s">
        <v>168</v>
      </c>
      <c r="D762" s="451" t="s">
        <v>170</v>
      </c>
      <c r="E762" s="148"/>
      <c r="F762" s="468" t="s">
        <v>84</v>
      </c>
      <c r="G762" s="466"/>
      <c r="H762" s="467"/>
      <c r="I762" s="992" t="s">
        <v>90</v>
      </c>
      <c r="J762" s="993"/>
      <c r="K762" s="993"/>
      <c r="L762" s="993"/>
      <c r="M762" s="994"/>
    </row>
    <row r="763" spans="1:13" ht="16.5" customHeight="1">
      <c r="A763" s="17"/>
      <c r="B763" s="436" t="s">
        <v>165</v>
      </c>
      <c r="C763" s="471" t="s">
        <v>77</v>
      </c>
      <c r="D763" s="451" t="s">
        <v>173</v>
      </c>
      <c r="E763" s="148"/>
      <c r="F763" s="468" t="s">
        <v>85</v>
      </c>
      <c r="G763" s="466"/>
      <c r="H763" s="467"/>
      <c r="I763" s="995"/>
      <c r="J763" s="996"/>
      <c r="K763" s="996"/>
      <c r="L763" s="996"/>
      <c r="M763" s="997"/>
    </row>
    <row r="764" spans="1:13" ht="16.5" customHeight="1">
      <c r="A764" s="17"/>
      <c r="B764" s="436" t="s">
        <v>165</v>
      </c>
      <c r="C764" s="471" t="s">
        <v>78</v>
      </c>
      <c r="D764" s="451" t="s">
        <v>174</v>
      </c>
      <c r="E764" s="148"/>
      <c r="F764" s="468" t="s">
        <v>86</v>
      </c>
      <c r="G764" s="466"/>
      <c r="H764" s="467"/>
      <c r="I764" s="995"/>
      <c r="J764" s="996"/>
      <c r="K764" s="996"/>
      <c r="L764" s="996"/>
      <c r="M764" s="997"/>
    </row>
    <row r="765" spans="1:13" ht="16.5" customHeight="1">
      <c r="A765" s="17"/>
      <c r="B765" s="436" t="s">
        <v>165</v>
      </c>
      <c r="C765" s="471" t="s">
        <v>80</v>
      </c>
      <c r="D765" s="451" t="s">
        <v>171</v>
      </c>
      <c r="E765" s="148"/>
      <c r="F765" s="468" t="s">
        <v>88</v>
      </c>
      <c r="G765" s="466"/>
      <c r="H765" s="467"/>
      <c r="I765" s="998"/>
      <c r="J765" s="999"/>
      <c r="K765" s="999"/>
      <c r="L765" s="999"/>
      <c r="M765" s="1000"/>
    </row>
    <row r="766" spans="1:13" ht="16.5" customHeight="1" thickBot="1">
      <c r="A766" s="17"/>
      <c r="B766" s="437" t="s">
        <v>165</v>
      </c>
      <c r="C766" s="280" t="s">
        <v>79</v>
      </c>
      <c r="D766" s="446" t="s">
        <v>172</v>
      </c>
      <c r="E766" s="439"/>
      <c r="F766" s="461" t="s">
        <v>87</v>
      </c>
      <c r="G766" s="462"/>
      <c r="H766" s="469"/>
      <c r="I766" s="989" t="s">
        <v>124</v>
      </c>
      <c r="J766" s="990"/>
      <c r="K766" s="990"/>
      <c r="L766" s="990"/>
      <c r="M766" s="991"/>
    </row>
    <row r="767" spans="1:13" ht="20.25" customHeight="1" thickBot="1">
      <c r="A767" s="1004"/>
      <c r="B767" s="1004"/>
      <c r="C767" s="1004"/>
      <c r="D767" s="1004"/>
      <c r="E767" s="1004"/>
      <c r="F767" s="1004"/>
      <c r="G767" s="1004"/>
      <c r="H767" s="1004"/>
      <c r="I767" s="1004"/>
      <c r="J767" s="1004"/>
      <c r="K767" s="1004"/>
      <c r="L767" s="1004"/>
      <c r="M767" s="1004"/>
    </row>
    <row r="768" spans="1:13" ht="14.25" customHeight="1" thickBot="1">
      <c r="A768" s="282">
        <f>A731+1</f>
        <v>22</v>
      </c>
      <c r="B768" s="1009" t="s">
        <v>61</v>
      </c>
      <c r="C768" s="1010"/>
      <c r="D768" s="1010"/>
      <c r="E768" s="1010"/>
      <c r="F768" s="1010"/>
      <c r="G768" s="1010"/>
      <c r="H768" s="1010"/>
      <c r="I768" s="1010"/>
      <c r="J768" s="1010"/>
      <c r="K768" s="1010"/>
      <c r="L768" s="1010"/>
      <c r="M768" s="1011"/>
    </row>
    <row r="769" spans="1:13" ht="36.75" thickTop="1">
      <c r="A769" s="17"/>
      <c r="B769" s="1005"/>
      <c r="C769" s="1006"/>
      <c r="D769" s="945" t="str">
        <f>Master!$E$8</f>
        <v>Govt.Sr.Sec.Sch. Raimalwada</v>
      </c>
      <c r="E769" s="946"/>
      <c r="F769" s="946"/>
      <c r="G769" s="946"/>
      <c r="H769" s="946"/>
      <c r="I769" s="946"/>
      <c r="J769" s="946"/>
      <c r="K769" s="946"/>
      <c r="L769" s="946"/>
      <c r="M769" s="947"/>
    </row>
    <row r="770" spans="1:13" ht="21" customHeight="1" thickBot="1">
      <c r="A770" s="17"/>
      <c r="B770" s="1007"/>
      <c r="C770" s="1008"/>
      <c r="D770" s="948" t="str">
        <f>Master!$E$11</f>
        <v>P.S.-Bapini (Jodhpur)</v>
      </c>
      <c r="E770" s="949"/>
      <c r="F770" s="949"/>
      <c r="G770" s="949"/>
      <c r="H770" s="949"/>
      <c r="I770" s="949"/>
      <c r="J770" s="949"/>
      <c r="K770" s="949"/>
      <c r="L770" s="949"/>
      <c r="M770" s="950"/>
    </row>
    <row r="771" spans="1:13" ht="42.75" customHeight="1" thickTop="1">
      <c r="A771" s="17"/>
      <c r="B771" s="273"/>
      <c r="C771" s="916" t="s">
        <v>62</v>
      </c>
      <c r="D771" s="917"/>
      <c r="E771" s="917"/>
      <c r="F771" s="917"/>
      <c r="G771" s="917"/>
      <c r="H771" s="917"/>
      <c r="I771" s="918"/>
      <c r="J771" s="922" t="s">
        <v>91</v>
      </c>
      <c r="K771" s="922"/>
      <c r="L771" s="934" t="str">
        <f>Master!$E$14</f>
        <v>0810000000</v>
      </c>
      <c r="M771" s="935"/>
    </row>
    <row r="772" spans="1:13" ht="18" customHeight="1" thickBot="1">
      <c r="A772" s="17"/>
      <c r="B772" s="274"/>
      <c r="C772" s="919"/>
      <c r="D772" s="920"/>
      <c r="E772" s="920"/>
      <c r="F772" s="920"/>
      <c r="G772" s="920"/>
      <c r="H772" s="920"/>
      <c r="I772" s="921"/>
      <c r="J772" s="898" t="s">
        <v>63</v>
      </c>
      <c r="K772" s="899"/>
      <c r="L772" s="902" t="str">
        <f>Master!$E$6</f>
        <v>2021-22</v>
      </c>
      <c r="M772" s="903"/>
    </row>
    <row r="773" spans="1:13" ht="18" customHeight="1" thickBot="1">
      <c r="A773" s="17"/>
      <c r="B773" s="274"/>
      <c r="C773" s="951" t="s">
        <v>125</v>
      </c>
      <c r="D773" s="952"/>
      <c r="E773" s="952"/>
      <c r="F773" s="952"/>
      <c r="G773" s="952"/>
      <c r="H773" s="952"/>
      <c r="I773" s="281">
        <f>VLOOKUP($A768,'Class-1'!$B$9:$F$108,5,0)</f>
        <v>0</v>
      </c>
      <c r="J773" s="900"/>
      <c r="K773" s="901"/>
      <c r="L773" s="904"/>
      <c r="M773" s="905"/>
    </row>
    <row r="774" spans="1:13" ht="18" customHeight="1">
      <c r="A774" s="17"/>
      <c r="B774" s="436" t="s">
        <v>165</v>
      </c>
      <c r="C774" s="911" t="s">
        <v>20</v>
      </c>
      <c r="D774" s="912"/>
      <c r="E774" s="912"/>
      <c r="F774" s="913"/>
      <c r="G774" s="31" t="s">
        <v>101</v>
      </c>
      <c r="H774" s="914">
        <f>VLOOKUP($A768,'Class-1'!$B$9:$DL$108,3,0)</f>
        <v>0</v>
      </c>
      <c r="I774" s="914"/>
      <c r="J774" s="914"/>
      <c r="K774" s="914"/>
      <c r="L774" s="914"/>
      <c r="M774" s="915"/>
    </row>
    <row r="775" spans="1:13" ht="18" customHeight="1">
      <c r="A775" s="17"/>
      <c r="B775" s="436" t="s">
        <v>165</v>
      </c>
      <c r="C775" s="953" t="s">
        <v>22</v>
      </c>
      <c r="D775" s="954"/>
      <c r="E775" s="954"/>
      <c r="F775" s="955"/>
      <c r="G775" s="60" t="s">
        <v>101</v>
      </c>
      <c r="H775" s="956">
        <f>VLOOKUP($A768,'Class-1'!$B$9:$DL$108,6,0)</f>
        <v>0</v>
      </c>
      <c r="I775" s="956"/>
      <c r="J775" s="956"/>
      <c r="K775" s="956"/>
      <c r="L775" s="956"/>
      <c r="M775" s="957"/>
    </row>
    <row r="776" spans="1:13" ht="18" customHeight="1">
      <c r="A776" s="17"/>
      <c r="B776" s="436" t="s">
        <v>165</v>
      </c>
      <c r="C776" s="953" t="s">
        <v>23</v>
      </c>
      <c r="D776" s="954"/>
      <c r="E776" s="954"/>
      <c r="F776" s="955"/>
      <c r="G776" s="60" t="s">
        <v>101</v>
      </c>
      <c r="H776" s="956">
        <f>VLOOKUP($A768,'Class-1'!$B$9:$DL$108,7,0)</f>
        <v>0</v>
      </c>
      <c r="I776" s="956"/>
      <c r="J776" s="956"/>
      <c r="K776" s="956"/>
      <c r="L776" s="956"/>
      <c r="M776" s="957"/>
    </row>
    <row r="777" spans="1:13" ht="18" customHeight="1">
      <c r="A777" s="17"/>
      <c r="B777" s="436" t="s">
        <v>165</v>
      </c>
      <c r="C777" s="953" t="s">
        <v>64</v>
      </c>
      <c r="D777" s="954"/>
      <c r="E777" s="954"/>
      <c r="F777" s="955"/>
      <c r="G777" s="60" t="s">
        <v>101</v>
      </c>
      <c r="H777" s="956">
        <f>VLOOKUP($A768,'Class-1'!$B$9:$DL$108,8,0)</f>
        <v>0</v>
      </c>
      <c r="I777" s="956"/>
      <c r="J777" s="956"/>
      <c r="K777" s="956"/>
      <c r="L777" s="956"/>
      <c r="M777" s="957"/>
    </row>
    <row r="778" spans="1:13" ht="18" customHeight="1">
      <c r="A778" s="17"/>
      <c r="B778" s="436" t="s">
        <v>165</v>
      </c>
      <c r="C778" s="953" t="s">
        <v>65</v>
      </c>
      <c r="D778" s="954"/>
      <c r="E778" s="954"/>
      <c r="F778" s="955"/>
      <c r="G778" s="60" t="s">
        <v>101</v>
      </c>
      <c r="H778" s="1026" t="str">
        <f>CONCATENATE('Class-1'!$F$4,'Class-1'!$I$4)</f>
        <v>4(A)</v>
      </c>
      <c r="I778" s="956"/>
      <c r="J778" s="956"/>
      <c r="K778" s="956"/>
      <c r="L778" s="956"/>
      <c r="M778" s="957"/>
    </row>
    <row r="779" spans="1:13" ht="18" customHeight="1" thickBot="1">
      <c r="A779" s="17"/>
      <c r="B779" s="436" t="s">
        <v>165</v>
      </c>
      <c r="C779" s="1027" t="s">
        <v>25</v>
      </c>
      <c r="D779" s="1028"/>
      <c r="E779" s="1028"/>
      <c r="F779" s="1029"/>
      <c r="G779" s="130" t="s">
        <v>101</v>
      </c>
      <c r="H779" s="1030">
        <f>VLOOKUP($A768,'Class-1'!$B$9:$DL$108,9,0)</f>
        <v>0</v>
      </c>
      <c r="I779" s="1030"/>
      <c r="J779" s="1030"/>
      <c r="K779" s="1030"/>
      <c r="L779" s="1030"/>
      <c r="M779" s="1031"/>
    </row>
    <row r="780" spans="1:13" ht="18" customHeight="1">
      <c r="A780" s="17"/>
      <c r="B780" s="436" t="s">
        <v>165</v>
      </c>
      <c r="C780" s="958" t="s">
        <v>66</v>
      </c>
      <c r="D780" s="959"/>
      <c r="E780" s="268" t="s">
        <v>109</v>
      </c>
      <c r="F780" s="268" t="s">
        <v>110</v>
      </c>
      <c r="G780" s="265" t="s">
        <v>34</v>
      </c>
      <c r="H780" s="269" t="s">
        <v>67</v>
      </c>
      <c r="I780" s="265" t="s">
        <v>147</v>
      </c>
      <c r="J780" s="270" t="s">
        <v>31</v>
      </c>
      <c r="K780" s="960" t="s">
        <v>118</v>
      </c>
      <c r="L780" s="961"/>
      <c r="M780" s="275" t="s">
        <v>119</v>
      </c>
    </row>
    <row r="781" spans="1:13" ht="18" customHeight="1" thickBot="1">
      <c r="A781" s="17"/>
      <c r="B781" s="436" t="s">
        <v>165</v>
      </c>
      <c r="C781" s="966" t="s">
        <v>68</v>
      </c>
      <c r="D781" s="967"/>
      <c r="E781" s="470">
        <f>'Class-1'!$K$7</f>
        <v>20</v>
      </c>
      <c r="F781" s="470">
        <f>'Class-1'!$L$7</f>
        <v>20</v>
      </c>
      <c r="G781" s="266">
        <f>E781+F781</f>
        <v>40</v>
      </c>
      <c r="H781" s="470">
        <f>'Class-1'!$Q$7</f>
        <v>60</v>
      </c>
      <c r="I781" s="266">
        <f>G781+H781</f>
        <v>100</v>
      </c>
      <c r="J781" s="470">
        <f>'Class-1'!$U$7</f>
        <v>100</v>
      </c>
      <c r="K781" s="1032">
        <f>I781+J781</f>
        <v>200</v>
      </c>
      <c r="L781" s="1033"/>
      <c r="M781" s="276" t="s">
        <v>166</v>
      </c>
    </row>
    <row r="782" spans="1:13" ht="18" customHeight="1">
      <c r="A782" s="17"/>
      <c r="B782" s="436" t="s">
        <v>165</v>
      </c>
      <c r="C782" s="1034" t="str">
        <f>'Class-1'!$K$3</f>
        <v>Hindi</v>
      </c>
      <c r="D782" s="1035"/>
      <c r="E782" s="131">
        <f>IF(OR(C782="",$I773="NSO"),"",VLOOKUP($A768,'Class-1'!$B$9:$DL$108,10,0))</f>
        <v>0</v>
      </c>
      <c r="F782" s="131">
        <f>IF(OR(C782="",$I773="NSO"),"",VLOOKUP($A768,'Class-1'!$B$9:$DL$108,11,0))</f>
        <v>0</v>
      </c>
      <c r="G782" s="267">
        <f>SUM(E782,F782)</f>
        <v>0</v>
      </c>
      <c r="H782" s="131">
        <f>IF(OR(C782="",$I773="NSO"),"",VLOOKUP($A768,'Class-1'!$B$9:$DL$108,16,0))</f>
        <v>0</v>
      </c>
      <c r="I782" s="264">
        <f t="shared" ref="I782:I787" si="85">SUM(G782,H782)</f>
        <v>0</v>
      </c>
      <c r="J782" s="131">
        <f>IF(OR(C782="",$I773="NSO"),"",VLOOKUP($A768,'Class-1'!$B$9:$DL$108,20,0))</f>
        <v>0</v>
      </c>
      <c r="K782" s="1036">
        <f t="shared" ref="K782:K787" si="86">SUM(I782,J782)</f>
        <v>0</v>
      </c>
      <c r="L782" s="1037">
        <f t="shared" ref="L782:L787" si="87">SUM(J782,K782)</f>
        <v>0</v>
      </c>
      <c r="M782" s="277" t="str">
        <f>IF(OR(C782="",$I773="NSO"),"",VLOOKUP($A768,'Class-1'!$B$9:$DL$108,23,0))</f>
        <v/>
      </c>
    </row>
    <row r="783" spans="1:13" ht="18" customHeight="1">
      <c r="A783" s="17"/>
      <c r="B783" s="436" t="s">
        <v>165</v>
      </c>
      <c r="C783" s="962" t="str">
        <f>'Class-1'!$Y$3</f>
        <v>Mathematics</v>
      </c>
      <c r="D783" s="963"/>
      <c r="E783" s="131">
        <f>IF(OR(C783="",$I773="NSO"),"",VLOOKUP($A768,'Class-1'!$B$9:$DL$108,24,0))</f>
        <v>0</v>
      </c>
      <c r="F783" s="131">
        <f>IF(OR(C783="",$I773="NSO"),"",VLOOKUP($A768,'Class-1'!$B$9:$DL$108,25,0))</f>
        <v>0</v>
      </c>
      <c r="G783" s="267">
        <f t="shared" ref="G783:G787" si="88">SUM(E783,F783)</f>
        <v>0</v>
      </c>
      <c r="H783" s="131">
        <f>IF(OR(C783="",$I773="NSO"),"",VLOOKUP($A768,'Class-1'!$B$9:$DL$108,30,0))</f>
        <v>0</v>
      </c>
      <c r="I783" s="264">
        <f t="shared" si="85"/>
        <v>0</v>
      </c>
      <c r="J783" s="131">
        <f>IF(OR(C783="",$I773="NSO"),"",VLOOKUP($A768,'Class-1'!$B$9:$DL$108,34,0))</f>
        <v>0</v>
      </c>
      <c r="K783" s="964">
        <f t="shared" si="86"/>
        <v>0</v>
      </c>
      <c r="L783" s="965">
        <f t="shared" si="87"/>
        <v>0</v>
      </c>
      <c r="M783" s="277" t="str">
        <f>IF(OR(C783="",$I773="NSO"),"",VLOOKUP($A768,'Class-1'!$B$9:$DL$108,37,0))</f>
        <v/>
      </c>
    </row>
    <row r="784" spans="1:13" ht="18" customHeight="1">
      <c r="A784" s="17"/>
      <c r="B784" s="436" t="s">
        <v>165</v>
      </c>
      <c r="C784" s="962" t="str">
        <f>'Class-1'!$AM$3</f>
        <v>Sanskrit</v>
      </c>
      <c r="D784" s="963"/>
      <c r="E784" s="131">
        <f>IF(OR(C784="",$I773="NSO"),"",VLOOKUP($A768,'Class-1'!$B$9:$DL$108,38,0))</f>
        <v>0</v>
      </c>
      <c r="F784" s="131">
        <f>IF(OR(C784="",$I773="NSO"),"",VLOOKUP($A768,'Class-1'!$B$9:$DL$108,39,0))</f>
        <v>0</v>
      </c>
      <c r="G784" s="267">
        <f t="shared" si="88"/>
        <v>0</v>
      </c>
      <c r="H784" s="131">
        <f>IF(OR(C784="",$I773="NSO"),"",VLOOKUP($A768,'Class-1'!$B$9:$DL$108,44,0))</f>
        <v>0</v>
      </c>
      <c r="I784" s="264">
        <f t="shared" si="85"/>
        <v>0</v>
      </c>
      <c r="J784" s="131">
        <f>IF(OR(C784="",$I773="NSO"),"",VLOOKUP($A768,'Class-1'!$B$9:$DL$108,48,0))</f>
        <v>0</v>
      </c>
      <c r="K784" s="964">
        <f t="shared" si="86"/>
        <v>0</v>
      </c>
      <c r="L784" s="965">
        <f t="shared" si="87"/>
        <v>0</v>
      </c>
      <c r="M784" s="277" t="str">
        <f>IF(OR(C784="",$I773="NSO"),"",VLOOKUP($A768,'Class-1'!$B$9:$DL$108,51,0))</f>
        <v/>
      </c>
    </row>
    <row r="785" spans="1:13" ht="18" customHeight="1">
      <c r="A785" s="17"/>
      <c r="B785" s="436" t="s">
        <v>165</v>
      </c>
      <c r="C785" s="962" t="str">
        <f>'Class-1'!$BA$3</f>
        <v>English</v>
      </c>
      <c r="D785" s="963"/>
      <c r="E785" s="131">
        <f>IF(OR(C785="",$I773="NSO"),"",VLOOKUP($A768,'Class-1'!$B$9:$DL$108,52,0))</f>
        <v>0</v>
      </c>
      <c r="F785" s="131">
        <f>IF(OR(C785="",$I773="NSO"),"",VLOOKUP($A768,'Class-1'!$B$9:$DL$108,53,0))</f>
        <v>0</v>
      </c>
      <c r="G785" s="267">
        <f t="shared" si="88"/>
        <v>0</v>
      </c>
      <c r="H785" s="131">
        <f>IF(OR(C785="",$I773="NSO"),"",VLOOKUP($A768,'Class-1'!$B$9:$DL$108,58,0))</f>
        <v>0</v>
      </c>
      <c r="I785" s="264">
        <f t="shared" si="85"/>
        <v>0</v>
      </c>
      <c r="J785" s="131">
        <f>IF(OR(C785="",$I773="NSO"),"",VLOOKUP($A768,'Class-1'!$B$9:$DL$108,62,0))</f>
        <v>0</v>
      </c>
      <c r="K785" s="964">
        <f t="shared" si="86"/>
        <v>0</v>
      </c>
      <c r="L785" s="965">
        <f t="shared" si="87"/>
        <v>0</v>
      </c>
      <c r="M785" s="277" t="str">
        <f>IF(OR(C785="",$I773="NSO"),"",VLOOKUP($A768,'Class-1'!$B$9:$DL$108,65,0))</f>
        <v/>
      </c>
    </row>
    <row r="786" spans="1:13" ht="18" customHeight="1" thickBot="1">
      <c r="A786" s="17"/>
      <c r="B786" s="436" t="s">
        <v>165</v>
      </c>
      <c r="C786" s="966" t="s">
        <v>68</v>
      </c>
      <c r="D786" s="967"/>
      <c r="E786" s="470">
        <f>'Class-1'!$BO$7</f>
        <v>20</v>
      </c>
      <c r="F786" s="470">
        <f>'Class-1'!$BP$7</f>
        <v>20</v>
      </c>
      <c r="G786" s="266">
        <f t="shared" si="88"/>
        <v>40</v>
      </c>
      <c r="H786" s="271">
        <f>'Class-1'!$BU$7</f>
        <v>60</v>
      </c>
      <c r="I786" s="266">
        <f t="shared" si="85"/>
        <v>100</v>
      </c>
      <c r="J786" s="470">
        <f>'Class-1'!$BY$7</f>
        <v>100</v>
      </c>
      <c r="K786" s="1032">
        <f t="shared" si="86"/>
        <v>200</v>
      </c>
      <c r="L786" s="1033">
        <f t="shared" si="87"/>
        <v>300</v>
      </c>
      <c r="M786" s="276" t="s">
        <v>166</v>
      </c>
    </row>
    <row r="787" spans="1:13" ht="18" customHeight="1">
      <c r="A787" s="17"/>
      <c r="B787" s="436" t="s">
        <v>165</v>
      </c>
      <c r="C787" s="962" t="str">
        <f>'Class-1'!$BO$3</f>
        <v>Env. Study</v>
      </c>
      <c r="D787" s="963"/>
      <c r="E787" s="131">
        <f>IF(OR(C787="",$I773="NSO"),"",VLOOKUP($A768,'Class-1'!$B$9:$DL$108,66,0))</f>
        <v>0</v>
      </c>
      <c r="F787" s="131">
        <f>IF(OR(C787="",$I773="NSO"),"",VLOOKUP($A768,'Class-1'!$B$9:$DL$108,67,0))</f>
        <v>0</v>
      </c>
      <c r="G787" s="264">
        <f t="shared" si="88"/>
        <v>0</v>
      </c>
      <c r="H787" s="131">
        <f>IF(OR(C787="",$I773="NSO"),"",VLOOKUP($A768,'Class-1'!$B$9:$DL$108,72,0))</f>
        <v>0</v>
      </c>
      <c r="I787" s="264">
        <f t="shared" si="85"/>
        <v>0</v>
      </c>
      <c r="J787" s="131">
        <f>IF(OR(C787="",$I773="NSO"),"",VLOOKUP($A768,'Class-1'!$B$9:$DL$108,76,0))</f>
        <v>0</v>
      </c>
      <c r="K787" s="968">
        <f t="shared" si="86"/>
        <v>0</v>
      </c>
      <c r="L787" s="969">
        <f t="shared" si="87"/>
        <v>0</v>
      </c>
      <c r="M787" s="277" t="str">
        <f>IF(OR(C787="",$I773="NSO"),"",VLOOKUP($A768,'Class-1'!$B$9:$DL$108,79,0))</f>
        <v/>
      </c>
    </row>
    <row r="788" spans="1:13" ht="18" customHeight="1" thickBot="1">
      <c r="A788" s="17"/>
      <c r="B788" s="436" t="s">
        <v>165</v>
      </c>
      <c r="C788" s="970"/>
      <c r="D788" s="971"/>
      <c r="E788" s="971"/>
      <c r="F788" s="971"/>
      <c r="G788" s="971"/>
      <c r="H788" s="971"/>
      <c r="I788" s="971"/>
      <c r="J788" s="971"/>
      <c r="K788" s="971"/>
      <c r="L788" s="971"/>
      <c r="M788" s="972"/>
    </row>
    <row r="789" spans="1:13" ht="18" customHeight="1">
      <c r="A789" s="17"/>
      <c r="B789" s="436" t="s">
        <v>165</v>
      </c>
      <c r="C789" s="973" t="s">
        <v>120</v>
      </c>
      <c r="D789" s="974"/>
      <c r="E789" s="975"/>
      <c r="F789" s="906" t="s">
        <v>121</v>
      </c>
      <c r="G789" s="906"/>
      <c r="H789" s="907" t="s">
        <v>122</v>
      </c>
      <c r="I789" s="908"/>
      <c r="J789" s="132" t="s">
        <v>51</v>
      </c>
      <c r="K789" s="438" t="s">
        <v>123</v>
      </c>
      <c r="L789" s="262" t="s">
        <v>49</v>
      </c>
      <c r="M789" s="278" t="s">
        <v>54</v>
      </c>
    </row>
    <row r="790" spans="1:13" ht="18" customHeight="1" thickBot="1">
      <c r="A790" s="17"/>
      <c r="B790" s="436" t="s">
        <v>165</v>
      </c>
      <c r="C790" s="976"/>
      <c r="D790" s="977"/>
      <c r="E790" s="978"/>
      <c r="F790" s="909">
        <f>IF(OR($I773="",$I773="NSO"),"",VLOOKUP($A768,'Class-1'!$B$9:$DL$108,107,0))</f>
        <v>1000</v>
      </c>
      <c r="G790" s="910"/>
      <c r="H790" s="909">
        <f>IF(OR($I773="",$I773="NSO"),"",VLOOKUP($A768,'Class-1'!$B$9:$DL$108,108,0))</f>
        <v>0</v>
      </c>
      <c r="I790" s="910"/>
      <c r="J790" s="133">
        <f>IF(OR($I773="",$I773="NSO"),"",VLOOKUP($A768,'Class-1'!$B$9:$DL$200,109,0))</f>
        <v>0</v>
      </c>
      <c r="K790" s="133" t="str">
        <f>IF(OR($I773="",$I773="NSO"),"",VLOOKUP($A768,'Class-1'!$B$9:$DL$200,110,0))</f>
        <v/>
      </c>
      <c r="L790" s="263" t="str">
        <f>IF(OR($I773="",$I773="NSO"),"",VLOOKUP($A768,'Class-1'!$B$9:$DL$200,111,0))</f>
        <v/>
      </c>
      <c r="M790" s="279" t="str">
        <f>IF(OR($I773="",$I773="NSO"),"",VLOOKUP($A768,'Class-1'!$B$9:$DL$200,113,0))</f>
        <v/>
      </c>
    </row>
    <row r="791" spans="1:13" ht="18" customHeight="1" thickBot="1">
      <c r="A791" s="17"/>
      <c r="B791" s="436" t="s">
        <v>165</v>
      </c>
      <c r="C791" s="979"/>
      <c r="D791" s="980"/>
      <c r="E791" s="980"/>
      <c r="F791" s="980"/>
      <c r="G791" s="980"/>
      <c r="H791" s="981"/>
      <c r="I791" s="983" t="s">
        <v>73</v>
      </c>
      <c r="J791" s="984"/>
      <c r="K791" s="63">
        <f>IF(OR($I773="",$I773="NSO"),"",VLOOKUP($A768,'Class-1'!$B$9:$DL$200,104,0))</f>
        <v>0</v>
      </c>
      <c r="L791" s="982" t="s">
        <v>93</v>
      </c>
      <c r="M791" s="897"/>
    </row>
    <row r="792" spans="1:13" ht="18" customHeight="1" thickBot="1">
      <c r="A792" s="17"/>
      <c r="B792" s="436" t="s">
        <v>165</v>
      </c>
      <c r="C792" s="1014" t="s">
        <v>72</v>
      </c>
      <c r="D792" s="1015"/>
      <c r="E792" s="1015"/>
      <c r="F792" s="1015"/>
      <c r="G792" s="1015"/>
      <c r="H792" s="1016"/>
      <c r="I792" s="1017" t="s">
        <v>74</v>
      </c>
      <c r="J792" s="1018"/>
      <c r="K792" s="64">
        <f>IF(OR($I773="",$I773="NSO"),"",VLOOKUP($A768,'Class-1'!$B$9:$DL$200,105,0))</f>
        <v>0</v>
      </c>
      <c r="L792" s="1019" t="str">
        <f>IF(OR($I773="",$I773="NSO"),"",VLOOKUP($A768,'Class-1'!$B$9:$DL$200,106,0))</f>
        <v/>
      </c>
      <c r="M792" s="1020"/>
    </row>
    <row r="793" spans="1:13" ht="18" customHeight="1" thickBot="1">
      <c r="A793" s="17"/>
      <c r="B793" s="436" t="s">
        <v>165</v>
      </c>
      <c r="C793" s="1001" t="s">
        <v>66</v>
      </c>
      <c r="D793" s="1002"/>
      <c r="E793" s="1003"/>
      <c r="F793" s="1012" t="s">
        <v>69</v>
      </c>
      <c r="G793" s="1013"/>
      <c r="H793" s="272" t="s">
        <v>58</v>
      </c>
      <c r="I793" s="985" t="s">
        <v>75</v>
      </c>
      <c r="J793" s="986"/>
      <c r="K793" s="987">
        <f>IF(OR($I773="",$I773="NSO"),"",VLOOKUP($A768,'Class-1'!$B$9:$DL$200,114,0))</f>
        <v>0</v>
      </c>
      <c r="L793" s="987"/>
      <c r="M793" s="988"/>
    </row>
    <row r="794" spans="1:13" ht="18" customHeight="1">
      <c r="A794" s="17"/>
      <c r="B794" s="436" t="s">
        <v>165</v>
      </c>
      <c r="C794" s="923" t="str">
        <f>'Class-1'!$CC$3</f>
        <v>WORK EXP.</v>
      </c>
      <c r="D794" s="924"/>
      <c r="E794" s="925"/>
      <c r="F794" s="926" t="str">
        <f>IF(OR(C794="",$I773="NSO"),"",VLOOKUP($A768,'Class-1'!$B$9:$DZ$200,121,0))</f>
        <v>0/100</v>
      </c>
      <c r="G794" s="927"/>
      <c r="H794" s="85" t="str">
        <f>IF(OR(C794="",$I773="NSO"),"",VLOOKUP($A768,'Class-1'!$B$9:$DL$108,87,0))</f>
        <v/>
      </c>
      <c r="I794" s="1021" t="s">
        <v>95</v>
      </c>
      <c r="J794" s="1022"/>
      <c r="K794" s="1023">
        <f>'Class-1'!$T$2</f>
        <v>44705</v>
      </c>
      <c r="L794" s="1024"/>
      <c r="M794" s="1025"/>
    </row>
    <row r="795" spans="1:13" ht="18" customHeight="1">
      <c r="A795" s="17"/>
      <c r="B795" s="436" t="s">
        <v>165</v>
      </c>
      <c r="C795" s="923" t="str">
        <f>'Class-1'!$CK$3</f>
        <v>ART EDUCATION</v>
      </c>
      <c r="D795" s="924"/>
      <c r="E795" s="925"/>
      <c r="F795" s="926" t="str">
        <f>IF(OR(C795="",$I773="NSO"),"",VLOOKUP($A768,'Class-1'!$B$9:$DZ$200,125,0))</f>
        <v>0/100</v>
      </c>
      <c r="G795" s="927"/>
      <c r="H795" s="134" t="str">
        <f>IF(OR(C795="",$I773="NSO"),"",VLOOKUP($A768,'Class-1'!$B$9:$DL$108,95,0))</f>
        <v/>
      </c>
      <c r="I795" s="928"/>
      <c r="J795" s="929"/>
      <c r="K795" s="929"/>
      <c r="L795" s="929"/>
      <c r="M795" s="930"/>
    </row>
    <row r="796" spans="1:13" ht="18" customHeight="1" thickBot="1">
      <c r="A796" s="17"/>
      <c r="B796" s="436" t="s">
        <v>165</v>
      </c>
      <c r="C796" s="931" t="str">
        <f>'Class-1'!$CS$3</f>
        <v>HEALTH &amp; PHY. EDUCATION</v>
      </c>
      <c r="D796" s="932"/>
      <c r="E796" s="933"/>
      <c r="F796" s="926" t="str">
        <f>IF(OR(C796="",$I773="NSO"),"",VLOOKUP($A768,'Class-1'!$B$9:$DZ$200,129,0))</f>
        <v>0/100</v>
      </c>
      <c r="G796" s="927"/>
      <c r="H796" s="86" t="str">
        <f>IF(OR(C796="",$I773="NSO"),"",VLOOKUP($A768,'Class-1'!$B$9:$DL$108,103,0))</f>
        <v/>
      </c>
      <c r="I796" s="889" t="s">
        <v>89</v>
      </c>
      <c r="J796" s="890"/>
      <c r="K796" s="936"/>
      <c r="L796" s="937"/>
      <c r="M796" s="938"/>
    </row>
    <row r="797" spans="1:13" ht="18" customHeight="1">
      <c r="A797" s="17"/>
      <c r="B797" s="436" t="s">
        <v>165</v>
      </c>
      <c r="C797" s="895" t="s">
        <v>76</v>
      </c>
      <c r="D797" s="896"/>
      <c r="E797" s="896"/>
      <c r="F797" s="896"/>
      <c r="G797" s="896"/>
      <c r="H797" s="897"/>
      <c r="I797" s="891"/>
      <c r="J797" s="892"/>
      <c r="K797" s="939"/>
      <c r="L797" s="940"/>
      <c r="M797" s="941"/>
    </row>
    <row r="798" spans="1:13" ht="18" customHeight="1">
      <c r="A798" s="17"/>
      <c r="B798" s="436" t="s">
        <v>165</v>
      </c>
      <c r="C798" s="135" t="s">
        <v>35</v>
      </c>
      <c r="D798" s="463" t="s">
        <v>82</v>
      </c>
      <c r="E798" s="452"/>
      <c r="F798" s="463" t="s">
        <v>83</v>
      </c>
      <c r="G798" s="464"/>
      <c r="H798" s="465"/>
      <c r="I798" s="893"/>
      <c r="J798" s="894"/>
      <c r="K798" s="942"/>
      <c r="L798" s="943"/>
      <c r="M798" s="944"/>
    </row>
    <row r="799" spans="1:13" ht="16.5" customHeight="1">
      <c r="A799" s="17"/>
      <c r="B799" s="436" t="s">
        <v>165</v>
      </c>
      <c r="C799" s="148" t="s">
        <v>168</v>
      </c>
      <c r="D799" s="451" t="s">
        <v>170</v>
      </c>
      <c r="E799" s="148"/>
      <c r="F799" s="468" t="s">
        <v>84</v>
      </c>
      <c r="G799" s="466"/>
      <c r="H799" s="467"/>
      <c r="I799" s="992" t="s">
        <v>90</v>
      </c>
      <c r="J799" s="993"/>
      <c r="K799" s="993"/>
      <c r="L799" s="993"/>
      <c r="M799" s="994"/>
    </row>
    <row r="800" spans="1:13" ht="16.5" customHeight="1">
      <c r="A800" s="17"/>
      <c r="B800" s="436" t="s">
        <v>165</v>
      </c>
      <c r="C800" s="471" t="s">
        <v>77</v>
      </c>
      <c r="D800" s="451" t="s">
        <v>173</v>
      </c>
      <c r="E800" s="148"/>
      <c r="F800" s="468" t="s">
        <v>85</v>
      </c>
      <c r="G800" s="466"/>
      <c r="H800" s="467"/>
      <c r="I800" s="995"/>
      <c r="J800" s="996"/>
      <c r="K800" s="996"/>
      <c r="L800" s="996"/>
      <c r="M800" s="997"/>
    </row>
    <row r="801" spans="1:13" ht="16.5" customHeight="1">
      <c r="A801" s="17"/>
      <c r="B801" s="436" t="s">
        <v>165</v>
      </c>
      <c r="C801" s="471" t="s">
        <v>78</v>
      </c>
      <c r="D801" s="451" t="s">
        <v>174</v>
      </c>
      <c r="E801" s="148"/>
      <c r="F801" s="468" t="s">
        <v>86</v>
      </c>
      <c r="G801" s="466"/>
      <c r="H801" s="467"/>
      <c r="I801" s="995"/>
      <c r="J801" s="996"/>
      <c r="K801" s="996"/>
      <c r="L801" s="996"/>
      <c r="M801" s="997"/>
    </row>
    <row r="802" spans="1:13" ht="16.5" customHeight="1">
      <c r="A802" s="17"/>
      <c r="B802" s="436" t="s">
        <v>165</v>
      </c>
      <c r="C802" s="471" t="s">
        <v>80</v>
      </c>
      <c r="D802" s="451" t="s">
        <v>171</v>
      </c>
      <c r="E802" s="148"/>
      <c r="F802" s="468" t="s">
        <v>88</v>
      </c>
      <c r="G802" s="466"/>
      <c r="H802" s="467"/>
      <c r="I802" s="998"/>
      <c r="J802" s="999"/>
      <c r="K802" s="999"/>
      <c r="L802" s="999"/>
      <c r="M802" s="1000"/>
    </row>
    <row r="803" spans="1:13" ht="16.5" customHeight="1" thickBot="1">
      <c r="A803" s="17"/>
      <c r="B803" s="437" t="s">
        <v>165</v>
      </c>
      <c r="C803" s="280" t="s">
        <v>79</v>
      </c>
      <c r="D803" s="446" t="s">
        <v>172</v>
      </c>
      <c r="E803" s="439"/>
      <c r="F803" s="461" t="s">
        <v>87</v>
      </c>
      <c r="G803" s="462"/>
      <c r="H803" s="469"/>
      <c r="I803" s="989" t="s">
        <v>124</v>
      </c>
      <c r="J803" s="990"/>
      <c r="K803" s="990"/>
      <c r="L803" s="990"/>
      <c r="M803" s="991"/>
    </row>
    <row r="804" spans="1:13" ht="14.25" customHeight="1" thickBot="1">
      <c r="A804" s="282">
        <f>A768+1</f>
        <v>23</v>
      </c>
      <c r="B804" s="1009" t="s">
        <v>61</v>
      </c>
      <c r="C804" s="1010"/>
      <c r="D804" s="1010"/>
      <c r="E804" s="1010"/>
      <c r="F804" s="1010"/>
      <c r="G804" s="1010"/>
      <c r="H804" s="1010"/>
      <c r="I804" s="1010"/>
      <c r="J804" s="1010"/>
      <c r="K804" s="1010"/>
      <c r="L804" s="1010"/>
      <c r="M804" s="1011"/>
    </row>
    <row r="805" spans="1:13" ht="36.75" thickTop="1">
      <c r="A805" s="17"/>
      <c r="B805" s="1005"/>
      <c r="C805" s="1006"/>
      <c r="D805" s="945" t="str">
        <f>Master!$E$8</f>
        <v>Govt.Sr.Sec.Sch. Raimalwada</v>
      </c>
      <c r="E805" s="946"/>
      <c r="F805" s="946"/>
      <c r="G805" s="946"/>
      <c r="H805" s="946"/>
      <c r="I805" s="946"/>
      <c r="J805" s="946"/>
      <c r="K805" s="946"/>
      <c r="L805" s="946"/>
      <c r="M805" s="947"/>
    </row>
    <row r="806" spans="1:13" ht="21" customHeight="1" thickBot="1">
      <c r="A806" s="17"/>
      <c r="B806" s="1007"/>
      <c r="C806" s="1008"/>
      <c r="D806" s="948" t="str">
        <f>Master!$E$11</f>
        <v>P.S.-Bapini (Jodhpur)</v>
      </c>
      <c r="E806" s="949"/>
      <c r="F806" s="949"/>
      <c r="G806" s="949"/>
      <c r="H806" s="949"/>
      <c r="I806" s="949"/>
      <c r="J806" s="949"/>
      <c r="K806" s="949"/>
      <c r="L806" s="949"/>
      <c r="M806" s="950"/>
    </row>
    <row r="807" spans="1:13" ht="42.75" customHeight="1" thickTop="1">
      <c r="A807" s="17"/>
      <c r="B807" s="273"/>
      <c r="C807" s="916" t="s">
        <v>62</v>
      </c>
      <c r="D807" s="917"/>
      <c r="E807" s="917"/>
      <c r="F807" s="917"/>
      <c r="G807" s="917"/>
      <c r="H807" s="917"/>
      <c r="I807" s="918"/>
      <c r="J807" s="922" t="s">
        <v>91</v>
      </c>
      <c r="K807" s="922"/>
      <c r="L807" s="934" t="str">
        <f>Master!$E$14</f>
        <v>0810000000</v>
      </c>
      <c r="M807" s="935"/>
    </row>
    <row r="808" spans="1:13" ht="18" customHeight="1" thickBot="1">
      <c r="A808" s="17"/>
      <c r="B808" s="274"/>
      <c r="C808" s="919"/>
      <c r="D808" s="920"/>
      <c r="E808" s="920"/>
      <c r="F808" s="920"/>
      <c r="G808" s="920"/>
      <c r="H808" s="920"/>
      <c r="I808" s="921"/>
      <c r="J808" s="898" t="s">
        <v>63</v>
      </c>
      <c r="K808" s="899"/>
      <c r="L808" s="902" t="str">
        <f>Master!$E$6</f>
        <v>2021-22</v>
      </c>
      <c r="M808" s="903"/>
    </row>
    <row r="809" spans="1:13" ht="18" customHeight="1" thickBot="1">
      <c r="A809" s="17"/>
      <c r="B809" s="274"/>
      <c r="C809" s="951" t="s">
        <v>125</v>
      </c>
      <c r="D809" s="952"/>
      <c r="E809" s="952"/>
      <c r="F809" s="952"/>
      <c r="G809" s="952"/>
      <c r="H809" s="952"/>
      <c r="I809" s="281">
        <f>VLOOKUP($A804,'Class-1'!$B$9:$F$108,5,0)</f>
        <v>0</v>
      </c>
      <c r="J809" s="900"/>
      <c r="K809" s="901"/>
      <c r="L809" s="904"/>
      <c r="M809" s="905"/>
    </row>
    <row r="810" spans="1:13" ht="18" customHeight="1">
      <c r="A810" s="17"/>
      <c r="B810" s="436" t="s">
        <v>165</v>
      </c>
      <c r="C810" s="911" t="s">
        <v>20</v>
      </c>
      <c r="D810" s="912"/>
      <c r="E810" s="912"/>
      <c r="F810" s="913"/>
      <c r="G810" s="31" t="s">
        <v>101</v>
      </c>
      <c r="H810" s="914">
        <f>VLOOKUP($A804,'Class-1'!$B$9:$DL$108,3,0)</f>
        <v>0</v>
      </c>
      <c r="I810" s="914"/>
      <c r="J810" s="914"/>
      <c r="K810" s="914"/>
      <c r="L810" s="914"/>
      <c r="M810" s="915"/>
    </row>
    <row r="811" spans="1:13" ht="18" customHeight="1">
      <c r="A811" s="17"/>
      <c r="B811" s="436" t="s">
        <v>165</v>
      </c>
      <c r="C811" s="953" t="s">
        <v>22</v>
      </c>
      <c r="D811" s="954"/>
      <c r="E811" s="954"/>
      <c r="F811" s="955"/>
      <c r="G811" s="60" t="s">
        <v>101</v>
      </c>
      <c r="H811" s="956">
        <f>VLOOKUP($A804,'Class-1'!$B$9:$DL$108,6,0)</f>
        <v>0</v>
      </c>
      <c r="I811" s="956"/>
      <c r="J811" s="956"/>
      <c r="K811" s="956"/>
      <c r="L811" s="956"/>
      <c r="M811" s="957"/>
    </row>
    <row r="812" spans="1:13" ht="18" customHeight="1">
      <c r="A812" s="17"/>
      <c r="B812" s="436" t="s">
        <v>165</v>
      </c>
      <c r="C812" s="953" t="s">
        <v>23</v>
      </c>
      <c r="D812" s="954"/>
      <c r="E812" s="954"/>
      <c r="F812" s="955"/>
      <c r="G812" s="60" t="s">
        <v>101</v>
      </c>
      <c r="H812" s="956">
        <f>VLOOKUP($A804,'Class-1'!$B$9:$DL$108,7,0)</f>
        <v>0</v>
      </c>
      <c r="I812" s="956"/>
      <c r="J812" s="956"/>
      <c r="K812" s="956"/>
      <c r="L812" s="956"/>
      <c r="M812" s="957"/>
    </row>
    <row r="813" spans="1:13" ht="18" customHeight="1">
      <c r="A813" s="17"/>
      <c r="B813" s="436" t="s">
        <v>165</v>
      </c>
      <c r="C813" s="953" t="s">
        <v>64</v>
      </c>
      <c r="D813" s="954"/>
      <c r="E813" s="954"/>
      <c r="F813" s="955"/>
      <c r="G813" s="60" t="s">
        <v>101</v>
      </c>
      <c r="H813" s="956">
        <f>VLOOKUP($A804,'Class-1'!$B$9:$DL$108,8,0)</f>
        <v>0</v>
      </c>
      <c r="I813" s="956"/>
      <c r="J813" s="956"/>
      <c r="K813" s="956"/>
      <c r="L813" s="956"/>
      <c r="M813" s="957"/>
    </row>
    <row r="814" spans="1:13" ht="18" customHeight="1">
      <c r="A814" s="17"/>
      <c r="B814" s="436" t="s">
        <v>165</v>
      </c>
      <c r="C814" s="953" t="s">
        <v>65</v>
      </c>
      <c r="D814" s="954"/>
      <c r="E814" s="954"/>
      <c r="F814" s="955"/>
      <c r="G814" s="60" t="s">
        <v>101</v>
      </c>
      <c r="H814" s="1026" t="str">
        <f>CONCATENATE('Class-1'!$F$4,'Class-1'!$I$4)</f>
        <v>4(A)</v>
      </c>
      <c r="I814" s="956"/>
      <c r="J814" s="956"/>
      <c r="K814" s="956"/>
      <c r="L814" s="956"/>
      <c r="M814" s="957"/>
    </row>
    <row r="815" spans="1:13" ht="18" customHeight="1" thickBot="1">
      <c r="A815" s="17"/>
      <c r="B815" s="436" t="s">
        <v>165</v>
      </c>
      <c r="C815" s="1027" t="s">
        <v>25</v>
      </c>
      <c r="D815" s="1028"/>
      <c r="E815" s="1028"/>
      <c r="F815" s="1029"/>
      <c r="G815" s="130" t="s">
        <v>101</v>
      </c>
      <c r="H815" s="1030">
        <f>VLOOKUP($A804,'Class-1'!$B$9:$DL$108,9,0)</f>
        <v>0</v>
      </c>
      <c r="I815" s="1030"/>
      <c r="J815" s="1030"/>
      <c r="K815" s="1030"/>
      <c r="L815" s="1030"/>
      <c r="M815" s="1031"/>
    </row>
    <row r="816" spans="1:13" ht="18" customHeight="1">
      <c r="A816" s="17"/>
      <c r="B816" s="436" t="s">
        <v>165</v>
      </c>
      <c r="C816" s="958" t="s">
        <v>66</v>
      </c>
      <c r="D816" s="959"/>
      <c r="E816" s="268" t="s">
        <v>109</v>
      </c>
      <c r="F816" s="268" t="s">
        <v>110</v>
      </c>
      <c r="G816" s="265" t="s">
        <v>34</v>
      </c>
      <c r="H816" s="269" t="s">
        <v>67</v>
      </c>
      <c r="I816" s="265" t="s">
        <v>147</v>
      </c>
      <c r="J816" s="270" t="s">
        <v>31</v>
      </c>
      <c r="K816" s="960" t="s">
        <v>118</v>
      </c>
      <c r="L816" s="961"/>
      <c r="M816" s="275" t="s">
        <v>119</v>
      </c>
    </row>
    <row r="817" spans="1:13" ht="18" customHeight="1" thickBot="1">
      <c r="A817" s="17"/>
      <c r="B817" s="436" t="s">
        <v>165</v>
      </c>
      <c r="C817" s="966" t="s">
        <v>68</v>
      </c>
      <c r="D817" s="967"/>
      <c r="E817" s="470">
        <f>'Class-1'!$K$7</f>
        <v>20</v>
      </c>
      <c r="F817" s="470">
        <f>'Class-1'!$L$7</f>
        <v>20</v>
      </c>
      <c r="G817" s="266">
        <f>E817+F817</f>
        <v>40</v>
      </c>
      <c r="H817" s="470">
        <f>'Class-1'!$Q$7</f>
        <v>60</v>
      </c>
      <c r="I817" s="266">
        <f>G817+H817</f>
        <v>100</v>
      </c>
      <c r="J817" s="470">
        <f>'Class-1'!$U$7</f>
        <v>100</v>
      </c>
      <c r="K817" s="1032">
        <f>I817+J817</f>
        <v>200</v>
      </c>
      <c r="L817" s="1033"/>
      <c r="M817" s="276" t="s">
        <v>166</v>
      </c>
    </row>
    <row r="818" spans="1:13" ht="18" customHeight="1">
      <c r="A818" s="17"/>
      <c r="B818" s="436" t="s">
        <v>165</v>
      </c>
      <c r="C818" s="1034" t="str">
        <f>'Class-1'!$K$3</f>
        <v>Hindi</v>
      </c>
      <c r="D818" s="1035"/>
      <c r="E818" s="131">
        <f>IF(OR(C818="",$I809="NSO"),"",VLOOKUP($A804,'Class-1'!$B$9:$DL$108,10,0))</f>
        <v>0</v>
      </c>
      <c r="F818" s="131">
        <f>IF(OR(C818="",$I809="NSO"),"",VLOOKUP($A804,'Class-1'!$B$9:$DL$108,11,0))</f>
        <v>0</v>
      </c>
      <c r="G818" s="267">
        <f>SUM(E818,F818)</f>
        <v>0</v>
      </c>
      <c r="H818" s="131">
        <f>IF(OR(C818="",$I809="NSO"),"",VLOOKUP($A804,'Class-1'!$B$9:$DL$108,16,0))</f>
        <v>0</v>
      </c>
      <c r="I818" s="264">
        <f t="shared" ref="I818:I823" si="89">SUM(G818,H818)</f>
        <v>0</v>
      </c>
      <c r="J818" s="131">
        <f>IF(OR(C818="",$I809="NSO"),"",VLOOKUP($A804,'Class-1'!$B$9:$DL$108,20,0))</f>
        <v>0</v>
      </c>
      <c r="K818" s="1036">
        <f t="shared" ref="K818:K823" si="90">SUM(I818,J818)</f>
        <v>0</v>
      </c>
      <c r="L818" s="1037">
        <f t="shared" ref="L818:L823" si="91">SUM(J818,K818)</f>
        <v>0</v>
      </c>
      <c r="M818" s="277" t="str">
        <f>IF(OR(C818="",$I809="NSO"),"",VLOOKUP($A804,'Class-1'!$B$9:$DL$108,23,0))</f>
        <v/>
      </c>
    </row>
    <row r="819" spans="1:13" ht="18" customHeight="1">
      <c r="A819" s="17"/>
      <c r="B819" s="436" t="s">
        <v>165</v>
      </c>
      <c r="C819" s="962" t="str">
        <f>'Class-1'!$Y$3</f>
        <v>Mathematics</v>
      </c>
      <c r="D819" s="963"/>
      <c r="E819" s="131">
        <f>IF(OR(C819="",$I809="NSO"),"",VLOOKUP($A804,'Class-1'!$B$9:$DL$108,24,0))</f>
        <v>0</v>
      </c>
      <c r="F819" s="131">
        <f>IF(OR(C819="",$I809="NSO"),"",VLOOKUP($A804,'Class-1'!$B$9:$DL$108,25,0))</f>
        <v>0</v>
      </c>
      <c r="G819" s="267">
        <f t="shared" ref="G819:G823" si="92">SUM(E819,F819)</f>
        <v>0</v>
      </c>
      <c r="H819" s="131">
        <f>IF(OR(C819="",$I809="NSO"),"",VLOOKUP($A804,'Class-1'!$B$9:$DL$108,30,0))</f>
        <v>0</v>
      </c>
      <c r="I819" s="264">
        <f t="shared" si="89"/>
        <v>0</v>
      </c>
      <c r="J819" s="131">
        <f>IF(OR(C819="",$I809="NSO"),"",VLOOKUP($A804,'Class-1'!$B$9:$DL$108,34,0))</f>
        <v>0</v>
      </c>
      <c r="K819" s="964">
        <f t="shared" si="90"/>
        <v>0</v>
      </c>
      <c r="L819" s="965">
        <f t="shared" si="91"/>
        <v>0</v>
      </c>
      <c r="M819" s="277" t="str">
        <f>IF(OR(C819="",$I809="NSO"),"",VLOOKUP($A804,'Class-1'!$B$9:$DL$108,37,0))</f>
        <v/>
      </c>
    </row>
    <row r="820" spans="1:13" ht="18" customHeight="1">
      <c r="A820" s="17"/>
      <c r="B820" s="436" t="s">
        <v>165</v>
      </c>
      <c r="C820" s="962" t="str">
        <f>'Class-1'!$AM$3</f>
        <v>Sanskrit</v>
      </c>
      <c r="D820" s="963"/>
      <c r="E820" s="131">
        <f>IF(OR(C820="",$I809="NSO"),"",VLOOKUP($A804,'Class-1'!$B$9:$DL$108,38,0))</f>
        <v>0</v>
      </c>
      <c r="F820" s="131">
        <f>IF(OR(C820="",$I809="NSO"),"",VLOOKUP($A804,'Class-1'!$B$9:$DL$108,39,0))</f>
        <v>0</v>
      </c>
      <c r="G820" s="267">
        <f t="shared" si="92"/>
        <v>0</v>
      </c>
      <c r="H820" s="131">
        <f>IF(OR(C820="",$I809="NSO"),"",VLOOKUP($A804,'Class-1'!$B$9:$DL$108,44,0))</f>
        <v>0</v>
      </c>
      <c r="I820" s="264">
        <f t="shared" si="89"/>
        <v>0</v>
      </c>
      <c r="J820" s="131">
        <f>IF(OR(C820="",$I809="NSO"),"",VLOOKUP($A804,'Class-1'!$B$9:$DL$108,48,0))</f>
        <v>0</v>
      </c>
      <c r="K820" s="964">
        <f t="shared" si="90"/>
        <v>0</v>
      </c>
      <c r="L820" s="965">
        <f t="shared" si="91"/>
        <v>0</v>
      </c>
      <c r="M820" s="277" t="str">
        <f>IF(OR(C820="",$I809="NSO"),"",VLOOKUP($A804,'Class-1'!$B$9:$DL$108,51,0))</f>
        <v/>
      </c>
    </row>
    <row r="821" spans="1:13" ht="18" customHeight="1">
      <c r="A821" s="17"/>
      <c r="B821" s="436" t="s">
        <v>165</v>
      </c>
      <c r="C821" s="962" t="str">
        <f>'Class-1'!$BA$3</f>
        <v>English</v>
      </c>
      <c r="D821" s="963"/>
      <c r="E821" s="131">
        <f>IF(OR(C821="",$I809="NSO"),"",VLOOKUP($A804,'Class-1'!$B$9:$DL$108,52,0))</f>
        <v>0</v>
      </c>
      <c r="F821" s="131">
        <f>IF(OR(C821="",$I809="NSO"),"",VLOOKUP($A804,'Class-1'!$B$9:$DL$108,53,0))</f>
        <v>0</v>
      </c>
      <c r="G821" s="267">
        <f t="shared" si="92"/>
        <v>0</v>
      </c>
      <c r="H821" s="131">
        <f>IF(OR(C821="",$I809="NSO"),"",VLOOKUP($A804,'Class-1'!$B$9:$DL$108,58,0))</f>
        <v>0</v>
      </c>
      <c r="I821" s="264">
        <f t="shared" si="89"/>
        <v>0</v>
      </c>
      <c r="J821" s="131">
        <f>IF(OR(C821="",$I809="NSO"),"",VLOOKUP($A804,'Class-1'!$B$9:$DL$108,62,0))</f>
        <v>0</v>
      </c>
      <c r="K821" s="964">
        <f t="shared" si="90"/>
        <v>0</v>
      </c>
      <c r="L821" s="965">
        <f t="shared" si="91"/>
        <v>0</v>
      </c>
      <c r="M821" s="277" t="str">
        <f>IF(OR(C821="",$I809="NSO"),"",VLOOKUP($A804,'Class-1'!$B$9:$DL$108,65,0))</f>
        <v/>
      </c>
    </row>
    <row r="822" spans="1:13" ht="18" customHeight="1" thickBot="1">
      <c r="A822" s="17"/>
      <c r="B822" s="436" t="s">
        <v>165</v>
      </c>
      <c r="C822" s="966" t="s">
        <v>68</v>
      </c>
      <c r="D822" s="967"/>
      <c r="E822" s="470">
        <f>'Class-1'!$BO$7</f>
        <v>20</v>
      </c>
      <c r="F822" s="470">
        <f>'Class-1'!$BP$7</f>
        <v>20</v>
      </c>
      <c r="G822" s="266">
        <f t="shared" si="92"/>
        <v>40</v>
      </c>
      <c r="H822" s="271">
        <f>'Class-1'!$BU$7</f>
        <v>60</v>
      </c>
      <c r="I822" s="266">
        <f t="shared" si="89"/>
        <v>100</v>
      </c>
      <c r="J822" s="470">
        <f>'Class-1'!$BY$7</f>
        <v>100</v>
      </c>
      <c r="K822" s="1032">
        <f t="shared" si="90"/>
        <v>200</v>
      </c>
      <c r="L822" s="1033">
        <f t="shared" si="91"/>
        <v>300</v>
      </c>
      <c r="M822" s="276" t="s">
        <v>166</v>
      </c>
    </row>
    <row r="823" spans="1:13" ht="18" customHeight="1">
      <c r="A823" s="17"/>
      <c r="B823" s="436" t="s">
        <v>165</v>
      </c>
      <c r="C823" s="962" t="str">
        <f>'Class-1'!$BO$3</f>
        <v>Env. Study</v>
      </c>
      <c r="D823" s="963"/>
      <c r="E823" s="131">
        <f>IF(OR(C823="",$I809="NSO"),"",VLOOKUP($A804,'Class-1'!$B$9:$DL$108,66,0))</f>
        <v>0</v>
      </c>
      <c r="F823" s="131">
        <f>IF(OR(C823="",$I809="NSO"),"",VLOOKUP($A804,'Class-1'!$B$9:$DL$108,67,0))</f>
        <v>0</v>
      </c>
      <c r="G823" s="264">
        <f t="shared" si="92"/>
        <v>0</v>
      </c>
      <c r="H823" s="131">
        <f>IF(OR(C823="",$I809="NSO"),"",VLOOKUP($A804,'Class-1'!$B$9:$DL$108,72,0))</f>
        <v>0</v>
      </c>
      <c r="I823" s="264">
        <f t="shared" si="89"/>
        <v>0</v>
      </c>
      <c r="J823" s="131">
        <f>IF(OR(C823="",$I809="NSO"),"",VLOOKUP($A804,'Class-1'!$B$9:$DL$108,76,0))</f>
        <v>0</v>
      </c>
      <c r="K823" s="968">
        <f t="shared" si="90"/>
        <v>0</v>
      </c>
      <c r="L823" s="969">
        <f t="shared" si="91"/>
        <v>0</v>
      </c>
      <c r="M823" s="277" t="str">
        <f>IF(OR(C823="",$I809="NSO"),"",VLOOKUP($A804,'Class-1'!$B$9:$DL$108,79,0))</f>
        <v/>
      </c>
    </row>
    <row r="824" spans="1:13" ht="18" customHeight="1" thickBot="1">
      <c r="A824" s="17"/>
      <c r="B824" s="436" t="s">
        <v>165</v>
      </c>
      <c r="C824" s="970"/>
      <c r="D824" s="971"/>
      <c r="E824" s="971"/>
      <c r="F824" s="971"/>
      <c r="G824" s="971"/>
      <c r="H824" s="971"/>
      <c r="I824" s="971"/>
      <c r="J824" s="971"/>
      <c r="K824" s="971"/>
      <c r="L824" s="971"/>
      <c r="M824" s="972"/>
    </row>
    <row r="825" spans="1:13" ht="18" customHeight="1">
      <c r="A825" s="17"/>
      <c r="B825" s="436" t="s">
        <v>165</v>
      </c>
      <c r="C825" s="973" t="s">
        <v>120</v>
      </c>
      <c r="D825" s="974"/>
      <c r="E825" s="975"/>
      <c r="F825" s="906" t="s">
        <v>121</v>
      </c>
      <c r="G825" s="906"/>
      <c r="H825" s="907" t="s">
        <v>122</v>
      </c>
      <c r="I825" s="908"/>
      <c r="J825" s="132" t="s">
        <v>51</v>
      </c>
      <c r="K825" s="438" t="s">
        <v>123</v>
      </c>
      <c r="L825" s="262" t="s">
        <v>49</v>
      </c>
      <c r="M825" s="278" t="s">
        <v>54</v>
      </c>
    </row>
    <row r="826" spans="1:13" ht="18" customHeight="1" thickBot="1">
      <c r="A826" s="17"/>
      <c r="B826" s="436" t="s">
        <v>165</v>
      </c>
      <c r="C826" s="976"/>
      <c r="D826" s="977"/>
      <c r="E826" s="978"/>
      <c r="F826" s="909">
        <f>IF(OR($I809="",$I809="NSO"),"",VLOOKUP($A804,'Class-1'!$B$9:$DL$108,107,0))</f>
        <v>1000</v>
      </c>
      <c r="G826" s="910"/>
      <c r="H826" s="909">
        <f>IF(OR($I809="",$I809="NSO"),"",VLOOKUP($A804,'Class-1'!$B$9:$DL$108,108,0))</f>
        <v>0</v>
      </c>
      <c r="I826" s="910"/>
      <c r="J826" s="133">
        <f>IF(OR($I809="",$I809="NSO"),"",VLOOKUP($A804,'Class-1'!$B$9:$DL$200,109,0))</f>
        <v>0</v>
      </c>
      <c r="K826" s="133" t="str">
        <f>IF(OR($I809="",$I809="NSO"),"",VLOOKUP($A804,'Class-1'!$B$9:$DL$200,110,0))</f>
        <v/>
      </c>
      <c r="L826" s="263" t="str">
        <f>IF(OR($I809="",$I809="NSO"),"",VLOOKUP($A804,'Class-1'!$B$9:$DL$200,111,0))</f>
        <v/>
      </c>
      <c r="M826" s="279" t="str">
        <f>IF(OR($I809="",$I809="NSO"),"",VLOOKUP($A804,'Class-1'!$B$9:$DL$200,113,0))</f>
        <v/>
      </c>
    </row>
    <row r="827" spans="1:13" ht="18" customHeight="1" thickBot="1">
      <c r="A827" s="17"/>
      <c r="B827" s="436" t="s">
        <v>165</v>
      </c>
      <c r="C827" s="979"/>
      <c r="D827" s="980"/>
      <c r="E827" s="980"/>
      <c r="F827" s="980"/>
      <c r="G827" s="980"/>
      <c r="H827" s="981"/>
      <c r="I827" s="983" t="s">
        <v>73</v>
      </c>
      <c r="J827" s="984"/>
      <c r="K827" s="63">
        <f>IF(OR($I809="",$I809="NSO"),"",VLOOKUP($A804,'Class-1'!$B$9:$DL$200,104,0))</f>
        <v>0</v>
      </c>
      <c r="L827" s="982" t="s">
        <v>93</v>
      </c>
      <c r="M827" s="897"/>
    </row>
    <row r="828" spans="1:13" ht="18" customHeight="1" thickBot="1">
      <c r="A828" s="17"/>
      <c r="B828" s="436" t="s">
        <v>165</v>
      </c>
      <c r="C828" s="1014" t="s">
        <v>72</v>
      </c>
      <c r="D828" s="1015"/>
      <c r="E828" s="1015"/>
      <c r="F828" s="1015"/>
      <c r="G828" s="1015"/>
      <c r="H828" s="1016"/>
      <c r="I828" s="1017" t="s">
        <v>74</v>
      </c>
      <c r="J828" s="1018"/>
      <c r="K828" s="64">
        <f>IF(OR($I809="",$I809="NSO"),"",VLOOKUP($A804,'Class-1'!$B$9:$DL$200,105,0))</f>
        <v>0</v>
      </c>
      <c r="L828" s="1019" t="str">
        <f>IF(OR($I809="",$I809="NSO"),"",VLOOKUP($A804,'Class-1'!$B$9:$DL$200,106,0))</f>
        <v/>
      </c>
      <c r="M828" s="1020"/>
    </row>
    <row r="829" spans="1:13" ht="18" customHeight="1" thickBot="1">
      <c r="A829" s="17"/>
      <c r="B829" s="436" t="s">
        <v>165</v>
      </c>
      <c r="C829" s="1001" t="s">
        <v>66</v>
      </c>
      <c r="D829" s="1002"/>
      <c r="E829" s="1003"/>
      <c r="F829" s="1012" t="s">
        <v>69</v>
      </c>
      <c r="G829" s="1013"/>
      <c r="H829" s="272" t="s">
        <v>58</v>
      </c>
      <c r="I829" s="985" t="s">
        <v>75</v>
      </c>
      <c r="J829" s="986"/>
      <c r="K829" s="987">
        <f>IF(OR($I809="",$I809="NSO"),"",VLOOKUP($A804,'Class-1'!$B$9:$DL$200,114,0))</f>
        <v>0</v>
      </c>
      <c r="L829" s="987"/>
      <c r="M829" s="988"/>
    </row>
    <row r="830" spans="1:13" ht="18" customHeight="1">
      <c r="A830" s="17"/>
      <c r="B830" s="436" t="s">
        <v>165</v>
      </c>
      <c r="C830" s="923" t="str">
        <f>'Class-1'!$CC$3</f>
        <v>WORK EXP.</v>
      </c>
      <c r="D830" s="924"/>
      <c r="E830" s="925"/>
      <c r="F830" s="926" t="str">
        <f>IF(OR(C830="",$I809="NSO"),"",VLOOKUP($A804,'Class-1'!$B$9:$DZ$200,121,0))</f>
        <v>0/100</v>
      </c>
      <c r="G830" s="927"/>
      <c r="H830" s="85" t="str">
        <f>IF(OR(C830="",$I809="NSO"),"",VLOOKUP($A804,'Class-1'!$B$9:$DL$108,87,0))</f>
        <v/>
      </c>
      <c r="I830" s="1021" t="s">
        <v>95</v>
      </c>
      <c r="J830" s="1022"/>
      <c r="K830" s="1023">
        <f>'Class-1'!$T$2</f>
        <v>44705</v>
      </c>
      <c r="L830" s="1024"/>
      <c r="M830" s="1025"/>
    </row>
    <row r="831" spans="1:13" ht="18" customHeight="1">
      <c r="A831" s="17"/>
      <c r="B831" s="436" t="s">
        <v>165</v>
      </c>
      <c r="C831" s="923" t="str">
        <f>'Class-1'!$CK$3</f>
        <v>ART EDUCATION</v>
      </c>
      <c r="D831" s="924"/>
      <c r="E831" s="925"/>
      <c r="F831" s="926" t="str">
        <f>IF(OR(C831="",$I809="NSO"),"",VLOOKUP($A804,'Class-1'!$B$9:$DZ$200,125,0))</f>
        <v>0/100</v>
      </c>
      <c r="G831" s="927"/>
      <c r="H831" s="134" t="str">
        <f>IF(OR(C831="",$I809="NSO"),"",VLOOKUP($A804,'Class-1'!$B$9:$DL$108,95,0))</f>
        <v/>
      </c>
      <c r="I831" s="928"/>
      <c r="J831" s="929"/>
      <c r="K831" s="929"/>
      <c r="L831" s="929"/>
      <c r="M831" s="930"/>
    </row>
    <row r="832" spans="1:13" ht="18" customHeight="1" thickBot="1">
      <c r="A832" s="17"/>
      <c r="B832" s="436" t="s">
        <v>165</v>
      </c>
      <c r="C832" s="931" t="str">
        <f>'Class-1'!$CS$3</f>
        <v>HEALTH &amp; PHY. EDUCATION</v>
      </c>
      <c r="D832" s="932"/>
      <c r="E832" s="933"/>
      <c r="F832" s="926" t="str">
        <f>IF(OR(C832="",$I809="NSO"),"",VLOOKUP($A804,'Class-1'!$B$9:$DZ$200,129,0))</f>
        <v>0/100</v>
      </c>
      <c r="G832" s="927"/>
      <c r="H832" s="86" t="str">
        <f>IF(OR(C832="",$I809="NSO"),"",VLOOKUP($A804,'Class-1'!$B$9:$DL$108,103,0))</f>
        <v/>
      </c>
      <c r="I832" s="889" t="s">
        <v>89</v>
      </c>
      <c r="J832" s="890"/>
      <c r="K832" s="936"/>
      <c r="L832" s="937"/>
      <c r="M832" s="938"/>
    </row>
    <row r="833" spans="1:13" ht="18" customHeight="1">
      <c r="A833" s="17"/>
      <c r="B833" s="436" t="s">
        <v>165</v>
      </c>
      <c r="C833" s="895" t="s">
        <v>76</v>
      </c>
      <c r="D833" s="896"/>
      <c r="E833" s="896"/>
      <c r="F833" s="896"/>
      <c r="G833" s="896"/>
      <c r="H833" s="897"/>
      <c r="I833" s="891"/>
      <c r="J833" s="892"/>
      <c r="K833" s="939"/>
      <c r="L833" s="940"/>
      <c r="M833" s="941"/>
    </row>
    <row r="834" spans="1:13" ht="18" customHeight="1">
      <c r="A834" s="17"/>
      <c r="B834" s="436" t="s">
        <v>165</v>
      </c>
      <c r="C834" s="135" t="s">
        <v>35</v>
      </c>
      <c r="D834" s="463" t="s">
        <v>82</v>
      </c>
      <c r="E834" s="452"/>
      <c r="F834" s="463" t="s">
        <v>83</v>
      </c>
      <c r="G834" s="464"/>
      <c r="H834" s="465"/>
      <c r="I834" s="893"/>
      <c r="J834" s="894"/>
      <c r="K834" s="942"/>
      <c r="L834" s="943"/>
      <c r="M834" s="944"/>
    </row>
    <row r="835" spans="1:13" ht="16.5" customHeight="1">
      <c r="A835" s="17"/>
      <c r="B835" s="436" t="s">
        <v>165</v>
      </c>
      <c r="C835" s="148" t="s">
        <v>168</v>
      </c>
      <c r="D835" s="451" t="s">
        <v>170</v>
      </c>
      <c r="E835" s="148"/>
      <c r="F835" s="468" t="s">
        <v>84</v>
      </c>
      <c r="G835" s="466"/>
      <c r="H835" s="467"/>
      <c r="I835" s="992" t="s">
        <v>90</v>
      </c>
      <c r="J835" s="993"/>
      <c r="K835" s="993"/>
      <c r="L835" s="993"/>
      <c r="M835" s="994"/>
    </row>
    <row r="836" spans="1:13" ht="16.5" customHeight="1">
      <c r="A836" s="17"/>
      <c r="B836" s="436" t="s">
        <v>165</v>
      </c>
      <c r="C836" s="471" t="s">
        <v>77</v>
      </c>
      <c r="D836" s="451" t="s">
        <v>173</v>
      </c>
      <c r="E836" s="148"/>
      <c r="F836" s="468" t="s">
        <v>85</v>
      </c>
      <c r="G836" s="466"/>
      <c r="H836" s="467"/>
      <c r="I836" s="995"/>
      <c r="J836" s="996"/>
      <c r="K836" s="996"/>
      <c r="L836" s="996"/>
      <c r="M836" s="997"/>
    </row>
    <row r="837" spans="1:13" ht="16.5" customHeight="1">
      <c r="A837" s="17"/>
      <c r="B837" s="436" t="s">
        <v>165</v>
      </c>
      <c r="C837" s="471" t="s">
        <v>78</v>
      </c>
      <c r="D837" s="451" t="s">
        <v>174</v>
      </c>
      <c r="E837" s="148"/>
      <c r="F837" s="468" t="s">
        <v>86</v>
      </c>
      <c r="G837" s="466"/>
      <c r="H837" s="467"/>
      <c r="I837" s="995"/>
      <c r="J837" s="996"/>
      <c r="K837" s="996"/>
      <c r="L837" s="996"/>
      <c r="M837" s="997"/>
    </row>
    <row r="838" spans="1:13" ht="16.5" customHeight="1">
      <c r="A838" s="17"/>
      <c r="B838" s="436" t="s">
        <v>165</v>
      </c>
      <c r="C838" s="471" t="s">
        <v>80</v>
      </c>
      <c r="D838" s="451" t="s">
        <v>171</v>
      </c>
      <c r="E838" s="148"/>
      <c r="F838" s="468" t="s">
        <v>88</v>
      </c>
      <c r="G838" s="466"/>
      <c r="H838" s="467"/>
      <c r="I838" s="998"/>
      <c r="J838" s="999"/>
      <c r="K838" s="999"/>
      <c r="L838" s="999"/>
      <c r="M838" s="1000"/>
    </row>
    <row r="839" spans="1:13" ht="16.5" customHeight="1" thickBot="1">
      <c r="A839" s="17"/>
      <c r="B839" s="437" t="s">
        <v>165</v>
      </c>
      <c r="C839" s="280" t="s">
        <v>79</v>
      </c>
      <c r="D839" s="446" t="s">
        <v>172</v>
      </c>
      <c r="E839" s="439"/>
      <c r="F839" s="461" t="s">
        <v>87</v>
      </c>
      <c r="G839" s="462"/>
      <c r="H839" s="469"/>
      <c r="I839" s="989" t="s">
        <v>124</v>
      </c>
      <c r="J839" s="990"/>
      <c r="K839" s="990"/>
      <c r="L839" s="990"/>
      <c r="M839" s="991"/>
    </row>
    <row r="840" spans="1:13" ht="20.25" customHeight="1" thickBot="1">
      <c r="A840" s="1004"/>
      <c r="B840" s="1004"/>
      <c r="C840" s="1004"/>
      <c r="D840" s="1004"/>
      <c r="E840" s="1004"/>
      <c r="F840" s="1004"/>
      <c r="G840" s="1004"/>
      <c r="H840" s="1004"/>
      <c r="I840" s="1004"/>
      <c r="J840" s="1004"/>
      <c r="K840" s="1004"/>
      <c r="L840" s="1004"/>
      <c r="M840" s="1004"/>
    </row>
    <row r="841" spans="1:13" ht="14.25" customHeight="1" thickBot="1">
      <c r="A841" s="282">
        <f>A804+1</f>
        <v>24</v>
      </c>
      <c r="B841" s="1009" t="s">
        <v>61</v>
      </c>
      <c r="C841" s="1010"/>
      <c r="D841" s="1010"/>
      <c r="E841" s="1010"/>
      <c r="F841" s="1010"/>
      <c r="G841" s="1010"/>
      <c r="H841" s="1010"/>
      <c r="I841" s="1010"/>
      <c r="J841" s="1010"/>
      <c r="K841" s="1010"/>
      <c r="L841" s="1010"/>
      <c r="M841" s="1011"/>
    </row>
    <row r="842" spans="1:13" ht="36.75" thickTop="1">
      <c r="A842" s="17"/>
      <c r="B842" s="1005"/>
      <c r="C842" s="1006"/>
      <c r="D842" s="945" t="str">
        <f>Master!$E$8</f>
        <v>Govt.Sr.Sec.Sch. Raimalwada</v>
      </c>
      <c r="E842" s="946"/>
      <c r="F842" s="946"/>
      <c r="G842" s="946"/>
      <c r="H842" s="946"/>
      <c r="I842" s="946"/>
      <c r="J842" s="946"/>
      <c r="K842" s="946"/>
      <c r="L842" s="946"/>
      <c r="M842" s="947"/>
    </row>
    <row r="843" spans="1:13" ht="21" customHeight="1" thickBot="1">
      <c r="A843" s="17"/>
      <c r="B843" s="1007"/>
      <c r="C843" s="1008"/>
      <c r="D843" s="948" t="str">
        <f>Master!$E$11</f>
        <v>P.S.-Bapini (Jodhpur)</v>
      </c>
      <c r="E843" s="949"/>
      <c r="F843" s="949"/>
      <c r="G843" s="949"/>
      <c r="H843" s="949"/>
      <c r="I843" s="949"/>
      <c r="J843" s="949"/>
      <c r="K843" s="949"/>
      <c r="L843" s="949"/>
      <c r="M843" s="950"/>
    </row>
    <row r="844" spans="1:13" ht="42.75" customHeight="1" thickTop="1">
      <c r="A844" s="17"/>
      <c r="B844" s="273"/>
      <c r="C844" s="916" t="s">
        <v>62</v>
      </c>
      <c r="D844" s="917"/>
      <c r="E844" s="917"/>
      <c r="F844" s="917"/>
      <c r="G844" s="917"/>
      <c r="H844" s="917"/>
      <c r="I844" s="918"/>
      <c r="J844" s="922" t="s">
        <v>91</v>
      </c>
      <c r="K844" s="922"/>
      <c r="L844" s="934" t="str">
        <f>Master!$E$14</f>
        <v>0810000000</v>
      </c>
      <c r="M844" s="935"/>
    </row>
    <row r="845" spans="1:13" ht="18" customHeight="1" thickBot="1">
      <c r="A845" s="17"/>
      <c r="B845" s="274"/>
      <c r="C845" s="919"/>
      <c r="D845" s="920"/>
      <c r="E845" s="920"/>
      <c r="F845" s="920"/>
      <c r="G845" s="920"/>
      <c r="H845" s="920"/>
      <c r="I845" s="921"/>
      <c r="J845" s="898" t="s">
        <v>63</v>
      </c>
      <c r="K845" s="899"/>
      <c r="L845" s="902" t="str">
        <f>Master!$E$6</f>
        <v>2021-22</v>
      </c>
      <c r="M845" s="903"/>
    </row>
    <row r="846" spans="1:13" ht="18" customHeight="1" thickBot="1">
      <c r="A846" s="17"/>
      <c r="B846" s="274"/>
      <c r="C846" s="951" t="s">
        <v>125</v>
      </c>
      <c r="D846" s="952"/>
      <c r="E846" s="952"/>
      <c r="F846" s="952"/>
      <c r="G846" s="952"/>
      <c r="H846" s="952"/>
      <c r="I846" s="281">
        <f>VLOOKUP($A841,'Class-1'!$B$9:$F$108,5,0)</f>
        <v>0</v>
      </c>
      <c r="J846" s="900"/>
      <c r="K846" s="901"/>
      <c r="L846" s="904"/>
      <c r="M846" s="905"/>
    </row>
    <row r="847" spans="1:13" ht="18" customHeight="1">
      <c r="A847" s="17"/>
      <c r="B847" s="436" t="s">
        <v>165</v>
      </c>
      <c r="C847" s="911" t="s">
        <v>20</v>
      </c>
      <c r="D847" s="912"/>
      <c r="E847" s="912"/>
      <c r="F847" s="913"/>
      <c r="G847" s="31" t="s">
        <v>101</v>
      </c>
      <c r="H847" s="914">
        <f>VLOOKUP($A841,'Class-1'!$B$9:$DL$108,3,0)</f>
        <v>0</v>
      </c>
      <c r="I847" s="914"/>
      <c r="J847" s="914"/>
      <c r="K847" s="914"/>
      <c r="L847" s="914"/>
      <c r="M847" s="915"/>
    </row>
    <row r="848" spans="1:13" ht="18" customHeight="1">
      <c r="A848" s="17"/>
      <c r="B848" s="436" t="s">
        <v>165</v>
      </c>
      <c r="C848" s="953" t="s">
        <v>22</v>
      </c>
      <c r="D848" s="954"/>
      <c r="E848" s="954"/>
      <c r="F848" s="955"/>
      <c r="G848" s="60" t="s">
        <v>101</v>
      </c>
      <c r="H848" s="956">
        <f>VLOOKUP($A841,'Class-1'!$B$9:$DL$108,6,0)</f>
        <v>0</v>
      </c>
      <c r="I848" s="956"/>
      <c r="J848" s="956"/>
      <c r="K848" s="956"/>
      <c r="L848" s="956"/>
      <c r="M848" s="957"/>
    </row>
    <row r="849" spans="1:13" ht="18" customHeight="1">
      <c r="A849" s="17"/>
      <c r="B849" s="436" t="s">
        <v>165</v>
      </c>
      <c r="C849" s="953" t="s">
        <v>23</v>
      </c>
      <c r="D849" s="954"/>
      <c r="E849" s="954"/>
      <c r="F849" s="955"/>
      <c r="G849" s="60" t="s">
        <v>101</v>
      </c>
      <c r="H849" s="956">
        <f>VLOOKUP($A841,'Class-1'!$B$9:$DL$108,7,0)</f>
        <v>0</v>
      </c>
      <c r="I849" s="956"/>
      <c r="J849" s="956"/>
      <c r="K849" s="956"/>
      <c r="L849" s="956"/>
      <c r="M849" s="957"/>
    </row>
    <row r="850" spans="1:13" ht="18" customHeight="1">
      <c r="A850" s="17"/>
      <c r="B850" s="436" t="s">
        <v>165</v>
      </c>
      <c r="C850" s="953" t="s">
        <v>64</v>
      </c>
      <c r="D850" s="954"/>
      <c r="E850" s="954"/>
      <c r="F850" s="955"/>
      <c r="G850" s="60" t="s">
        <v>101</v>
      </c>
      <c r="H850" s="956">
        <f>VLOOKUP($A841,'Class-1'!$B$9:$DL$108,8,0)</f>
        <v>0</v>
      </c>
      <c r="I850" s="956"/>
      <c r="J850" s="956"/>
      <c r="K850" s="956"/>
      <c r="L850" s="956"/>
      <c r="M850" s="957"/>
    </row>
    <row r="851" spans="1:13" ht="18" customHeight="1">
      <c r="A851" s="17"/>
      <c r="B851" s="436" t="s">
        <v>165</v>
      </c>
      <c r="C851" s="953" t="s">
        <v>65</v>
      </c>
      <c r="D851" s="954"/>
      <c r="E851" s="954"/>
      <c r="F851" s="955"/>
      <c r="G851" s="60" t="s">
        <v>101</v>
      </c>
      <c r="H851" s="1026" t="str">
        <f>CONCATENATE('Class-1'!$F$4,'Class-1'!$I$4)</f>
        <v>4(A)</v>
      </c>
      <c r="I851" s="956"/>
      <c r="J851" s="956"/>
      <c r="K851" s="956"/>
      <c r="L851" s="956"/>
      <c r="M851" s="957"/>
    </row>
    <row r="852" spans="1:13" ht="18" customHeight="1" thickBot="1">
      <c r="A852" s="17"/>
      <c r="B852" s="436" t="s">
        <v>165</v>
      </c>
      <c r="C852" s="1027" t="s">
        <v>25</v>
      </c>
      <c r="D852" s="1028"/>
      <c r="E852" s="1028"/>
      <c r="F852" s="1029"/>
      <c r="G852" s="130" t="s">
        <v>101</v>
      </c>
      <c r="H852" s="1030">
        <f>VLOOKUP($A841,'Class-1'!$B$9:$DL$108,9,0)</f>
        <v>0</v>
      </c>
      <c r="I852" s="1030"/>
      <c r="J852" s="1030"/>
      <c r="K852" s="1030"/>
      <c r="L852" s="1030"/>
      <c r="M852" s="1031"/>
    </row>
    <row r="853" spans="1:13" ht="18" customHeight="1">
      <c r="A853" s="17"/>
      <c r="B853" s="436" t="s">
        <v>165</v>
      </c>
      <c r="C853" s="958" t="s">
        <v>66</v>
      </c>
      <c r="D853" s="959"/>
      <c r="E853" s="268" t="s">
        <v>109</v>
      </c>
      <c r="F853" s="268" t="s">
        <v>110</v>
      </c>
      <c r="G853" s="265" t="s">
        <v>34</v>
      </c>
      <c r="H853" s="269" t="s">
        <v>67</v>
      </c>
      <c r="I853" s="265" t="s">
        <v>147</v>
      </c>
      <c r="J853" s="270" t="s">
        <v>31</v>
      </c>
      <c r="K853" s="960" t="s">
        <v>118</v>
      </c>
      <c r="L853" s="961"/>
      <c r="M853" s="275" t="s">
        <v>119</v>
      </c>
    </row>
    <row r="854" spans="1:13" ht="18" customHeight="1" thickBot="1">
      <c r="A854" s="17"/>
      <c r="B854" s="436" t="s">
        <v>165</v>
      </c>
      <c r="C854" s="966" t="s">
        <v>68</v>
      </c>
      <c r="D854" s="967"/>
      <c r="E854" s="470">
        <f>'Class-1'!$K$7</f>
        <v>20</v>
      </c>
      <c r="F854" s="470">
        <f>'Class-1'!$L$7</f>
        <v>20</v>
      </c>
      <c r="G854" s="266">
        <f>E854+F854</f>
        <v>40</v>
      </c>
      <c r="H854" s="470">
        <f>'Class-1'!$Q$7</f>
        <v>60</v>
      </c>
      <c r="I854" s="266">
        <f>G854+H854</f>
        <v>100</v>
      </c>
      <c r="J854" s="470">
        <f>'Class-1'!$U$7</f>
        <v>100</v>
      </c>
      <c r="K854" s="1032">
        <f>I854+J854</f>
        <v>200</v>
      </c>
      <c r="L854" s="1033"/>
      <c r="M854" s="276" t="s">
        <v>166</v>
      </c>
    </row>
    <row r="855" spans="1:13" ht="18" customHeight="1">
      <c r="A855" s="17"/>
      <c r="B855" s="436" t="s">
        <v>165</v>
      </c>
      <c r="C855" s="1034" t="str">
        <f>'Class-1'!$K$3</f>
        <v>Hindi</v>
      </c>
      <c r="D855" s="1035"/>
      <c r="E855" s="131">
        <f>IF(OR(C855="",$I846="NSO"),"",VLOOKUP($A841,'Class-1'!$B$9:$DL$108,10,0))</f>
        <v>0</v>
      </c>
      <c r="F855" s="131">
        <f>IF(OR(C855="",$I846="NSO"),"",VLOOKUP($A841,'Class-1'!$B$9:$DL$108,11,0))</f>
        <v>0</v>
      </c>
      <c r="G855" s="267">
        <f>SUM(E855,F855)</f>
        <v>0</v>
      </c>
      <c r="H855" s="131">
        <f>IF(OR(C855="",$I846="NSO"),"",VLOOKUP($A841,'Class-1'!$B$9:$DL$108,16,0))</f>
        <v>0</v>
      </c>
      <c r="I855" s="264">
        <f t="shared" ref="I855:I860" si="93">SUM(G855,H855)</f>
        <v>0</v>
      </c>
      <c r="J855" s="131">
        <f>IF(OR(C855="",$I846="NSO"),"",VLOOKUP($A841,'Class-1'!$B$9:$DL$108,20,0))</f>
        <v>0</v>
      </c>
      <c r="K855" s="1036">
        <f t="shared" ref="K855:K860" si="94">SUM(I855,J855)</f>
        <v>0</v>
      </c>
      <c r="L855" s="1037">
        <f t="shared" ref="L855:L860" si="95">SUM(J855,K855)</f>
        <v>0</v>
      </c>
      <c r="M855" s="277" t="str">
        <f>IF(OR(C855="",$I846="NSO"),"",VLOOKUP($A841,'Class-1'!$B$9:$DL$108,23,0))</f>
        <v/>
      </c>
    </row>
    <row r="856" spans="1:13" ht="18" customHeight="1">
      <c r="A856" s="17"/>
      <c r="B856" s="436" t="s">
        <v>165</v>
      </c>
      <c r="C856" s="962" t="str">
        <f>'Class-1'!$Y$3</f>
        <v>Mathematics</v>
      </c>
      <c r="D856" s="963"/>
      <c r="E856" s="131">
        <f>IF(OR(C856="",$I846="NSO"),"",VLOOKUP($A841,'Class-1'!$B$9:$DL$108,24,0))</f>
        <v>0</v>
      </c>
      <c r="F856" s="131">
        <f>IF(OR(C856="",$I846="NSO"),"",VLOOKUP($A841,'Class-1'!$B$9:$DL$108,25,0))</f>
        <v>0</v>
      </c>
      <c r="G856" s="267">
        <f t="shared" ref="G856:G860" si="96">SUM(E856,F856)</f>
        <v>0</v>
      </c>
      <c r="H856" s="131">
        <f>IF(OR(C856="",$I846="NSO"),"",VLOOKUP($A841,'Class-1'!$B$9:$DL$108,30,0))</f>
        <v>0</v>
      </c>
      <c r="I856" s="264">
        <f t="shared" si="93"/>
        <v>0</v>
      </c>
      <c r="J856" s="131">
        <f>IF(OR(C856="",$I846="NSO"),"",VLOOKUP($A841,'Class-1'!$B$9:$DL$108,34,0))</f>
        <v>0</v>
      </c>
      <c r="K856" s="964">
        <f t="shared" si="94"/>
        <v>0</v>
      </c>
      <c r="L856" s="965">
        <f t="shared" si="95"/>
        <v>0</v>
      </c>
      <c r="M856" s="277" t="str">
        <f>IF(OR(C856="",$I846="NSO"),"",VLOOKUP($A841,'Class-1'!$B$9:$DL$108,37,0))</f>
        <v/>
      </c>
    </row>
    <row r="857" spans="1:13" ht="18" customHeight="1">
      <c r="A857" s="17"/>
      <c r="B857" s="436" t="s">
        <v>165</v>
      </c>
      <c r="C857" s="962" t="str">
        <f>'Class-1'!$AM$3</f>
        <v>Sanskrit</v>
      </c>
      <c r="D857" s="963"/>
      <c r="E857" s="131">
        <f>IF(OR(C857="",$I846="NSO"),"",VLOOKUP($A841,'Class-1'!$B$9:$DL$108,38,0))</f>
        <v>0</v>
      </c>
      <c r="F857" s="131">
        <f>IF(OR(C857="",$I846="NSO"),"",VLOOKUP($A841,'Class-1'!$B$9:$DL$108,39,0))</f>
        <v>0</v>
      </c>
      <c r="G857" s="267">
        <f t="shared" si="96"/>
        <v>0</v>
      </c>
      <c r="H857" s="131">
        <f>IF(OR(C857="",$I846="NSO"),"",VLOOKUP($A841,'Class-1'!$B$9:$DL$108,44,0))</f>
        <v>0</v>
      </c>
      <c r="I857" s="264">
        <f t="shared" si="93"/>
        <v>0</v>
      </c>
      <c r="J857" s="131">
        <f>IF(OR(C857="",$I846="NSO"),"",VLOOKUP($A841,'Class-1'!$B$9:$DL$108,48,0))</f>
        <v>0</v>
      </c>
      <c r="K857" s="964">
        <f t="shared" si="94"/>
        <v>0</v>
      </c>
      <c r="L857" s="965">
        <f t="shared" si="95"/>
        <v>0</v>
      </c>
      <c r="M857" s="277" t="str">
        <f>IF(OR(C857="",$I846="NSO"),"",VLOOKUP($A841,'Class-1'!$B$9:$DL$108,51,0))</f>
        <v/>
      </c>
    </row>
    <row r="858" spans="1:13" ht="18" customHeight="1">
      <c r="A858" s="17"/>
      <c r="B858" s="436" t="s">
        <v>165</v>
      </c>
      <c r="C858" s="962" t="str">
        <f>'Class-1'!$BA$3</f>
        <v>English</v>
      </c>
      <c r="D858" s="963"/>
      <c r="E858" s="131">
        <f>IF(OR(C858="",$I846="NSO"),"",VLOOKUP($A841,'Class-1'!$B$9:$DL$108,52,0))</f>
        <v>0</v>
      </c>
      <c r="F858" s="131">
        <f>IF(OR(C858="",$I846="NSO"),"",VLOOKUP($A841,'Class-1'!$B$9:$DL$108,53,0))</f>
        <v>0</v>
      </c>
      <c r="G858" s="267">
        <f t="shared" si="96"/>
        <v>0</v>
      </c>
      <c r="H858" s="131">
        <f>IF(OR(C858="",$I846="NSO"),"",VLOOKUP($A841,'Class-1'!$B$9:$DL$108,58,0))</f>
        <v>0</v>
      </c>
      <c r="I858" s="264">
        <f t="shared" si="93"/>
        <v>0</v>
      </c>
      <c r="J858" s="131">
        <f>IF(OR(C858="",$I846="NSO"),"",VLOOKUP($A841,'Class-1'!$B$9:$DL$108,62,0))</f>
        <v>0</v>
      </c>
      <c r="K858" s="964">
        <f t="shared" si="94"/>
        <v>0</v>
      </c>
      <c r="L858" s="965">
        <f t="shared" si="95"/>
        <v>0</v>
      </c>
      <c r="M858" s="277" t="str">
        <f>IF(OR(C858="",$I846="NSO"),"",VLOOKUP($A841,'Class-1'!$B$9:$DL$108,65,0))</f>
        <v/>
      </c>
    </row>
    <row r="859" spans="1:13" ht="18" customHeight="1" thickBot="1">
      <c r="A859" s="17"/>
      <c r="B859" s="436" t="s">
        <v>165</v>
      </c>
      <c r="C859" s="966" t="s">
        <v>68</v>
      </c>
      <c r="D859" s="967"/>
      <c r="E859" s="470">
        <f>'Class-1'!$BO$7</f>
        <v>20</v>
      </c>
      <c r="F859" s="470">
        <f>'Class-1'!$BP$7</f>
        <v>20</v>
      </c>
      <c r="G859" s="266">
        <f t="shared" si="96"/>
        <v>40</v>
      </c>
      <c r="H859" s="271">
        <f>'Class-1'!$BU$7</f>
        <v>60</v>
      </c>
      <c r="I859" s="266">
        <f t="shared" si="93"/>
        <v>100</v>
      </c>
      <c r="J859" s="470">
        <f>'Class-1'!$BY$7</f>
        <v>100</v>
      </c>
      <c r="K859" s="1032">
        <f t="shared" si="94"/>
        <v>200</v>
      </c>
      <c r="L859" s="1033">
        <f t="shared" si="95"/>
        <v>300</v>
      </c>
      <c r="M859" s="276" t="s">
        <v>166</v>
      </c>
    </row>
    <row r="860" spans="1:13" ht="18" customHeight="1">
      <c r="A860" s="17"/>
      <c r="B860" s="436" t="s">
        <v>165</v>
      </c>
      <c r="C860" s="962" t="str">
        <f>'Class-1'!$BO$3</f>
        <v>Env. Study</v>
      </c>
      <c r="D860" s="963"/>
      <c r="E860" s="131">
        <f>IF(OR(C860="",$I846="NSO"),"",VLOOKUP($A841,'Class-1'!$B$9:$DL$108,66,0))</f>
        <v>0</v>
      </c>
      <c r="F860" s="131">
        <f>IF(OR(C860="",$I846="NSO"),"",VLOOKUP($A841,'Class-1'!$B$9:$DL$108,67,0))</f>
        <v>0</v>
      </c>
      <c r="G860" s="264">
        <f t="shared" si="96"/>
        <v>0</v>
      </c>
      <c r="H860" s="131">
        <f>IF(OR(C860="",$I846="NSO"),"",VLOOKUP($A841,'Class-1'!$B$9:$DL$108,72,0))</f>
        <v>0</v>
      </c>
      <c r="I860" s="264">
        <f t="shared" si="93"/>
        <v>0</v>
      </c>
      <c r="J860" s="131">
        <f>IF(OR(C860="",$I846="NSO"),"",VLOOKUP($A841,'Class-1'!$B$9:$DL$108,76,0))</f>
        <v>0</v>
      </c>
      <c r="K860" s="968">
        <f t="shared" si="94"/>
        <v>0</v>
      </c>
      <c r="L860" s="969">
        <f t="shared" si="95"/>
        <v>0</v>
      </c>
      <c r="M860" s="277" t="str">
        <f>IF(OR(C860="",$I846="NSO"),"",VLOOKUP($A841,'Class-1'!$B$9:$DL$108,79,0))</f>
        <v/>
      </c>
    </row>
    <row r="861" spans="1:13" ht="18" customHeight="1" thickBot="1">
      <c r="A861" s="17"/>
      <c r="B861" s="436" t="s">
        <v>165</v>
      </c>
      <c r="C861" s="970"/>
      <c r="D861" s="971"/>
      <c r="E861" s="971"/>
      <c r="F861" s="971"/>
      <c r="G861" s="971"/>
      <c r="H861" s="971"/>
      <c r="I861" s="971"/>
      <c r="J861" s="971"/>
      <c r="K861" s="971"/>
      <c r="L861" s="971"/>
      <c r="M861" s="972"/>
    </row>
    <row r="862" spans="1:13" ht="18" customHeight="1">
      <c r="A862" s="17"/>
      <c r="B862" s="436" t="s">
        <v>165</v>
      </c>
      <c r="C862" s="973" t="s">
        <v>120</v>
      </c>
      <c r="D862" s="974"/>
      <c r="E862" s="975"/>
      <c r="F862" s="906" t="s">
        <v>121</v>
      </c>
      <c r="G862" s="906"/>
      <c r="H862" s="907" t="s">
        <v>122</v>
      </c>
      <c r="I862" s="908"/>
      <c r="J862" s="132" t="s">
        <v>51</v>
      </c>
      <c r="K862" s="438" t="s">
        <v>123</v>
      </c>
      <c r="L862" s="262" t="s">
        <v>49</v>
      </c>
      <c r="M862" s="278" t="s">
        <v>54</v>
      </c>
    </row>
    <row r="863" spans="1:13" ht="18" customHeight="1" thickBot="1">
      <c r="A863" s="17"/>
      <c r="B863" s="436" t="s">
        <v>165</v>
      </c>
      <c r="C863" s="976"/>
      <c r="D863" s="977"/>
      <c r="E863" s="978"/>
      <c r="F863" s="909">
        <f>IF(OR($I846="",$I846="NSO"),"",VLOOKUP($A841,'Class-1'!$B$9:$DL$108,107,0))</f>
        <v>1000</v>
      </c>
      <c r="G863" s="910"/>
      <c r="H863" s="909">
        <f>IF(OR($I846="",$I846="NSO"),"",VLOOKUP($A841,'Class-1'!$B$9:$DL$108,108,0))</f>
        <v>0</v>
      </c>
      <c r="I863" s="910"/>
      <c r="J863" s="133">
        <f>IF(OR($I846="",$I846="NSO"),"",VLOOKUP($A841,'Class-1'!$B$9:$DL$200,109,0))</f>
        <v>0</v>
      </c>
      <c r="K863" s="133" t="str">
        <f>IF(OR($I846="",$I846="NSO"),"",VLOOKUP($A841,'Class-1'!$B$9:$DL$200,110,0))</f>
        <v/>
      </c>
      <c r="L863" s="263" t="str">
        <f>IF(OR($I846="",$I846="NSO"),"",VLOOKUP($A841,'Class-1'!$B$9:$DL$200,111,0))</f>
        <v/>
      </c>
      <c r="M863" s="279" t="str">
        <f>IF(OR($I846="",$I846="NSO"),"",VLOOKUP($A841,'Class-1'!$B$9:$DL$200,113,0))</f>
        <v/>
      </c>
    </row>
    <row r="864" spans="1:13" ht="18" customHeight="1" thickBot="1">
      <c r="A864" s="17"/>
      <c r="B864" s="436" t="s">
        <v>165</v>
      </c>
      <c r="C864" s="979"/>
      <c r="D864" s="980"/>
      <c r="E864" s="980"/>
      <c r="F864" s="980"/>
      <c r="G864" s="980"/>
      <c r="H864" s="981"/>
      <c r="I864" s="983" t="s">
        <v>73</v>
      </c>
      <c r="J864" s="984"/>
      <c r="K864" s="63">
        <f>IF(OR($I846="",$I846="NSO"),"",VLOOKUP($A841,'Class-1'!$B$9:$DL$200,104,0))</f>
        <v>0</v>
      </c>
      <c r="L864" s="982" t="s">
        <v>93</v>
      </c>
      <c r="M864" s="897"/>
    </row>
    <row r="865" spans="1:13" ht="18" customHeight="1" thickBot="1">
      <c r="A865" s="17"/>
      <c r="B865" s="436" t="s">
        <v>165</v>
      </c>
      <c r="C865" s="1014" t="s">
        <v>72</v>
      </c>
      <c r="D865" s="1015"/>
      <c r="E865" s="1015"/>
      <c r="F865" s="1015"/>
      <c r="G865" s="1015"/>
      <c r="H865" s="1016"/>
      <c r="I865" s="1017" t="s">
        <v>74</v>
      </c>
      <c r="J865" s="1018"/>
      <c r="K865" s="64">
        <f>IF(OR($I846="",$I846="NSO"),"",VLOOKUP($A841,'Class-1'!$B$9:$DL$200,105,0))</f>
        <v>0</v>
      </c>
      <c r="L865" s="1019" t="str">
        <f>IF(OR($I846="",$I846="NSO"),"",VLOOKUP($A841,'Class-1'!$B$9:$DL$200,106,0))</f>
        <v/>
      </c>
      <c r="M865" s="1020"/>
    </row>
    <row r="866" spans="1:13" ht="18" customHeight="1" thickBot="1">
      <c r="A866" s="17"/>
      <c r="B866" s="436" t="s">
        <v>165</v>
      </c>
      <c r="C866" s="1001" t="s">
        <v>66</v>
      </c>
      <c r="D866" s="1002"/>
      <c r="E866" s="1003"/>
      <c r="F866" s="1012" t="s">
        <v>69</v>
      </c>
      <c r="G866" s="1013"/>
      <c r="H866" s="272" t="s">
        <v>58</v>
      </c>
      <c r="I866" s="985" t="s">
        <v>75</v>
      </c>
      <c r="J866" s="986"/>
      <c r="K866" s="987">
        <f>IF(OR($I846="",$I846="NSO"),"",VLOOKUP($A841,'Class-1'!$B$9:$DL$200,114,0))</f>
        <v>0</v>
      </c>
      <c r="L866" s="987"/>
      <c r="M866" s="988"/>
    </row>
    <row r="867" spans="1:13" ht="18" customHeight="1">
      <c r="A867" s="17"/>
      <c r="B867" s="436" t="s">
        <v>165</v>
      </c>
      <c r="C867" s="923" t="str">
        <f>'Class-1'!$CC$3</f>
        <v>WORK EXP.</v>
      </c>
      <c r="D867" s="924"/>
      <c r="E867" s="925"/>
      <c r="F867" s="926" t="str">
        <f>IF(OR(C867="",$I846="NSO"),"",VLOOKUP($A841,'Class-1'!$B$9:$DZ$200,121,0))</f>
        <v>0/100</v>
      </c>
      <c r="G867" s="927"/>
      <c r="H867" s="85" t="str">
        <f>IF(OR(C867="",$I846="NSO"),"",VLOOKUP($A841,'Class-1'!$B$9:$DL$108,87,0))</f>
        <v/>
      </c>
      <c r="I867" s="1021" t="s">
        <v>95</v>
      </c>
      <c r="J867" s="1022"/>
      <c r="K867" s="1023">
        <f>'Class-1'!$T$2</f>
        <v>44705</v>
      </c>
      <c r="L867" s="1024"/>
      <c r="M867" s="1025"/>
    </row>
    <row r="868" spans="1:13" ht="18" customHeight="1">
      <c r="A868" s="17"/>
      <c r="B868" s="436" t="s">
        <v>165</v>
      </c>
      <c r="C868" s="923" t="str">
        <f>'Class-1'!$CK$3</f>
        <v>ART EDUCATION</v>
      </c>
      <c r="D868" s="924"/>
      <c r="E868" s="925"/>
      <c r="F868" s="926" t="str">
        <f>IF(OR(C868="",$I846="NSO"),"",VLOOKUP($A841,'Class-1'!$B$9:$DZ$200,125,0))</f>
        <v>0/100</v>
      </c>
      <c r="G868" s="927"/>
      <c r="H868" s="134" t="str">
        <f>IF(OR(C868="",$I846="NSO"),"",VLOOKUP($A841,'Class-1'!$B$9:$DL$108,95,0))</f>
        <v/>
      </c>
      <c r="I868" s="928"/>
      <c r="J868" s="929"/>
      <c r="K868" s="929"/>
      <c r="L868" s="929"/>
      <c r="M868" s="930"/>
    </row>
    <row r="869" spans="1:13" ht="18" customHeight="1" thickBot="1">
      <c r="A869" s="17"/>
      <c r="B869" s="436" t="s">
        <v>165</v>
      </c>
      <c r="C869" s="931" t="str">
        <f>'Class-1'!$CS$3</f>
        <v>HEALTH &amp; PHY. EDUCATION</v>
      </c>
      <c r="D869" s="932"/>
      <c r="E869" s="933"/>
      <c r="F869" s="926" t="str">
        <f>IF(OR(C869="",$I846="NSO"),"",VLOOKUP($A841,'Class-1'!$B$9:$DZ$200,129,0))</f>
        <v>0/100</v>
      </c>
      <c r="G869" s="927"/>
      <c r="H869" s="86" t="str">
        <f>IF(OR(C869="",$I846="NSO"),"",VLOOKUP($A841,'Class-1'!$B$9:$DL$108,103,0))</f>
        <v/>
      </c>
      <c r="I869" s="889" t="s">
        <v>89</v>
      </c>
      <c r="J869" s="890"/>
      <c r="K869" s="936"/>
      <c r="L869" s="937"/>
      <c r="M869" s="938"/>
    </row>
    <row r="870" spans="1:13" ht="18" customHeight="1">
      <c r="A870" s="17"/>
      <c r="B870" s="436" t="s">
        <v>165</v>
      </c>
      <c r="C870" s="895" t="s">
        <v>76</v>
      </c>
      <c r="D870" s="896"/>
      <c r="E870" s="896"/>
      <c r="F870" s="896"/>
      <c r="G870" s="896"/>
      <c r="H870" s="897"/>
      <c r="I870" s="891"/>
      <c r="J870" s="892"/>
      <c r="K870" s="939"/>
      <c r="L870" s="940"/>
      <c r="M870" s="941"/>
    </row>
    <row r="871" spans="1:13" ht="18" customHeight="1">
      <c r="A871" s="17"/>
      <c r="B871" s="436" t="s">
        <v>165</v>
      </c>
      <c r="C871" s="135" t="s">
        <v>35</v>
      </c>
      <c r="D871" s="463" t="s">
        <v>82</v>
      </c>
      <c r="E871" s="452"/>
      <c r="F871" s="463" t="s">
        <v>83</v>
      </c>
      <c r="G871" s="464"/>
      <c r="H871" s="465"/>
      <c r="I871" s="893"/>
      <c r="J871" s="894"/>
      <c r="K871" s="942"/>
      <c r="L871" s="943"/>
      <c r="M871" s="944"/>
    </row>
    <row r="872" spans="1:13" ht="16.5" customHeight="1">
      <c r="A872" s="17"/>
      <c r="B872" s="436" t="s">
        <v>165</v>
      </c>
      <c r="C872" s="148" t="s">
        <v>168</v>
      </c>
      <c r="D872" s="451" t="s">
        <v>170</v>
      </c>
      <c r="E872" s="148"/>
      <c r="F872" s="468" t="s">
        <v>84</v>
      </c>
      <c r="G872" s="466"/>
      <c r="H872" s="467"/>
      <c r="I872" s="992" t="s">
        <v>90</v>
      </c>
      <c r="J872" s="993"/>
      <c r="K872" s="993"/>
      <c r="L872" s="993"/>
      <c r="M872" s="994"/>
    </row>
    <row r="873" spans="1:13" ht="16.5" customHeight="1">
      <c r="A873" s="17"/>
      <c r="B873" s="436" t="s">
        <v>165</v>
      </c>
      <c r="C873" s="471" t="s">
        <v>77</v>
      </c>
      <c r="D873" s="451" t="s">
        <v>173</v>
      </c>
      <c r="E873" s="148"/>
      <c r="F873" s="468" t="s">
        <v>85</v>
      </c>
      <c r="G873" s="466"/>
      <c r="H873" s="467"/>
      <c r="I873" s="995"/>
      <c r="J873" s="996"/>
      <c r="K873" s="996"/>
      <c r="L873" s="996"/>
      <c r="M873" s="997"/>
    </row>
    <row r="874" spans="1:13" ht="16.5" customHeight="1">
      <c r="A874" s="17"/>
      <c r="B874" s="436" t="s">
        <v>165</v>
      </c>
      <c r="C874" s="471" t="s">
        <v>78</v>
      </c>
      <c r="D874" s="451" t="s">
        <v>174</v>
      </c>
      <c r="E874" s="148"/>
      <c r="F874" s="468" t="s">
        <v>86</v>
      </c>
      <c r="G874" s="466"/>
      <c r="H874" s="467"/>
      <c r="I874" s="995"/>
      <c r="J874" s="996"/>
      <c r="K874" s="996"/>
      <c r="L874" s="996"/>
      <c r="M874" s="997"/>
    </row>
    <row r="875" spans="1:13" ht="16.5" customHeight="1">
      <c r="A875" s="17"/>
      <c r="B875" s="436" t="s">
        <v>165</v>
      </c>
      <c r="C875" s="471" t="s">
        <v>80</v>
      </c>
      <c r="D875" s="451" t="s">
        <v>171</v>
      </c>
      <c r="E875" s="148"/>
      <c r="F875" s="468" t="s">
        <v>88</v>
      </c>
      <c r="G875" s="466"/>
      <c r="H875" s="467"/>
      <c r="I875" s="998"/>
      <c r="J875" s="999"/>
      <c r="K875" s="999"/>
      <c r="L875" s="999"/>
      <c r="M875" s="1000"/>
    </row>
    <row r="876" spans="1:13" ht="16.5" customHeight="1" thickBot="1">
      <c r="A876" s="17"/>
      <c r="B876" s="437" t="s">
        <v>165</v>
      </c>
      <c r="C876" s="280" t="s">
        <v>79</v>
      </c>
      <c r="D876" s="446" t="s">
        <v>172</v>
      </c>
      <c r="E876" s="439"/>
      <c r="F876" s="461" t="s">
        <v>87</v>
      </c>
      <c r="G876" s="462"/>
      <c r="H876" s="469"/>
      <c r="I876" s="989" t="s">
        <v>124</v>
      </c>
      <c r="J876" s="990"/>
      <c r="K876" s="990"/>
      <c r="L876" s="990"/>
      <c r="M876" s="991"/>
    </row>
    <row r="877" spans="1:13" ht="14.25" customHeight="1" thickBot="1">
      <c r="A877" s="282">
        <f>A841+1</f>
        <v>25</v>
      </c>
      <c r="B877" s="1009" t="s">
        <v>61</v>
      </c>
      <c r="C877" s="1010"/>
      <c r="D877" s="1010"/>
      <c r="E877" s="1010"/>
      <c r="F877" s="1010"/>
      <c r="G877" s="1010"/>
      <c r="H877" s="1010"/>
      <c r="I877" s="1010"/>
      <c r="J877" s="1010"/>
      <c r="K877" s="1010"/>
      <c r="L877" s="1010"/>
      <c r="M877" s="1011"/>
    </row>
    <row r="878" spans="1:13" ht="36.75" thickTop="1">
      <c r="A878" s="17"/>
      <c r="B878" s="1005"/>
      <c r="C878" s="1006"/>
      <c r="D878" s="945" t="str">
        <f>Master!$E$8</f>
        <v>Govt.Sr.Sec.Sch. Raimalwada</v>
      </c>
      <c r="E878" s="946"/>
      <c r="F878" s="946"/>
      <c r="G878" s="946"/>
      <c r="H878" s="946"/>
      <c r="I878" s="946"/>
      <c r="J878" s="946"/>
      <c r="K878" s="946"/>
      <c r="L878" s="946"/>
      <c r="M878" s="947"/>
    </row>
    <row r="879" spans="1:13" ht="21" customHeight="1" thickBot="1">
      <c r="A879" s="17"/>
      <c r="B879" s="1007"/>
      <c r="C879" s="1008"/>
      <c r="D879" s="948" t="str">
        <f>Master!$E$11</f>
        <v>P.S.-Bapini (Jodhpur)</v>
      </c>
      <c r="E879" s="949"/>
      <c r="F879" s="949"/>
      <c r="G879" s="949"/>
      <c r="H879" s="949"/>
      <c r="I879" s="949"/>
      <c r="J879" s="949"/>
      <c r="K879" s="949"/>
      <c r="L879" s="949"/>
      <c r="M879" s="950"/>
    </row>
    <row r="880" spans="1:13" ht="42.75" customHeight="1" thickTop="1">
      <c r="A880" s="17"/>
      <c r="B880" s="273"/>
      <c r="C880" s="916" t="s">
        <v>62</v>
      </c>
      <c r="D880" s="917"/>
      <c r="E880" s="917"/>
      <c r="F880" s="917"/>
      <c r="G880" s="917"/>
      <c r="H880" s="917"/>
      <c r="I880" s="918"/>
      <c r="J880" s="922" t="s">
        <v>91</v>
      </c>
      <c r="K880" s="922"/>
      <c r="L880" s="934" t="str">
        <f>Master!$E$14</f>
        <v>0810000000</v>
      </c>
      <c r="M880" s="935"/>
    </row>
    <row r="881" spans="1:13" ht="18" customHeight="1" thickBot="1">
      <c r="A881" s="17"/>
      <c r="B881" s="274"/>
      <c r="C881" s="919"/>
      <c r="D881" s="920"/>
      <c r="E881" s="920"/>
      <c r="F881" s="920"/>
      <c r="G881" s="920"/>
      <c r="H881" s="920"/>
      <c r="I881" s="921"/>
      <c r="J881" s="898" t="s">
        <v>63</v>
      </c>
      <c r="K881" s="899"/>
      <c r="L881" s="902" t="str">
        <f>Master!$E$6</f>
        <v>2021-22</v>
      </c>
      <c r="M881" s="903"/>
    </row>
    <row r="882" spans="1:13" ht="18" customHeight="1" thickBot="1">
      <c r="A882" s="17"/>
      <c r="B882" s="274"/>
      <c r="C882" s="951" t="s">
        <v>125</v>
      </c>
      <c r="D882" s="952"/>
      <c r="E882" s="952"/>
      <c r="F882" s="952"/>
      <c r="G882" s="952"/>
      <c r="H882" s="952"/>
      <c r="I882" s="281">
        <f>VLOOKUP($A877,'Class-1'!$B$9:$F$108,5,0)</f>
        <v>0</v>
      </c>
      <c r="J882" s="900"/>
      <c r="K882" s="901"/>
      <c r="L882" s="904"/>
      <c r="M882" s="905"/>
    </row>
    <row r="883" spans="1:13" ht="18" customHeight="1">
      <c r="A883" s="17"/>
      <c r="B883" s="436" t="s">
        <v>165</v>
      </c>
      <c r="C883" s="911" t="s">
        <v>20</v>
      </c>
      <c r="D883" s="912"/>
      <c r="E883" s="912"/>
      <c r="F883" s="913"/>
      <c r="G883" s="31" t="s">
        <v>101</v>
      </c>
      <c r="H883" s="914">
        <f>VLOOKUP($A877,'Class-1'!$B$9:$DL$108,3,0)</f>
        <v>0</v>
      </c>
      <c r="I883" s="914"/>
      <c r="J883" s="914"/>
      <c r="K883" s="914"/>
      <c r="L883" s="914"/>
      <c r="M883" s="915"/>
    </row>
    <row r="884" spans="1:13" ht="18" customHeight="1">
      <c r="A884" s="17"/>
      <c r="B884" s="436" t="s">
        <v>165</v>
      </c>
      <c r="C884" s="953" t="s">
        <v>22</v>
      </c>
      <c r="D884" s="954"/>
      <c r="E884" s="954"/>
      <c r="F884" s="955"/>
      <c r="G884" s="60" t="s">
        <v>101</v>
      </c>
      <c r="H884" s="956">
        <f>VLOOKUP($A877,'Class-1'!$B$9:$DL$108,6,0)</f>
        <v>0</v>
      </c>
      <c r="I884" s="956"/>
      <c r="J884" s="956"/>
      <c r="K884" s="956"/>
      <c r="L884" s="956"/>
      <c r="M884" s="957"/>
    </row>
    <row r="885" spans="1:13" ht="18" customHeight="1">
      <c r="A885" s="17"/>
      <c r="B885" s="436" t="s">
        <v>165</v>
      </c>
      <c r="C885" s="953" t="s">
        <v>23</v>
      </c>
      <c r="D885" s="954"/>
      <c r="E885" s="954"/>
      <c r="F885" s="955"/>
      <c r="G885" s="60" t="s">
        <v>101</v>
      </c>
      <c r="H885" s="956">
        <f>VLOOKUP($A877,'Class-1'!$B$9:$DL$108,7,0)</f>
        <v>0</v>
      </c>
      <c r="I885" s="956"/>
      <c r="J885" s="956"/>
      <c r="K885" s="956"/>
      <c r="L885" s="956"/>
      <c r="M885" s="957"/>
    </row>
    <row r="886" spans="1:13" ht="18" customHeight="1">
      <c r="A886" s="17"/>
      <c r="B886" s="436" t="s">
        <v>165</v>
      </c>
      <c r="C886" s="953" t="s">
        <v>64</v>
      </c>
      <c r="D886" s="954"/>
      <c r="E886" s="954"/>
      <c r="F886" s="955"/>
      <c r="G886" s="60" t="s">
        <v>101</v>
      </c>
      <c r="H886" s="956">
        <f>VLOOKUP($A877,'Class-1'!$B$9:$DL$108,8,0)</f>
        <v>0</v>
      </c>
      <c r="I886" s="956"/>
      <c r="J886" s="956"/>
      <c r="K886" s="956"/>
      <c r="L886" s="956"/>
      <c r="M886" s="957"/>
    </row>
    <row r="887" spans="1:13" ht="18" customHeight="1">
      <c r="A887" s="17"/>
      <c r="B887" s="436" t="s">
        <v>165</v>
      </c>
      <c r="C887" s="953" t="s">
        <v>65</v>
      </c>
      <c r="D887" s="954"/>
      <c r="E887" s="954"/>
      <c r="F887" s="955"/>
      <c r="G887" s="60" t="s">
        <v>101</v>
      </c>
      <c r="H887" s="1026" t="str">
        <f>CONCATENATE('Class-1'!$F$4,'Class-1'!$I$4)</f>
        <v>4(A)</v>
      </c>
      <c r="I887" s="956"/>
      <c r="J887" s="956"/>
      <c r="K887" s="956"/>
      <c r="L887" s="956"/>
      <c r="M887" s="957"/>
    </row>
    <row r="888" spans="1:13" ht="18" customHeight="1" thickBot="1">
      <c r="A888" s="17"/>
      <c r="B888" s="436" t="s">
        <v>165</v>
      </c>
      <c r="C888" s="1027" t="s">
        <v>25</v>
      </c>
      <c r="D888" s="1028"/>
      <c r="E888" s="1028"/>
      <c r="F888" s="1029"/>
      <c r="G888" s="130" t="s">
        <v>101</v>
      </c>
      <c r="H888" s="1030">
        <f>VLOOKUP($A877,'Class-1'!$B$9:$DL$108,9,0)</f>
        <v>0</v>
      </c>
      <c r="I888" s="1030"/>
      <c r="J888" s="1030"/>
      <c r="K888" s="1030"/>
      <c r="L888" s="1030"/>
      <c r="M888" s="1031"/>
    </row>
    <row r="889" spans="1:13" ht="18" customHeight="1">
      <c r="A889" s="17"/>
      <c r="B889" s="436" t="s">
        <v>165</v>
      </c>
      <c r="C889" s="958" t="s">
        <v>66</v>
      </c>
      <c r="D889" s="959"/>
      <c r="E889" s="268" t="s">
        <v>109</v>
      </c>
      <c r="F889" s="268" t="s">
        <v>110</v>
      </c>
      <c r="G889" s="265" t="s">
        <v>34</v>
      </c>
      <c r="H889" s="269" t="s">
        <v>67</v>
      </c>
      <c r="I889" s="265" t="s">
        <v>147</v>
      </c>
      <c r="J889" s="270" t="s">
        <v>31</v>
      </c>
      <c r="K889" s="960" t="s">
        <v>118</v>
      </c>
      <c r="L889" s="961"/>
      <c r="M889" s="275" t="s">
        <v>119</v>
      </c>
    </row>
    <row r="890" spans="1:13" ht="18" customHeight="1" thickBot="1">
      <c r="A890" s="17"/>
      <c r="B890" s="436" t="s">
        <v>165</v>
      </c>
      <c r="C890" s="966" t="s">
        <v>68</v>
      </c>
      <c r="D890" s="967"/>
      <c r="E890" s="470">
        <f>'Class-1'!$K$7</f>
        <v>20</v>
      </c>
      <c r="F890" s="470">
        <f>'Class-1'!$L$7</f>
        <v>20</v>
      </c>
      <c r="G890" s="266">
        <f>E890+F890</f>
        <v>40</v>
      </c>
      <c r="H890" s="470">
        <f>'Class-1'!$Q$7</f>
        <v>60</v>
      </c>
      <c r="I890" s="266">
        <f>G890+H890</f>
        <v>100</v>
      </c>
      <c r="J890" s="470">
        <f>'Class-1'!$U$7</f>
        <v>100</v>
      </c>
      <c r="K890" s="1032">
        <f>I890+J890</f>
        <v>200</v>
      </c>
      <c r="L890" s="1033"/>
      <c r="M890" s="276" t="s">
        <v>166</v>
      </c>
    </row>
    <row r="891" spans="1:13" ht="18" customHeight="1">
      <c r="A891" s="17"/>
      <c r="B891" s="436" t="s">
        <v>165</v>
      </c>
      <c r="C891" s="1034" t="str">
        <f>'Class-1'!$K$3</f>
        <v>Hindi</v>
      </c>
      <c r="D891" s="1035"/>
      <c r="E891" s="131">
        <f>IF(OR(C891="",$I882="NSO"),"",VLOOKUP($A877,'Class-1'!$B$9:$DL$108,10,0))</f>
        <v>0</v>
      </c>
      <c r="F891" s="131">
        <f>IF(OR(C891="",$I882="NSO"),"",VLOOKUP($A877,'Class-1'!$B$9:$DL$108,11,0))</f>
        <v>0</v>
      </c>
      <c r="G891" s="267">
        <f>SUM(E891,F891)</f>
        <v>0</v>
      </c>
      <c r="H891" s="131">
        <f>IF(OR(C891="",$I882="NSO"),"",VLOOKUP($A877,'Class-1'!$B$9:$DL$108,16,0))</f>
        <v>0</v>
      </c>
      <c r="I891" s="264">
        <f t="shared" ref="I891:I896" si="97">SUM(G891,H891)</f>
        <v>0</v>
      </c>
      <c r="J891" s="131">
        <f>IF(OR(C891="",$I882="NSO"),"",VLOOKUP($A877,'Class-1'!$B$9:$DL$108,20,0))</f>
        <v>0</v>
      </c>
      <c r="K891" s="1036">
        <f t="shared" ref="K891:K896" si="98">SUM(I891,J891)</f>
        <v>0</v>
      </c>
      <c r="L891" s="1037">
        <f t="shared" ref="L891:L896" si="99">SUM(J891,K891)</f>
        <v>0</v>
      </c>
      <c r="M891" s="277" t="str">
        <f>IF(OR(C891="",$I882="NSO"),"",VLOOKUP($A877,'Class-1'!$B$9:$DL$108,23,0))</f>
        <v/>
      </c>
    </row>
    <row r="892" spans="1:13" ht="18" customHeight="1">
      <c r="A892" s="17"/>
      <c r="B892" s="436" t="s">
        <v>165</v>
      </c>
      <c r="C892" s="962" t="str">
        <f>'Class-1'!$Y$3</f>
        <v>Mathematics</v>
      </c>
      <c r="D892" s="963"/>
      <c r="E892" s="131">
        <f>IF(OR(C892="",$I882="NSO"),"",VLOOKUP($A877,'Class-1'!$B$9:$DL$108,24,0))</f>
        <v>0</v>
      </c>
      <c r="F892" s="131">
        <f>IF(OR(C892="",$I882="NSO"),"",VLOOKUP($A877,'Class-1'!$B$9:$DL$108,25,0))</f>
        <v>0</v>
      </c>
      <c r="G892" s="267">
        <f t="shared" ref="G892:G896" si="100">SUM(E892,F892)</f>
        <v>0</v>
      </c>
      <c r="H892" s="131">
        <f>IF(OR(C892="",$I882="NSO"),"",VLOOKUP($A877,'Class-1'!$B$9:$DL$108,30,0))</f>
        <v>0</v>
      </c>
      <c r="I892" s="264">
        <f t="shared" si="97"/>
        <v>0</v>
      </c>
      <c r="J892" s="131">
        <f>IF(OR(C892="",$I882="NSO"),"",VLOOKUP($A877,'Class-1'!$B$9:$DL$108,34,0))</f>
        <v>0</v>
      </c>
      <c r="K892" s="964">
        <f t="shared" si="98"/>
        <v>0</v>
      </c>
      <c r="L892" s="965">
        <f t="shared" si="99"/>
        <v>0</v>
      </c>
      <c r="M892" s="277" t="str">
        <f>IF(OR(C892="",$I882="NSO"),"",VLOOKUP($A877,'Class-1'!$B$9:$DL$108,37,0))</f>
        <v/>
      </c>
    </row>
    <row r="893" spans="1:13" ht="18" customHeight="1">
      <c r="A893" s="17"/>
      <c r="B893" s="436" t="s">
        <v>165</v>
      </c>
      <c r="C893" s="962" t="str">
        <f>'Class-1'!$AM$3</f>
        <v>Sanskrit</v>
      </c>
      <c r="D893" s="963"/>
      <c r="E893" s="131">
        <f>IF(OR(C893="",$I882="NSO"),"",VLOOKUP($A877,'Class-1'!$B$9:$DL$108,38,0))</f>
        <v>0</v>
      </c>
      <c r="F893" s="131">
        <f>IF(OR(C893="",$I882="NSO"),"",VLOOKUP($A877,'Class-1'!$B$9:$DL$108,39,0))</f>
        <v>0</v>
      </c>
      <c r="G893" s="267">
        <f t="shared" si="100"/>
        <v>0</v>
      </c>
      <c r="H893" s="131">
        <f>IF(OR(C893="",$I882="NSO"),"",VLOOKUP($A877,'Class-1'!$B$9:$DL$108,44,0))</f>
        <v>0</v>
      </c>
      <c r="I893" s="264">
        <f t="shared" si="97"/>
        <v>0</v>
      </c>
      <c r="J893" s="131">
        <f>IF(OR(C893="",$I882="NSO"),"",VLOOKUP($A877,'Class-1'!$B$9:$DL$108,48,0))</f>
        <v>0</v>
      </c>
      <c r="K893" s="964">
        <f t="shared" si="98"/>
        <v>0</v>
      </c>
      <c r="L893" s="965">
        <f t="shared" si="99"/>
        <v>0</v>
      </c>
      <c r="M893" s="277" t="str">
        <f>IF(OR(C893="",$I882="NSO"),"",VLOOKUP($A877,'Class-1'!$B$9:$DL$108,51,0))</f>
        <v/>
      </c>
    </row>
    <row r="894" spans="1:13" ht="18" customHeight="1">
      <c r="A894" s="17"/>
      <c r="B894" s="436" t="s">
        <v>165</v>
      </c>
      <c r="C894" s="962" t="str">
        <f>'Class-1'!$BA$3</f>
        <v>English</v>
      </c>
      <c r="D894" s="963"/>
      <c r="E894" s="131">
        <f>IF(OR(C894="",$I882="NSO"),"",VLOOKUP($A877,'Class-1'!$B$9:$DL$108,52,0))</f>
        <v>0</v>
      </c>
      <c r="F894" s="131">
        <f>IF(OR(C894="",$I882="NSO"),"",VLOOKUP($A877,'Class-1'!$B$9:$DL$108,53,0))</f>
        <v>0</v>
      </c>
      <c r="G894" s="267">
        <f t="shared" si="100"/>
        <v>0</v>
      </c>
      <c r="H894" s="131">
        <f>IF(OR(C894="",$I882="NSO"),"",VLOOKUP($A877,'Class-1'!$B$9:$DL$108,58,0))</f>
        <v>0</v>
      </c>
      <c r="I894" s="264">
        <f t="shared" si="97"/>
        <v>0</v>
      </c>
      <c r="J894" s="131">
        <f>IF(OR(C894="",$I882="NSO"),"",VLOOKUP($A877,'Class-1'!$B$9:$DL$108,62,0))</f>
        <v>0</v>
      </c>
      <c r="K894" s="964">
        <f t="shared" si="98"/>
        <v>0</v>
      </c>
      <c r="L894" s="965">
        <f t="shared" si="99"/>
        <v>0</v>
      </c>
      <c r="M894" s="277" t="str">
        <f>IF(OR(C894="",$I882="NSO"),"",VLOOKUP($A877,'Class-1'!$B$9:$DL$108,65,0))</f>
        <v/>
      </c>
    </row>
    <row r="895" spans="1:13" ht="18" customHeight="1" thickBot="1">
      <c r="A895" s="17"/>
      <c r="B895" s="436" t="s">
        <v>165</v>
      </c>
      <c r="C895" s="966" t="s">
        <v>68</v>
      </c>
      <c r="D895" s="967"/>
      <c r="E895" s="470">
        <f>'Class-1'!$BO$7</f>
        <v>20</v>
      </c>
      <c r="F895" s="470">
        <f>'Class-1'!$BP$7</f>
        <v>20</v>
      </c>
      <c r="G895" s="266">
        <f t="shared" si="100"/>
        <v>40</v>
      </c>
      <c r="H895" s="271">
        <f>'Class-1'!$BU$7</f>
        <v>60</v>
      </c>
      <c r="I895" s="266">
        <f t="shared" si="97"/>
        <v>100</v>
      </c>
      <c r="J895" s="470">
        <f>'Class-1'!$BY$7</f>
        <v>100</v>
      </c>
      <c r="K895" s="1032">
        <f t="shared" si="98"/>
        <v>200</v>
      </c>
      <c r="L895" s="1033">
        <f t="shared" si="99"/>
        <v>300</v>
      </c>
      <c r="M895" s="276" t="s">
        <v>166</v>
      </c>
    </row>
    <row r="896" spans="1:13" ht="18" customHeight="1">
      <c r="A896" s="17"/>
      <c r="B896" s="436" t="s">
        <v>165</v>
      </c>
      <c r="C896" s="962" t="str">
        <f>'Class-1'!$BO$3</f>
        <v>Env. Study</v>
      </c>
      <c r="D896" s="963"/>
      <c r="E896" s="131">
        <f>IF(OR(C896="",$I882="NSO"),"",VLOOKUP($A877,'Class-1'!$B$9:$DL$108,66,0))</f>
        <v>0</v>
      </c>
      <c r="F896" s="131">
        <f>IF(OR(C896="",$I882="NSO"),"",VLOOKUP($A877,'Class-1'!$B$9:$DL$108,67,0))</f>
        <v>0</v>
      </c>
      <c r="G896" s="264">
        <f t="shared" si="100"/>
        <v>0</v>
      </c>
      <c r="H896" s="131">
        <f>IF(OR(C896="",$I882="NSO"),"",VLOOKUP($A877,'Class-1'!$B$9:$DL$108,72,0))</f>
        <v>0</v>
      </c>
      <c r="I896" s="264">
        <f t="shared" si="97"/>
        <v>0</v>
      </c>
      <c r="J896" s="131">
        <f>IF(OR(C896="",$I882="NSO"),"",VLOOKUP($A877,'Class-1'!$B$9:$DL$108,76,0))</f>
        <v>0</v>
      </c>
      <c r="K896" s="968">
        <f t="shared" si="98"/>
        <v>0</v>
      </c>
      <c r="L896" s="969">
        <f t="shared" si="99"/>
        <v>0</v>
      </c>
      <c r="M896" s="277" t="str">
        <f>IF(OR(C896="",$I882="NSO"),"",VLOOKUP($A877,'Class-1'!$B$9:$DL$108,79,0))</f>
        <v/>
      </c>
    </row>
    <row r="897" spans="1:13" ht="18" customHeight="1" thickBot="1">
      <c r="A897" s="17"/>
      <c r="B897" s="436" t="s">
        <v>165</v>
      </c>
      <c r="C897" s="970"/>
      <c r="D897" s="971"/>
      <c r="E897" s="971"/>
      <c r="F897" s="971"/>
      <c r="G897" s="971"/>
      <c r="H897" s="971"/>
      <c r="I897" s="971"/>
      <c r="J897" s="971"/>
      <c r="K897" s="971"/>
      <c r="L897" s="971"/>
      <c r="M897" s="972"/>
    </row>
    <row r="898" spans="1:13" ht="18" customHeight="1">
      <c r="A898" s="17"/>
      <c r="B898" s="436" t="s">
        <v>165</v>
      </c>
      <c r="C898" s="973" t="s">
        <v>120</v>
      </c>
      <c r="D898" s="974"/>
      <c r="E898" s="975"/>
      <c r="F898" s="906" t="s">
        <v>121</v>
      </c>
      <c r="G898" s="906"/>
      <c r="H898" s="907" t="s">
        <v>122</v>
      </c>
      <c r="I898" s="908"/>
      <c r="J898" s="132" t="s">
        <v>51</v>
      </c>
      <c r="K898" s="438" t="s">
        <v>123</v>
      </c>
      <c r="L898" s="262" t="s">
        <v>49</v>
      </c>
      <c r="M898" s="278" t="s">
        <v>54</v>
      </c>
    </row>
    <row r="899" spans="1:13" ht="18" customHeight="1" thickBot="1">
      <c r="A899" s="17"/>
      <c r="B899" s="436" t="s">
        <v>165</v>
      </c>
      <c r="C899" s="976"/>
      <c r="D899" s="977"/>
      <c r="E899" s="978"/>
      <c r="F899" s="909">
        <f>IF(OR($I882="",$I882="NSO"),"",VLOOKUP($A877,'Class-1'!$B$9:$DL$108,107,0))</f>
        <v>1000</v>
      </c>
      <c r="G899" s="910"/>
      <c r="H899" s="909">
        <f>IF(OR($I882="",$I882="NSO"),"",VLOOKUP($A877,'Class-1'!$B$9:$DL$108,108,0))</f>
        <v>0</v>
      </c>
      <c r="I899" s="910"/>
      <c r="J899" s="133">
        <f>IF(OR($I882="",$I882="NSO"),"",VLOOKUP($A877,'Class-1'!$B$9:$DL$200,109,0))</f>
        <v>0</v>
      </c>
      <c r="K899" s="133" t="str">
        <f>IF(OR($I882="",$I882="NSO"),"",VLOOKUP($A877,'Class-1'!$B$9:$DL$200,110,0))</f>
        <v/>
      </c>
      <c r="L899" s="263" t="str">
        <f>IF(OR($I882="",$I882="NSO"),"",VLOOKUP($A877,'Class-1'!$B$9:$DL$200,111,0))</f>
        <v/>
      </c>
      <c r="M899" s="279" t="str">
        <f>IF(OR($I882="",$I882="NSO"),"",VLOOKUP($A877,'Class-1'!$B$9:$DL$200,113,0))</f>
        <v/>
      </c>
    </row>
    <row r="900" spans="1:13" ht="18" customHeight="1" thickBot="1">
      <c r="A900" s="17"/>
      <c r="B900" s="436" t="s">
        <v>165</v>
      </c>
      <c r="C900" s="979"/>
      <c r="D900" s="980"/>
      <c r="E900" s="980"/>
      <c r="F900" s="980"/>
      <c r="G900" s="980"/>
      <c r="H900" s="981"/>
      <c r="I900" s="983" t="s">
        <v>73</v>
      </c>
      <c r="J900" s="984"/>
      <c r="K900" s="63">
        <f>IF(OR($I882="",$I882="NSO"),"",VLOOKUP($A877,'Class-1'!$B$9:$DL$200,104,0))</f>
        <v>0</v>
      </c>
      <c r="L900" s="982" t="s">
        <v>93</v>
      </c>
      <c r="M900" s="897"/>
    </row>
    <row r="901" spans="1:13" ht="18" customHeight="1" thickBot="1">
      <c r="A901" s="17"/>
      <c r="B901" s="436" t="s">
        <v>165</v>
      </c>
      <c r="C901" s="1014" t="s">
        <v>72</v>
      </c>
      <c r="D901" s="1015"/>
      <c r="E901" s="1015"/>
      <c r="F901" s="1015"/>
      <c r="G901" s="1015"/>
      <c r="H901" s="1016"/>
      <c r="I901" s="1017" t="s">
        <v>74</v>
      </c>
      <c r="J901" s="1018"/>
      <c r="K901" s="64">
        <f>IF(OR($I882="",$I882="NSO"),"",VLOOKUP($A877,'Class-1'!$B$9:$DL$200,105,0))</f>
        <v>0</v>
      </c>
      <c r="L901" s="1019" t="str">
        <f>IF(OR($I882="",$I882="NSO"),"",VLOOKUP($A877,'Class-1'!$B$9:$DL$200,106,0))</f>
        <v/>
      </c>
      <c r="M901" s="1020"/>
    </row>
    <row r="902" spans="1:13" ht="18" customHeight="1" thickBot="1">
      <c r="A902" s="17"/>
      <c r="B902" s="436" t="s">
        <v>165</v>
      </c>
      <c r="C902" s="1001" t="s">
        <v>66</v>
      </c>
      <c r="D902" s="1002"/>
      <c r="E902" s="1003"/>
      <c r="F902" s="1012" t="s">
        <v>69</v>
      </c>
      <c r="G902" s="1013"/>
      <c r="H902" s="272" t="s">
        <v>58</v>
      </c>
      <c r="I902" s="985" t="s">
        <v>75</v>
      </c>
      <c r="J902" s="986"/>
      <c r="K902" s="987">
        <f>IF(OR($I882="",$I882="NSO"),"",VLOOKUP($A877,'Class-1'!$B$9:$DL$200,114,0))</f>
        <v>0</v>
      </c>
      <c r="L902" s="987"/>
      <c r="M902" s="988"/>
    </row>
    <row r="903" spans="1:13" ht="18" customHeight="1">
      <c r="A903" s="17"/>
      <c r="B903" s="436" t="s">
        <v>165</v>
      </c>
      <c r="C903" s="923" t="str">
        <f>'Class-1'!$CC$3</f>
        <v>WORK EXP.</v>
      </c>
      <c r="D903" s="924"/>
      <c r="E903" s="925"/>
      <c r="F903" s="926" t="str">
        <f>IF(OR(C903="",$I882="NSO"),"",VLOOKUP($A877,'Class-1'!$B$9:$DZ$200,121,0))</f>
        <v>0/100</v>
      </c>
      <c r="G903" s="927"/>
      <c r="H903" s="85" t="str">
        <f>IF(OR(C903="",$I882="NSO"),"",VLOOKUP($A877,'Class-1'!$B$9:$DL$108,87,0))</f>
        <v/>
      </c>
      <c r="I903" s="1021" t="s">
        <v>95</v>
      </c>
      <c r="J903" s="1022"/>
      <c r="K903" s="1023">
        <f>'Class-1'!$T$2</f>
        <v>44705</v>
      </c>
      <c r="L903" s="1024"/>
      <c r="M903" s="1025"/>
    </row>
    <row r="904" spans="1:13" ht="18" customHeight="1">
      <c r="A904" s="17"/>
      <c r="B904" s="436" t="s">
        <v>165</v>
      </c>
      <c r="C904" s="923" t="str">
        <f>'Class-1'!$CK$3</f>
        <v>ART EDUCATION</v>
      </c>
      <c r="D904" s="924"/>
      <c r="E904" s="925"/>
      <c r="F904" s="926" t="str">
        <f>IF(OR(C904="",$I882="NSO"),"",VLOOKUP($A877,'Class-1'!$B$9:$DZ$200,125,0))</f>
        <v>0/100</v>
      </c>
      <c r="G904" s="927"/>
      <c r="H904" s="134" t="str">
        <f>IF(OR(C904="",$I882="NSO"),"",VLOOKUP($A877,'Class-1'!$B$9:$DL$108,95,0))</f>
        <v/>
      </c>
      <c r="I904" s="928"/>
      <c r="J904" s="929"/>
      <c r="K904" s="929"/>
      <c r="L904" s="929"/>
      <c r="M904" s="930"/>
    </row>
    <row r="905" spans="1:13" ht="18" customHeight="1" thickBot="1">
      <c r="A905" s="17"/>
      <c r="B905" s="436" t="s">
        <v>165</v>
      </c>
      <c r="C905" s="931" t="str">
        <f>'Class-1'!$CS$3</f>
        <v>HEALTH &amp; PHY. EDUCATION</v>
      </c>
      <c r="D905" s="932"/>
      <c r="E905" s="933"/>
      <c r="F905" s="926" t="str">
        <f>IF(OR(C905="",$I882="NSO"),"",VLOOKUP($A877,'Class-1'!$B$9:$DZ$200,129,0))</f>
        <v>0/100</v>
      </c>
      <c r="G905" s="927"/>
      <c r="H905" s="86" t="str">
        <f>IF(OR(C905="",$I882="NSO"),"",VLOOKUP($A877,'Class-1'!$B$9:$DL$108,103,0))</f>
        <v/>
      </c>
      <c r="I905" s="889" t="s">
        <v>89</v>
      </c>
      <c r="J905" s="890"/>
      <c r="K905" s="936"/>
      <c r="L905" s="937"/>
      <c r="M905" s="938"/>
    </row>
    <row r="906" spans="1:13" ht="18" customHeight="1">
      <c r="A906" s="17"/>
      <c r="B906" s="436" t="s">
        <v>165</v>
      </c>
      <c r="C906" s="895" t="s">
        <v>76</v>
      </c>
      <c r="D906" s="896"/>
      <c r="E906" s="896"/>
      <c r="F906" s="896"/>
      <c r="G906" s="896"/>
      <c r="H906" s="897"/>
      <c r="I906" s="891"/>
      <c r="J906" s="892"/>
      <c r="K906" s="939"/>
      <c r="L906" s="940"/>
      <c r="M906" s="941"/>
    </row>
    <row r="907" spans="1:13" ht="18" customHeight="1">
      <c r="A907" s="17"/>
      <c r="B907" s="436" t="s">
        <v>165</v>
      </c>
      <c r="C907" s="135" t="s">
        <v>35</v>
      </c>
      <c r="D907" s="463" t="s">
        <v>82</v>
      </c>
      <c r="E907" s="452"/>
      <c r="F907" s="463" t="s">
        <v>83</v>
      </c>
      <c r="G907" s="464"/>
      <c r="H907" s="465"/>
      <c r="I907" s="893"/>
      <c r="J907" s="894"/>
      <c r="K907" s="942"/>
      <c r="L907" s="943"/>
      <c r="M907" s="944"/>
    </row>
    <row r="908" spans="1:13" ht="16.5" customHeight="1">
      <c r="A908" s="17"/>
      <c r="B908" s="436" t="s">
        <v>165</v>
      </c>
      <c r="C908" s="148" t="s">
        <v>168</v>
      </c>
      <c r="D908" s="451" t="s">
        <v>170</v>
      </c>
      <c r="E908" s="148"/>
      <c r="F908" s="468" t="s">
        <v>84</v>
      </c>
      <c r="G908" s="466"/>
      <c r="H908" s="467"/>
      <c r="I908" s="992" t="s">
        <v>90</v>
      </c>
      <c r="J908" s="993"/>
      <c r="K908" s="993"/>
      <c r="L908" s="993"/>
      <c r="M908" s="994"/>
    </row>
    <row r="909" spans="1:13" ht="16.5" customHeight="1">
      <c r="A909" s="17"/>
      <c r="B909" s="436" t="s">
        <v>165</v>
      </c>
      <c r="C909" s="471" t="s">
        <v>77</v>
      </c>
      <c r="D909" s="451" t="s">
        <v>173</v>
      </c>
      <c r="E909" s="148"/>
      <c r="F909" s="468" t="s">
        <v>85</v>
      </c>
      <c r="G909" s="466"/>
      <c r="H909" s="467"/>
      <c r="I909" s="995"/>
      <c r="J909" s="996"/>
      <c r="K909" s="996"/>
      <c r="L909" s="996"/>
      <c r="M909" s="997"/>
    </row>
    <row r="910" spans="1:13" ht="16.5" customHeight="1">
      <c r="A910" s="17"/>
      <c r="B910" s="436" t="s">
        <v>165</v>
      </c>
      <c r="C910" s="471" t="s">
        <v>78</v>
      </c>
      <c r="D910" s="451" t="s">
        <v>174</v>
      </c>
      <c r="E910" s="148"/>
      <c r="F910" s="468" t="s">
        <v>86</v>
      </c>
      <c r="G910" s="466"/>
      <c r="H910" s="467"/>
      <c r="I910" s="995"/>
      <c r="J910" s="996"/>
      <c r="K910" s="996"/>
      <c r="L910" s="996"/>
      <c r="M910" s="997"/>
    </row>
    <row r="911" spans="1:13" ht="16.5" customHeight="1">
      <c r="A911" s="17"/>
      <c r="B911" s="436" t="s">
        <v>165</v>
      </c>
      <c r="C911" s="471" t="s">
        <v>80</v>
      </c>
      <c r="D911" s="451" t="s">
        <v>171</v>
      </c>
      <c r="E911" s="148"/>
      <c r="F911" s="468" t="s">
        <v>88</v>
      </c>
      <c r="G911" s="466"/>
      <c r="H911" s="467"/>
      <c r="I911" s="998"/>
      <c r="J911" s="999"/>
      <c r="K911" s="999"/>
      <c r="L911" s="999"/>
      <c r="M911" s="1000"/>
    </row>
    <row r="912" spans="1:13" ht="16.5" customHeight="1" thickBot="1">
      <c r="A912" s="17"/>
      <c r="B912" s="437" t="s">
        <v>165</v>
      </c>
      <c r="C912" s="280" t="s">
        <v>79</v>
      </c>
      <c r="D912" s="446" t="s">
        <v>172</v>
      </c>
      <c r="E912" s="439"/>
      <c r="F912" s="461" t="s">
        <v>87</v>
      </c>
      <c r="G912" s="462"/>
      <c r="H912" s="469"/>
      <c r="I912" s="989" t="s">
        <v>124</v>
      </c>
      <c r="J912" s="990"/>
      <c r="K912" s="990"/>
      <c r="L912" s="990"/>
      <c r="M912" s="991"/>
    </row>
    <row r="913" spans="1:13" ht="20.25" customHeight="1" thickBot="1">
      <c r="A913" s="1004"/>
      <c r="B913" s="1004"/>
      <c r="C913" s="1004"/>
      <c r="D913" s="1004"/>
      <c r="E913" s="1004"/>
      <c r="F913" s="1004"/>
      <c r="G913" s="1004"/>
      <c r="H913" s="1004"/>
      <c r="I913" s="1004"/>
      <c r="J913" s="1004"/>
      <c r="K913" s="1004"/>
      <c r="L913" s="1004"/>
      <c r="M913" s="1004"/>
    </row>
    <row r="914" spans="1:13" ht="14.25" customHeight="1" thickBot="1">
      <c r="A914" s="282">
        <f>A877+1</f>
        <v>26</v>
      </c>
      <c r="B914" s="1009" t="s">
        <v>61</v>
      </c>
      <c r="C914" s="1010"/>
      <c r="D914" s="1010"/>
      <c r="E914" s="1010"/>
      <c r="F914" s="1010"/>
      <c r="G914" s="1010"/>
      <c r="H914" s="1010"/>
      <c r="I914" s="1010"/>
      <c r="J914" s="1010"/>
      <c r="K914" s="1010"/>
      <c r="L914" s="1010"/>
      <c r="M914" s="1011"/>
    </row>
    <row r="915" spans="1:13" ht="36.75" thickTop="1">
      <c r="A915" s="17"/>
      <c r="B915" s="1005"/>
      <c r="C915" s="1006"/>
      <c r="D915" s="945" t="str">
        <f>Master!$E$8</f>
        <v>Govt.Sr.Sec.Sch. Raimalwada</v>
      </c>
      <c r="E915" s="946"/>
      <c r="F915" s="946"/>
      <c r="G915" s="946"/>
      <c r="H915" s="946"/>
      <c r="I915" s="946"/>
      <c r="J915" s="946"/>
      <c r="K915" s="946"/>
      <c r="L915" s="946"/>
      <c r="M915" s="947"/>
    </row>
    <row r="916" spans="1:13" ht="21" customHeight="1" thickBot="1">
      <c r="A916" s="17"/>
      <c r="B916" s="1007"/>
      <c r="C916" s="1008"/>
      <c r="D916" s="948" t="str">
        <f>Master!$E$11</f>
        <v>P.S.-Bapini (Jodhpur)</v>
      </c>
      <c r="E916" s="949"/>
      <c r="F916" s="949"/>
      <c r="G916" s="949"/>
      <c r="H916" s="949"/>
      <c r="I916" s="949"/>
      <c r="J916" s="949"/>
      <c r="K916" s="949"/>
      <c r="L916" s="949"/>
      <c r="M916" s="950"/>
    </row>
    <row r="917" spans="1:13" ht="42.75" customHeight="1" thickTop="1">
      <c r="A917" s="17"/>
      <c r="B917" s="273"/>
      <c r="C917" s="916" t="s">
        <v>62</v>
      </c>
      <c r="D917" s="917"/>
      <c r="E917" s="917"/>
      <c r="F917" s="917"/>
      <c r="G917" s="917"/>
      <c r="H917" s="917"/>
      <c r="I917" s="918"/>
      <c r="J917" s="922" t="s">
        <v>91</v>
      </c>
      <c r="K917" s="922"/>
      <c r="L917" s="934" t="str">
        <f>Master!$E$14</f>
        <v>0810000000</v>
      </c>
      <c r="M917" s="935"/>
    </row>
    <row r="918" spans="1:13" ht="18" customHeight="1" thickBot="1">
      <c r="A918" s="17"/>
      <c r="B918" s="274"/>
      <c r="C918" s="919"/>
      <c r="D918" s="920"/>
      <c r="E918" s="920"/>
      <c r="F918" s="920"/>
      <c r="G918" s="920"/>
      <c r="H918" s="920"/>
      <c r="I918" s="921"/>
      <c r="J918" s="898" t="s">
        <v>63</v>
      </c>
      <c r="K918" s="899"/>
      <c r="L918" s="902" t="str">
        <f>Master!$E$6</f>
        <v>2021-22</v>
      </c>
      <c r="M918" s="903"/>
    </row>
    <row r="919" spans="1:13" ht="18" customHeight="1" thickBot="1">
      <c r="A919" s="17"/>
      <c r="B919" s="274"/>
      <c r="C919" s="951" t="s">
        <v>125</v>
      </c>
      <c r="D919" s="952"/>
      <c r="E919" s="952"/>
      <c r="F919" s="952"/>
      <c r="G919" s="952"/>
      <c r="H919" s="952"/>
      <c r="I919" s="281">
        <f>VLOOKUP($A914,'Class-1'!$B$9:$F$108,5,0)</f>
        <v>0</v>
      </c>
      <c r="J919" s="900"/>
      <c r="K919" s="901"/>
      <c r="L919" s="904"/>
      <c r="M919" s="905"/>
    </row>
    <row r="920" spans="1:13" ht="18" customHeight="1">
      <c r="A920" s="17"/>
      <c r="B920" s="436" t="s">
        <v>165</v>
      </c>
      <c r="C920" s="911" t="s">
        <v>20</v>
      </c>
      <c r="D920" s="912"/>
      <c r="E920" s="912"/>
      <c r="F920" s="913"/>
      <c r="G920" s="31" t="s">
        <v>101</v>
      </c>
      <c r="H920" s="914">
        <f>VLOOKUP($A914,'Class-1'!$B$9:$DL$108,3,0)</f>
        <v>0</v>
      </c>
      <c r="I920" s="914"/>
      <c r="J920" s="914"/>
      <c r="K920" s="914"/>
      <c r="L920" s="914"/>
      <c r="M920" s="915"/>
    </row>
    <row r="921" spans="1:13" ht="18" customHeight="1">
      <c r="A921" s="17"/>
      <c r="B921" s="436" t="s">
        <v>165</v>
      </c>
      <c r="C921" s="953" t="s">
        <v>22</v>
      </c>
      <c r="D921" s="954"/>
      <c r="E921" s="954"/>
      <c r="F921" s="955"/>
      <c r="G921" s="60" t="s">
        <v>101</v>
      </c>
      <c r="H921" s="956">
        <f>VLOOKUP($A914,'Class-1'!$B$9:$DL$108,6,0)</f>
        <v>0</v>
      </c>
      <c r="I921" s="956"/>
      <c r="J921" s="956"/>
      <c r="K921" s="956"/>
      <c r="L921" s="956"/>
      <c r="M921" s="957"/>
    </row>
    <row r="922" spans="1:13" ht="18" customHeight="1">
      <c r="A922" s="17"/>
      <c r="B922" s="436" t="s">
        <v>165</v>
      </c>
      <c r="C922" s="953" t="s">
        <v>23</v>
      </c>
      <c r="D922" s="954"/>
      <c r="E922" s="954"/>
      <c r="F922" s="955"/>
      <c r="G922" s="60" t="s">
        <v>101</v>
      </c>
      <c r="H922" s="956">
        <f>VLOOKUP($A914,'Class-1'!$B$9:$DL$108,7,0)</f>
        <v>0</v>
      </c>
      <c r="I922" s="956"/>
      <c r="J922" s="956"/>
      <c r="K922" s="956"/>
      <c r="L922" s="956"/>
      <c r="M922" s="957"/>
    </row>
    <row r="923" spans="1:13" ht="18" customHeight="1">
      <c r="A923" s="17"/>
      <c r="B923" s="436" t="s">
        <v>165</v>
      </c>
      <c r="C923" s="953" t="s">
        <v>64</v>
      </c>
      <c r="D923" s="954"/>
      <c r="E923" s="954"/>
      <c r="F923" s="955"/>
      <c r="G923" s="60" t="s">
        <v>101</v>
      </c>
      <c r="H923" s="956">
        <f>VLOOKUP($A914,'Class-1'!$B$9:$DL$108,8,0)</f>
        <v>0</v>
      </c>
      <c r="I923" s="956"/>
      <c r="J923" s="956"/>
      <c r="K923" s="956"/>
      <c r="L923" s="956"/>
      <c r="M923" s="957"/>
    </row>
    <row r="924" spans="1:13" ht="18" customHeight="1">
      <c r="A924" s="17"/>
      <c r="B924" s="436" t="s">
        <v>165</v>
      </c>
      <c r="C924" s="953" t="s">
        <v>65</v>
      </c>
      <c r="D924" s="954"/>
      <c r="E924" s="954"/>
      <c r="F924" s="955"/>
      <c r="G924" s="60" t="s">
        <v>101</v>
      </c>
      <c r="H924" s="1026" t="str">
        <f>CONCATENATE('Class-1'!$F$4,'Class-1'!$I$4)</f>
        <v>4(A)</v>
      </c>
      <c r="I924" s="956"/>
      <c r="J924" s="956"/>
      <c r="K924" s="956"/>
      <c r="L924" s="956"/>
      <c r="M924" s="957"/>
    </row>
    <row r="925" spans="1:13" ht="18" customHeight="1" thickBot="1">
      <c r="A925" s="17"/>
      <c r="B925" s="436" t="s">
        <v>165</v>
      </c>
      <c r="C925" s="1027" t="s">
        <v>25</v>
      </c>
      <c r="D925" s="1028"/>
      <c r="E925" s="1028"/>
      <c r="F925" s="1029"/>
      <c r="G925" s="130" t="s">
        <v>101</v>
      </c>
      <c r="H925" s="1030">
        <f>VLOOKUP($A914,'Class-1'!$B$9:$DL$108,9,0)</f>
        <v>0</v>
      </c>
      <c r="I925" s="1030"/>
      <c r="J925" s="1030"/>
      <c r="K925" s="1030"/>
      <c r="L925" s="1030"/>
      <c r="M925" s="1031"/>
    </row>
    <row r="926" spans="1:13" ht="18" customHeight="1">
      <c r="A926" s="17"/>
      <c r="B926" s="436" t="s">
        <v>165</v>
      </c>
      <c r="C926" s="958" t="s">
        <v>66</v>
      </c>
      <c r="D926" s="959"/>
      <c r="E926" s="268" t="s">
        <v>109</v>
      </c>
      <c r="F926" s="268" t="s">
        <v>110</v>
      </c>
      <c r="G926" s="265" t="s">
        <v>34</v>
      </c>
      <c r="H926" s="269" t="s">
        <v>67</v>
      </c>
      <c r="I926" s="265" t="s">
        <v>147</v>
      </c>
      <c r="J926" s="270" t="s">
        <v>31</v>
      </c>
      <c r="K926" s="960" t="s">
        <v>118</v>
      </c>
      <c r="L926" s="961"/>
      <c r="M926" s="275" t="s">
        <v>119</v>
      </c>
    </row>
    <row r="927" spans="1:13" ht="18" customHeight="1" thickBot="1">
      <c r="A927" s="17"/>
      <c r="B927" s="436" t="s">
        <v>165</v>
      </c>
      <c r="C927" s="966" t="s">
        <v>68</v>
      </c>
      <c r="D927" s="967"/>
      <c r="E927" s="470">
        <f>'Class-1'!$K$7</f>
        <v>20</v>
      </c>
      <c r="F927" s="470">
        <f>'Class-1'!$L$7</f>
        <v>20</v>
      </c>
      <c r="G927" s="266">
        <f>E927+F927</f>
        <v>40</v>
      </c>
      <c r="H927" s="470">
        <f>'Class-1'!$Q$7</f>
        <v>60</v>
      </c>
      <c r="I927" s="266">
        <f>G927+H927</f>
        <v>100</v>
      </c>
      <c r="J927" s="470">
        <f>'Class-1'!$U$7</f>
        <v>100</v>
      </c>
      <c r="K927" s="1032">
        <f>I927+J927</f>
        <v>200</v>
      </c>
      <c r="L927" s="1033"/>
      <c r="M927" s="276" t="s">
        <v>166</v>
      </c>
    </row>
    <row r="928" spans="1:13" ht="18" customHeight="1">
      <c r="A928" s="17"/>
      <c r="B928" s="436" t="s">
        <v>165</v>
      </c>
      <c r="C928" s="1034" t="str">
        <f>'Class-1'!$K$3</f>
        <v>Hindi</v>
      </c>
      <c r="D928" s="1035"/>
      <c r="E928" s="131">
        <f>IF(OR(C928="",$I919="NSO"),"",VLOOKUP($A914,'Class-1'!$B$9:$DL$108,10,0))</f>
        <v>0</v>
      </c>
      <c r="F928" s="131">
        <f>IF(OR(C928="",$I919="NSO"),"",VLOOKUP($A914,'Class-1'!$B$9:$DL$108,11,0))</f>
        <v>0</v>
      </c>
      <c r="G928" s="267">
        <f>SUM(E928,F928)</f>
        <v>0</v>
      </c>
      <c r="H928" s="131">
        <f>IF(OR(C928="",$I919="NSO"),"",VLOOKUP($A914,'Class-1'!$B$9:$DL$108,16,0))</f>
        <v>0</v>
      </c>
      <c r="I928" s="264">
        <f t="shared" ref="I928:I933" si="101">SUM(G928,H928)</f>
        <v>0</v>
      </c>
      <c r="J928" s="131">
        <f>IF(OR(C928="",$I919="NSO"),"",VLOOKUP($A914,'Class-1'!$B$9:$DL$108,20,0))</f>
        <v>0</v>
      </c>
      <c r="K928" s="1036">
        <f t="shared" ref="K928:K933" si="102">SUM(I928,J928)</f>
        <v>0</v>
      </c>
      <c r="L928" s="1037">
        <f t="shared" ref="L928:L933" si="103">SUM(J928,K928)</f>
        <v>0</v>
      </c>
      <c r="M928" s="277" t="str">
        <f>IF(OR(C928="",$I919="NSO"),"",VLOOKUP($A914,'Class-1'!$B$9:$DL$108,23,0))</f>
        <v/>
      </c>
    </row>
    <row r="929" spans="1:13" ht="18" customHeight="1">
      <c r="A929" s="17"/>
      <c r="B929" s="436" t="s">
        <v>165</v>
      </c>
      <c r="C929" s="962" t="str">
        <f>'Class-1'!$Y$3</f>
        <v>Mathematics</v>
      </c>
      <c r="D929" s="963"/>
      <c r="E929" s="131">
        <f>IF(OR(C929="",$I919="NSO"),"",VLOOKUP($A914,'Class-1'!$B$9:$DL$108,24,0))</f>
        <v>0</v>
      </c>
      <c r="F929" s="131">
        <f>IF(OR(C929="",$I919="NSO"),"",VLOOKUP($A914,'Class-1'!$B$9:$DL$108,25,0))</f>
        <v>0</v>
      </c>
      <c r="G929" s="267">
        <f t="shared" ref="G929:G933" si="104">SUM(E929,F929)</f>
        <v>0</v>
      </c>
      <c r="H929" s="131">
        <f>IF(OR(C929="",$I919="NSO"),"",VLOOKUP($A914,'Class-1'!$B$9:$DL$108,30,0))</f>
        <v>0</v>
      </c>
      <c r="I929" s="264">
        <f t="shared" si="101"/>
        <v>0</v>
      </c>
      <c r="J929" s="131">
        <f>IF(OR(C929="",$I919="NSO"),"",VLOOKUP($A914,'Class-1'!$B$9:$DL$108,34,0))</f>
        <v>0</v>
      </c>
      <c r="K929" s="964">
        <f t="shared" si="102"/>
        <v>0</v>
      </c>
      <c r="L929" s="965">
        <f t="shared" si="103"/>
        <v>0</v>
      </c>
      <c r="M929" s="277" t="str">
        <f>IF(OR(C929="",$I919="NSO"),"",VLOOKUP($A914,'Class-1'!$B$9:$DL$108,37,0))</f>
        <v/>
      </c>
    </row>
    <row r="930" spans="1:13" ht="18" customHeight="1">
      <c r="A930" s="17"/>
      <c r="B930" s="436" t="s">
        <v>165</v>
      </c>
      <c r="C930" s="962" t="str">
        <f>'Class-1'!$AM$3</f>
        <v>Sanskrit</v>
      </c>
      <c r="D930" s="963"/>
      <c r="E930" s="131">
        <f>IF(OR(C930="",$I919="NSO"),"",VLOOKUP($A914,'Class-1'!$B$9:$DL$108,38,0))</f>
        <v>0</v>
      </c>
      <c r="F930" s="131">
        <f>IF(OR(C930="",$I919="NSO"),"",VLOOKUP($A914,'Class-1'!$B$9:$DL$108,39,0))</f>
        <v>0</v>
      </c>
      <c r="G930" s="267">
        <f t="shared" si="104"/>
        <v>0</v>
      </c>
      <c r="H930" s="131">
        <f>IF(OR(C930="",$I919="NSO"),"",VLOOKUP($A914,'Class-1'!$B$9:$DL$108,44,0))</f>
        <v>0</v>
      </c>
      <c r="I930" s="264">
        <f t="shared" si="101"/>
        <v>0</v>
      </c>
      <c r="J930" s="131">
        <f>IF(OR(C930="",$I919="NSO"),"",VLOOKUP($A914,'Class-1'!$B$9:$DL$108,48,0))</f>
        <v>0</v>
      </c>
      <c r="K930" s="964">
        <f t="shared" si="102"/>
        <v>0</v>
      </c>
      <c r="L930" s="965">
        <f t="shared" si="103"/>
        <v>0</v>
      </c>
      <c r="M930" s="277" t="str">
        <f>IF(OR(C930="",$I919="NSO"),"",VLOOKUP($A914,'Class-1'!$B$9:$DL$108,51,0))</f>
        <v/>
      </c>
    </row>
    <row r="931" spans="1:13" ht="18" customHeight="1">
      <c r="A931" s="17"/>
      <c r="B931" s="436" t="s">
        <v>165</v>
      </c>
      <c r="C931" s="962" t="str">
        <f>'Class-1'!$BA$3</f>
        <v>English</v>
      </c>
      <c r="D931" s="963"/>
      <c r="E931" s="131">
        <f>IF(OR(C931="",$I919="NSO"),"",VLOOKUP($A914,'Class-1'!$B$9:$DL$108,52,0))</f>
        <v>0</v>
      </c>
      <c r="F931" s="131">
        <f>IF(OR(C931="",$I919="NSO"),"",VLOOKUP($A914,'Class-1'!$B$9:$DL$108,53,0))</f>
        <v>0</v>
      </c>
      <c r="G931" s="267">
        <f t="shared" si="104"/>
        <v>0</v>
      </c>
      <c r="H931" s="131">
        <f>IF(OR(C931="",$I919="NSO"),"",VLOOKUP($A914,'Class-1'!$B$9:$DL$108,58,0))</f>
        <v>0</v>
      </c>
      <c r="I931" s="264">
        <f t="shared" si="101"/>
        <v>0</v>
      </c>
      <c r="J931" s="131">
        <f>IF(OR(C931="",$I919="NSO"),"",VLOOKUP($A914,'Class-1'!$B$9:$DL$108,62,0))</f>
        <v>0</v>
      </c>
      <c r="K931" s="964">
        <f t="shared" si="102"/>
        <v>0</v>
      </c>
      <c r="L931" s="965">
        <f t="shared" si="103"/>
        <v>0</v>
      </c>
      <c r="M931" s="277" t="str">
        <f>IF(OR(C931="",$I919="NSO"),"",VLOOKUP($A914,'Class-1'!$B$9:$DL$108,65,0))</f>
        <v/>
      </c>
    </row>
    <row r="932" spans="1:13" ht="18" customHeight="1" thickBot="1">
      <c r="A932" s="17"/>
      <c r="B932" s="436" t="s">
        <v>165</v>
      </c>
      <c r="C932" s="966" t="s">
        <v>68</v>
      </c>
      <c r="D932" s="967"/>
      <c r="E932" s="470">
        <f>'Class-1'!$BO$7</f>
        <v>20</v>
      </c>
      <c r="F932" s="470">
        <f>'Class-1'!$BP$7</f>
        <v>20</v>
      </c>
      <c r="G932" s="266">
        <f t="shared" si="104"/>
        <v>40</v>
      </c>
      <c r="H932" s="271">
        <f>'Class-1'!$BU$7</f>
        <v>60</v>
      </c>
      <c r="I932" s="266">
        <f t="shared" si="101"/>
        <v>100</v>
      </c>
      <c r="J932" s="470">
        <f>'Class-1'!$BY$7</f>
        <v>100</v>
      </c>
      <c r="K932" s="1032">
        <f t="shared" si="102"/>
        <v>200</v>
      </c>
      <c r="L932" s="1033">
        <f t="shared" si="103"/>
        <v>300</v>
      </c>
      <c r="M932" s="276" t="s">
        <v>166</v>
      </c>
    </row>
    <row r="933" spans="1:13" ht="18" customHeight="1">
      <c r="A933" s="17"/>
      <c r="B933" s="436" t="s">
        <v>165</v>
      </c>
      <c r="C933" s="962" t="str">
        <f>'Class-1'!$BO$3</f>
        <v>Env. Study</v>
      </c>
      <c r="D933" s="963"/>
      <c r="E933" s="131">
        <f>IF(OR(C933="",$I919="NSO"),"",VLOOKUP($A914,'Class-1'!$B$9:$DL$108,66,0))</f>
        <v>0</v>
      </c>
      <c r="F933" s="131">
        <f>IF(OR(C933="",$I919="NSO"),"",VLOOKUP($A914,'Class-1'!$B$9:$DL$108,67,0))</f>
        <v>0</v>
      </c>
      <c r="G933" s="264">
        <f t="shared" si="104"/>
        <v>0</v>
      </c>
      <c r="H933" s="131">
        <f>IF(OR(C933="",$I919="NSO"),"",VLOOKUP($A914,'Class-1'!$B$9:$DL$108,72,0))</f>
        <v>0</v>
      </c>
      <c r="I933" s="264">
        <f t="shared" si="101"/>
        <v>0</v>
      </c>
      <c r="J933" s="131">
        <f>IF(OR(C933="",$I919="NSO"),"",VLOOKUP($A914,'Class-1'!$B$9:$DL$108,76,0))</f>
        <v>0</v>
      </c>
      <c r="K933" s="968">
        <f t="shared" si="102"/>
        <v>0</v>
      </c>
      <c r="L933" s="969">
        <f t="shared" si="103"/>
        <v>0</v>
      </c>
      <c r="M933" s="277" t="str">
        <f>IF(OR(C933="",$I919="NSO"),"",VLOOKUP($A914,'Class-1'!$B$9:$DL$108,79,0))</f>
        <v/>
      </c>
    </row>
    <row r="934" spans="1:13" ht="18" customHeight="1" thickBot="1">
      <c r="A934" s="17"/>
      <c r="B934" s="436" t="s">
        <v>165</v>
      </c>
      <c r="C934" s="970"/>
      <c r="D934" s="971"/>
      <c r="E934" s="971"/>
      <c r="F934" s="971"/>
      <c r="G934" s="971"/>
      <c r="H934" s="971"/>
      <c r="I934" s="971"/>
      <c r="J934" s="971"/>
      <c r="K934" s="971"/>
      <c r="L934" s="971"/>
      <c r="M934" s="972"/>
    </row>
    <row r="935" spans="1:13" ht="18" customHeight="1">
      <c r="A935" s="17"/>
      <c r="B935" s="436" t="s">
        <v>165</v>
      </c>
      <c r="C935" s="973" t="s">
        <v>120</v>
      </c>
      <c r="D935" s="974"/>
      <c r="E935" s="975"/>
      <c r="F935" s="906" t="s">
        <v>121</v>
      </c>
      <c r="G935" s="906"/>
      <c r="H935" s="907" t="s">
        <v>122</v>
      </c>
      <c r="I935" s="908"/>
      <c r="J935" s="132" t="s">
        <v>51</v>
      </c>
      <c r="K935" s="438" t="s">
        <v>123</v>
      </c>
      <c r="L935" s="262" t="s">
        <v>49</v>
      </c>
      <c r="M935" s="278" t="s">
        <v>54</v>
      </c>
    </row>
    <row r="936" spans="1:13" ht="18" customHeight="1" thickBot="1">
      <c r="A936" s="17"/>
      <c r="B936" s="436" t="s">
        <v>165</v>
      </c>
      <c r="C936" s="976"/>
      <c r="D936" s="977"/>
      <c r="E936" s="978"/>
      <c r="F936" s="909">
        <f>IF(OR($I919="",$I919="NSO"),"",VLOOKUP($A914,'Class-1'!$B$9:$DL$108,107,0))</f>
        <v>1000</v>
      </c>
      <c r="G936" s="910"/>
      <c r="H936" s="909">
        <f>IF(OR($I919="",$I919="NSO"),"",VLOOKUP($A914,'Class-1'!$B$9:$DL$108,108,0))</f>
        <v>0</v>
      </c>
      <c r="I936" s="910"/>
      <c r="J936" s="133">
        <f>IF(OR($I919="",$I919="NSO"),"",VLOOKUP($A914,'Class-1'!$B$9:$DL$200,109,0))</f>
        <v>0</v>
      </c>
      <c r="K936" s="133" t="str">
        <f>IF(OR($I919="",$I919="NSO"),"",VLOOKUP($A914,'Class-1'!$B$9:$DL$200,110,0))</f>
        <v/>
      </c>
      <c r="L936" s="263" t="str">
        <f>IF(OR($I919="",$I919="NSO"),"",VLOOKUP($A914,'Class-1'!$B$9:$DL$200,111,0))</f>
        <v/>
      </c>
      <c r="M936" s="279" t="str">
        <f>IF(OR($I919="",$I919="NSO"),"",VLOOKUP($A914,'Class-1'!$B$9:$DL$200,113,0))</f>
        <v/>
      </c>
    </row>
    <row r="937" spans="1:13" ht="18" customHeight="1" thickBot="1">
      <c r="A937" s="17"/>
      <c r="B937" s="436" t="s">
        <v>165</v>
      </c>
      <c r="C937" s="979"/>
      <c r="D937" s="980"/>
      <c r="E937" s="980"/>
      <c r="F937" s="980"/>
      <c r="G937" s="980"/>
      <c r="H937" s="981"/>
      <c r="I937" s="983" t="s">
        <v>73</v>
      </c>
      <c r="J937" s="984"/>
      <c r="K937" s="63">
        <f>IF(OR($I919="",$I919="NSO"),"",VLOOKUP($A914,'Class-1'!$B$9:$DL$200,104,0))</f>
        <v>0</v>
      </c>
      <c r="L937" s="982" t="s">
        <v>93</v>
      </c>
      <c r="M937" s="897"/>
    </row>
    <row r="938" spans="1:13" ht="18" customHeight="1" thickBot="1">
      <c r="A938" s="17"/>
      <c r="B938" s="436" t="s">
        <v>165</v>
      </c>
      <c r="C938" s="1014" t="s">
        <v>72</v>
      </c>
      <c r="D938" s="1015"/>
      <c r="E938" s="1015"/>
      <c r="F938" s="1015"/>
      <c r="G938" s="1015"/>
      <c r="H938" s="1016"/>
      <c r="I938" s="1017" t="s">
        <v>74</v>
      </c>
      <c r="J938" s="1018"/>
      <c r="K938" s="64">
        <f>IF(OR($I919="",$I919="NSO"),"",VLOOKUP($A914,'Class-1'!$B$9:$DL$200,105,0))</f>
        <v>0</v>
      </c>
      <c r="L938" s="1019" t="str">
        <f>IF(OR($I919="",$I919="NSO"),"",VLOOKUP($A914,'Class-1'!$B$9:$DL$200,106,0))</f>
        <v/>
      </c>
      <c r="M938" s="1020"/>
    </row>
    <row r="939" spans="1:13" ht="18" customHeight="1" thickBot="1">
      <c r="A939" s="17"/>
      <c r="B939" s="436" t="s">
        <v>165</v>
      </c>
      <c r="C939" s="1001" t="s">
        <v>66</v>
      </c>
      <c r="D939" s="1002"/>
      <c r="E939" s="1003"/>
      <c r="F939" s="1012" t="s">
        <v>69</v>
      </c>
      <c r="G939" s="1013"/>
      <c r="H939" s="272" t="s">
        <v>58</v>
      </c>
      <c r="I939" s="985" t="s">
        <v>75</v>
      </c>
      <c r="J939" s="986"/>
      <c r="K939" s="987">
        <f>IF(OR($I919="",$I919="NSO"),"",VLOOKUP($A914,'Class-1'!$B$9:$DL$200,114,0))</f>
        <v>0</v>
      </c>
      <c r="L939" s="987"/>
      <c r="M939" s="988"/>
    </row>
    <row r="940" spans="1:13" ht="18" customHeight="1">
      <c r="A940" s="17"/>
      <c r="B940" s="436" t="s">
        <v>165</v>
      </c>
      <c r="C940" s="923" t="str">
        <f>'Class-1'!$CC$3</f>
        <v>WORK EXP.</v>
      </c>
      <c r="D940" s="924"/>
      <c r="E940" s="925"/>
      <c r="F940" s="926" t="str">
        <f>IF(OR(C940="",$I919="NSO"),"",VLOOKUP($A914,'Class-1'!$B$9:$DZ$200,121,0))</f>
        <v>0/100</v>
      </c>
      <c r="G940" s="927"/>
      <c r="H940" s="85" t="str">
        <f>IF(OR(C940="",$I919="NSO"),"",VLOOKUP($A914,'Class-1'!$B$9:$DL$108,87,0))</f>
        <v/>
      </c>
      <c r="I940" s="1021" t="s">
        <v>95</v>
      </c>
      <c r="J940" s="1022"/>
      <c r="K940" s="1023">
        <f>'Class-1'!$T$2</f>
        <v>44705</v>
      </c>
      <c r="L940" s="1024"/>
      <c r="M940" s="1025"/>
    </row>
    <row r="941" spans="1:13" ht="18" customHeight="1">
      <c r="A941" s="17"/>
      <c r="B941" s="436" t="s">
        <v>165</v>
      </c>
      <c r="C941" s="923" t="str">
        <f>'Class-1'!$CK$3</f>
        <v>ART EDUCATION</v>
      </c>
      <c r="D941" s="924"/>
      <c r="E941" s="925"/>
      <c r="F941" s="926" t="str">
        <f>IF(OR(C941="",$I919="NSO"),"",VLOOKUP($A914,'Class-1'!$B$9:$DZ$200,125,0))</f>
        <v>0/100</v>
      </c>
      <c r="G941" s="927"/>
      <c r="H941" s="134" t="str">
        <f>IF(OR(C941="",$I919="NSO"),"",VLOOKUP($A914,'Class-1'!$B$9:$DL$108,95,0))</f>
        <v/>
      </c>
      <c r="I941" s="928"/>
      <c r="J941" s="929"/>
      <c r="K941" s="929"/>
      <c r="L941" s="929"/>
      <c r="M941" s="930"/>
    </row>
    <row r="942" spans="1:13" ht="18" customHeight="1" thickBot="1">
      <c r="A942" s="17"/>
      <c r="B942" s="436" t="s">
        <v>165</v>
      </c>
      <c r="C942" s="931" t="str">
        <f>'Class-1'!$CS$3</f>
        <v>HEALTH &amp; PHY. EDUCATION</v>
      </c>
      <c r="D942" s="932"/>
      <c r="E942" s="933"/>
      <c r="F942" s="926" t="str">
        <f>IF(OR(C942="",$I919="NSO"),"",VLOOKUP($A914,'Class-1'!$B$9:$DZ$200,129,0))</f>
        <v>0/100</v>
      </c>
      <c r="G942" s="927"/>
      <c r="H942" s="86" t="str">
        <f>IF(OR(C942="",$I919="NSO"),"",VLOOKUP($A914,'Class-1'!$B$9:$DL$108,103,0))</f>
        <v/>
      </c>
      <c r="I942" s="889" t="s">
        <v>89</v>
      </c>
      <c r="J942" s="890"/>
      <c r="K942" s="936"/>
      <c r="L942" s="937"/>
      <c r="M942" s="938"/>
    </row>
    <row r="943" spans="1:13" ht="18" customHeight="1">
      <c r="A943" s="17"/>
      <c r="B943" s="436" t="s">
        <v>165</v>
      </c>
      <c r="C943" s="895" t="s">
        <v>76</v>
      </c>
      <c r="D943" s="896"/>
      <c r="E943" s="896"/>
      <c r="F943" s="896"/>
      <c r="G943" s="896"/>
      <c r="H943" s="897"/>
      <c r="I943" s="891"/>
      <c r="J943" s="892"/>
      <c r="K943" s="939"/>
      <c r="L943" s="940"/>
      <c r="M943" s="941"/>
    </row>
    <row r="944" spans="1:13" ht="18" customHeight="1">
      <c r="A944" s="17"/>
      <c r="B944" s="436" t="s">
        <v>165</v>
      </c>
      <c r="C944" s="135" t="s">
        <v>35</v>
      </c>
      <c r="D944" s="463" t="s">
        <v>82</v>
      </c>
      <c r="E944" s="452"/>
      <c r="F944" s="463" t="s">
        <v>83</v>
      </c>
      <c r="G944" s="464"/>
      <c r="H944" s="465"/>
      <c r="I944" s="893"/>
      <c r="J944" s="894"/>
      <c r="K944" s="942"/>
      <c r="L944" s="943"/>
      <c r="M944" s="944"/>
    </row>
    <row r="945" spans="1:13" ht="16.5" customHeight="1">
      <c r="A945" s="17"/>
      <c r="B945" s="436" t="s">
        <v>165</v>
      </c>
      <c r="C945" s="148" t="s">
        <v>168</v>
      </c>
      <c r="D945" s="451" t="s">
        <v>170</v>
      </c>
      <c r="E945" s="148"/>
      <c r="F945" s="468" t="s">
        <v>84</v>
      </c>
      <c r="G945" s="466"/>
      <c r="H945" s="467"/>
      <c r="I945" s="992" t="s">
        <v>90</v>
      </c>
      <c r="J945" s="993"/>
      <c r="K945" s="993"/>
      <c r="L945" s="993"/>
      <c r="M945" s="994"/>
    </row>
    <row r="946" spans="1:13" ht="16.5" customHeight="1">
      <c r="A946" s="17"/>
      <c r="B946" s="436" t="s">
        <v>165</v>
      </c>
      <c r="C946" s="471" t="s">
        <v>77</v>
      </c>
      <c r="D946" s="451" t="s">
        <v>173</v>
      </c>
      <c r="E946" s="148"/>
      <c r="F946" s="468" t="s">
        <v>85</v>
      </c>
      <c r="G946" s="466"/>
      <c r="H946" s="467"/>
      <c r="I946" s="995"/>
      <c r="J946" s="996"/>
      <c r="K946" s="996"/>
      <c r="L946" s="996"/>
      <c r="M946" s="997"/>
    </row>
    <row r="947" spans="1:13" ht="16.5" customHeight="1">
      <c r="A947" s="17"/>
      <c r="B947" s="436" t="s">
        <v>165</v>
      </c>
      <c r="C947" s="471" t="s">
        <v>78</v>
      </c>
      <c r="D947" s="451" t="s">
        <v>174</v>
      </c>
      <c r="E947" s="148"/>
      <c r="F947" s="468" t="s">
        <v>86</v>
      </c>
      <c r="G947" s="466"/>
      <c r="H947" s="467"/>
      <c r="I947" s="995"/>
      <c r="J947" s="996"/>
      <c r="K947" s="996"/>
      <c r="L947" s="996"/>
      <c r="M947" s="997"/>
    </row>
    <row r="948" spans="1:13" ht="16.5" customHeight="1">
      <c r="A948" s="17"/>
      <c r="B948" s="436" t="s">
        <v>165</v>
      </c>
      <c r="C948" s="471" t="s">
        <v>80</v>
      </c>
      <c r="D948" s="451" t="s">
        <v>171</v>
      </c>
      <c r="E948" s="148"/>
      <c r="F948" s="468" t="s">
        <v>88</v>
      </c>
      <c r="G948" s="466"/>
      <c r="H948" s="467"/>
      <c r="I948" s="998"/>
      <c r="J948" s="999"/>
      <c r="K948" s="999"/>
      <c r="L948" s="999"/>
      <c r="M948" s="1000"/>
    </row>
    <row r="949" spans="1:13" ht="16.5" customHeight="1" thickBot="1">
      <c r="A949" s="17"/>
      <c r="B949" s="437" t="s">
        <v>165</v>
      </c>
      <c r="C949" s="280" t="s">
        <v>79</v>
      </c>
      <c r="D949" s="446" t="s">
        <v>172</v>
      </c>
      <c r="E949" s="439"/>
      <c r="F949" s="461" t="s">
        <v>87</v>
      </c>
      <c r="G949" s="462"/>
      <c r="H949" s="469"/>
      <c r="I949" s="989" t="s">
        <v>124</v>
      </c>
      <c r="J949" s="990"/>
      <c r="K949" s="990"/>
      <c r="L949" s="990"/>
      <c r="M949" s="991"/>
    </row>
    <row r="950" spans="1:13" ht="14.25" customHeight="1" thickBot="1">
      <c r="A950" s="282">
        <f>A914+1</f>
        <v>27</v>
      </c>
      <c r="B950" s="1009" t="s">
        <v>61</v>
      </c>
      <c r="C950" s="1010"/>
      <c r="D950" s="1010"/>
      <c r="E950" s="1010"/>
      <c r="F950" s="1010"/>
      <c r="G950" s="1010"/>
      <c r="H950" s="1010"/>
      <c r="I950" s="1010"/>
      <c r="J950" s="1010"/>
      <c r="K950" s="1010"/>
      <c r="L950" s="1010"/>
      <c r="M950" s="1011"/>
    </row>
    <row r="951" spans="1:13" ht="36.75" thickTop="1">
      <c r="A951" s="17"/>
      <c r="B951" s="1005"/>
      <c r="C951" s="1006"/>
      <c r="D951" s="945" t="str">
        <f>Master!$E$8</f>
        <v>Govt.Sr.Sec.Sch. Raimalwada</v>
      </c>
      <c r="E951" s="946"/>
      <c r="F951" s="946"/>
      <c r="G951" s="946"/>
      <c r="H951" s="946"/>
      <c r="I951" s="946"/>
      <c r="J951" s="946"/>
      <c r="K951" s="946"/>
      <c r="L951" s="946"/>
      <c r="M951" s="947"/>
    </row>
    <row r="952" spans="1:13" ht="21" customHeight="1" thickBot="1">
      <c r="A952" s="17"/>
      <c r="B952" s="1007"/>
      <c r="C952" s="1008"/>
      <c r="D952" s="948" t="str">
        <f>Master!$E$11</f>
        <v>P.S.-Bapini (Jodhpur)</v>
      </c>
      <c r="E952" s="949"/>
      <c r="F952" s="949"/>
      <c r="G952" s="949"/>
      <c r="H952" s="949"/>
      <c r="I952" s="949"/>
      <c r="J952" s="949"/>
      <c r="K952" s="949"/>
      <c r="L952" s="949"/>
      <c r="M952" s="950"/>
    </row>
    <row r="953" spans="1:13" ht="42.75" customHeight="1" thickTop="1">
      <c r="A953" s="17"/>
      <c r="B953" s="273"/>
      <c r="C953" s="916" t="s">
        <v>62</v>
      </c>
      <c r="D953" s="917"/>
      <c r="E953" s="917"/>
      <c r="F953" s="917"/>
      <c r="G953" s="917"/>
      <c r="H953" s="917"/>
      <c r="I953" s="918"/>
      <c r="J953" s="922" t="s">
        <v>91</v>
      </c>
      <c r="K953" s="922"/>
      <c r="L953" s="934" t="str">
        <f>Master!$E$14</f>
        <v>0810000000</v>
      </c>
      <c r="M953" s="935"/>
    </row>
    <row r="954" spans="1:13" ht="18" customHeight="1" thickBot="1">
      <c r="A954" s="17"/>
      <c r="B954" s="274"/>
      <c r="C954" s="919"/>
      <c r="D954" s="920"/>
      <c r="E954" s="920"/>
      <c r="F954" s="920"/>
      <c r="G954" s="920"/>
      <c r="H954" s="920"/>
      <c r="I954" s="921"/>
      <c r="J954" s="898" t="s">
        <v>63</v>
      </c>
      <c r="K954" s="899"/>
      <c r="L954" s="902" t="str">
        <f>Master!$E$6</f>
        <v>2021-22</v>
      </c>
      <c r="M954" s="903"/>
    </row>
    <row r="955" spans="1:13" ht="18" customHeight="1" thickBot="1">
      <c r="A955" s="17"/>
      <c r="B955" s="274"/>
      <c r="C955" s="951" t="s">
        <v>125</v>
      </c>
      <c r="D955" s="952"/>
      <c r="E955" s="952"/>
      <c r="F955" s="952"/>
      <c r="G955" s="952"/>
      <c r="H955" s="952"/>
      <c r="I955" s="281">
        <f>VLOOKUP($A950,'Class-1'!$B$9:$F$108,5,0)</f>
        <v>0</v>
      </c>
      <c r="J955" s="900"/>
      <c r="K955" s="901"/>
      <c r="L955" s="904"/>
      <c r="M955" s="905"/>
    </row>
    <row r="956" spans="1:13" ht="18" customHeight="1">
      <c r="A956" s="17"/>
      <c r="B956" s="436" t="s">
        <v>165</v>
      </c>
      <c r="C956" s="911" t="s">
        <v>20</v>
      </c>
      <c r="D956" s="912"/>
      <c r="E956" s="912"/>
      <c r="F956" s="913"/>
      <c r="G956" s="31" t="s">
        <v>101</v>
      </c>
      <c r="H956" s="914">
        <f>VLOOKUP($A950,'Class-1'!$B$9:$DL$108,3,0)</f>
        <v>0</v>
      </c>
      <c r="I956" s="914"/>
      <c r="J956" s="914"/>
      <c r="K956" s="914"/>
      <c r="L956" s="914"/>
      <c r="M956" s="915"/>
    </row>
    <row r="957" spans="1:13" ht="18" customHeight="1">
      <c r="A957" s="17"/>
      <c r="B957" s="436" t="s">
        <v>165</v>
      </c>
      <c r="C957" s="953" t="s">
        <v>22</v>
      </c>
      <c r="D957" s="954"/>
      <c r="E957" s="954"/>
      <c r="F957" s="955"/>
      <c r="G957" s="60" t="s">
        <v>101</v>
      </c>
      <c r="H957" s="956">
        <f>VLOOKUP($A950,'Class-1'!$B$9:$DL$108,6,0)</f>
        <v>0</v>
      </c>
      <c r="I957" s="956"/>
      <c r="J957" s="956"/>
      <c r="K957" s="956"/>
      <c r="L957" s="956"/>
      <c r="M957" s="957"/>
    </row>
    <row r="958" spans="1:13" ht="18" customHeight="1">
      <c r="A958" s="17"/>
      <c r="B958" s="436" t="s">
        <v>165</v>
      </c>
      <c r="C958" s="953" t="s">
        <v>23</v>
      </c>
      <c r="D958" s="954"/>
      <c r="E958" s="954"/>
      <c r="F958" s="955"/>
      <c r="G958" s="60" t="s">
        <v>101</v>
      </c>
      <c r="H958" s="956">
        <f>VLOOKUP($A950,'Class-1'!$B$9:$DL$108,7,0)</f>
        <v>0</v>
      </c>
      <c r="I958" s="956"/>
      <c r="J958" s="956"/>
      <c r="K958" s="956"/>
      <c r="L958" s="956"/>
      <c r="M958" s="957"/>
    </row>
    <row r="959" spans="1:13" ht="18" customHeight="1">
      <c r="A959" s="17"/>
      <c r="B959" s="436" t="s">
        <v>165</v>
      </c>
      <c r="C959" s="953" t="s">
        <v>64</v>
      </c>
      <c r="D959" s="954"/>
      <c r="E959" s="954"/>
      <c r="F959" s="955"/>
      <c r="G959" s="60" t="s">
        <v>101</v>
      </c>
      <c r="H959" s="956">
        <f>VLOOKUP($A950,'Class-1'!$B$9:$DL$108,8,0)</f>
        <v>0</v>
      </c>
      <c r="I959" s="956"/>
      <c r="J959" s="956"/>
      <c r="K959" s="956"/>
      <c r="L959" s="956"/>
      <c r="M959" s="957"/>
    </row>
    <row r="960" spans="1:13" ht="18" customHeight="1">
      <c r="A960" s="17"/>
      <c r="B960" s="436" t="s">
        <v>165</v>
      </c>
      <c r="C960" s="953" t="s">
        <v>65</v>
      </c>
      <c r="D960" s="954"/>
      <c r="E960" s="954"/>
      <c r="F960" s="955"/>
      <c r="G960" s="60" t="s">
        <v>101</v>
      </c>
      <c r="H960" s="1026" t="str">
        <f>CONCATENATE('Class-1'!$F$4,'Class-1'!$I$4)</f>
        <v>4(A)</v>
      </c>
      <c r="I960" s="956"/>
      <c r="J960" s="956"/>
      <c r="K960" s="956"/>
      <c r="L960" s="956"/>
      <c r="M960" s="957"/>
    </row>
    <row r="961" spans="1:13" ht="18" customHeight="1" thickBot="1">
      <c r="A961" s="17"/>
      <c r="B961" s="436" t="s">
        <v>165</v>
      </c>
      <c r="C961" s="1027" t="s">
        <v>25</v>
      </c>
      <c r="D961" s="1028"/>
      <c r="E961" s="1028"/>
      <c r="F961" s="1029"/>
      <c r="G961" s="130" t="s">
        <v>101</v>
      </c>
      <c r="H961" s="1030">
        <f>VLOOKUP($A950,'Class-1'!$B$9:$DL$108,9,0)</f>
        <v>0</v>
      </c>
      <c r="I961" s="1030"/>
      <c r="J961" s="1030"/>
      <c r="K961" s="1030"/>
      <c r="L961" s="1030"/>
      <c r="M961" s="1031"/>
    </row>
    <row r="962" spans="1:13" ht="18" customHeight="1">
      <c r="A962" s="17"/>
      <c r="B962" s="436" t="s">
        <v>165</v>
      </c>
      <c r="C962" s="958" t="s">
        <v>66</v>
      </c>
      <c r="D962" s="959"/>
      <c r="E962" s="268" t="s">
        <v>109</v>
      </c>
      <c r="F962" s="268" t="s">
        <v>110</v>
      </c>
      <c r="G962" s="265" t="s">
        <v>34</v>
      </c>
      <c r="H962" s="269" t="s">
        <v>67</v>
      </c>
      <c r="I962" s="265" t="s">
        <v>147</v>
      </c>
      <c r="J962" s="270" t="s">
        <v>31</v>
      </c>
      <c r="K962" s="960" t="s">
        <v>118</v>
      </c>
      <c r="L962" s="961"/>
      <c r="M962" s="275" t="s">
        <v>119</v>
      </c>
    </row>
    <row r="963" spans="1:13" ht="18" customHeight="1" thickBot="1">
      <c r="A963" s="17"/>
      <c r="B963" s="436" t="s">
        <v>165</v>
      </c>
      <c r="C963" s="966" t="s">
        <v>68</v>
      </c>
      <c r="D963" s="967"/>
      <c r="E963" s="470">
        <f>'Class-1'!$K$7</f>
        <v>20</v>
      </c>
      <c r="F963" s="470">
        <f>'Class-1'!$L$7</f>
        <v>20</v>
      </c>
      <c r="G963" s="266">
        <f>E963+F963</f>
        <v>40</v>
      </c>
      <c r="H963" s="470">
        <f>'Class-1'!$Q$7</f>
        <v>60</v>
      </c>
      <c r="I963" s="266">
        <f>G963+H963</f>
        <v>100</v>
      </c>
      <c r="J963" s="470">
        <f>'Class-1'!$U$7</f>
        <v>100</v>
      </c>
      <c r="K963" s="1032">
        <f>I963+J963</f>
        <v>200</v>
      </c>
      <c r="L963" s="1033"/>
      <c r="M963" s="276" t="s">
        <v>166</v>
      </c>
    </row>
    <row r="964" spans="1:13" ht="18" customHeight="1">
      <c r="A964" s="17"/>
      <c r="B964" s="436" t="s">
        <v>165</v>
      </c>
      <c r="C964" s="1034" t="str">
        <f>'Class-1'!$K$3</f>
        <v>Hindi</v>
      </c>
      <c r="D964" s="1035"/>
      <c r="E964" s="131">
        <f>IF(OR(C964="",$I955="NSO"),"",VLOOKUP($A950,'Class-1'!$B$9:$DL$108,10,0))</f>
        <v>0</v>
      </c>
      <c r="F964" s="131">
        <f>IF(OR(C964="",$I955="NSO"),"",VLOOKUP($A950,'Class-1'!$B$9:$DL$108,11,0))</f>
        <v>0</v>
      </c>
      <c r="G964" s="267">
        <f>SUM(E964,F964)</f>
        <v>0</v>
      </c>
      <c r="H964" s="131">
        <f>IF(OR(C964="",$I955="NSO"),"",VLOOKUP($A950,'Class-1'!$B$9:$DL$108,16,0))</f>
        <v>0</v>
      </c>
      <c r="I964" s="264">
        <f t="shared" ref="I964:I969" si="105">SUM(G964,H964)</f>
        <v>0</v>
      </c>
      <c r="J964" s="131">
        <f>IF(OR(C964="",$I955="NSO"),"",VLOOKUP($A950,'Class-1'!$B$9:$DL$108,20,0))</f>
        <v>0</v>
      </c>
      <c r="K964" s="1036">
        <f t="shared" ref="K964:K969" si="106">SUM(I964,J964)</f>
        <v>0</v>
      </c>
      <c r="L964" s="1037">
        <f t="shared" ref="L964:L969" si="107">SUM(J964,K964)</f>
        <v>0</v>
      </c>
      <c r="M964" s="277" t="str">
        <f>IF(OR(C964="",$I955="NSO"),"",VLOOKUP($A950,'Class-1'!$B$9:$DL$108,23,0))</f>
        <v/>
      </c>
    </row>
    <row r="965" spans="1:13" ht="18" customHeight="1">
      <c r="A965" s="17"/>
      <c r="B965" s="436" t="s">
        <v>165</v>
      </c>
      <c r="C965" s="962" t="str">
        <f>'Class-1'!$Y$3</f>
        <v>Mathematics</v>
      </c>
      <c r="D965" s="963"/>
      <c r="E965" s="131">
        <f>IF(OR(C965="",$I955="NSO"),"",VLOOKUP($A950,'Class-1'!$B$9:$DL$108,24,0))</f>
        <v>0</v>
      </c>
      <c r="F965" s="131">
        <f>IF(OR(C965="",$I955="NSO"),"",VLOOKUP($A950,'Class-1'!$B$9:$DL$108,25,0))</f>
        <v>0</v>
      </c>
      <c r="G965" s="267">
        <f t="shared" ref="G965:G969" si="108">SUM(E965,F965)</f>
        <v>0</v>
      </c>
      <c r="H965" s="131">
        <f>IF(OR(C965="",$I955="NSO"),"",VLOOKUP($A950,'Class-1'!$B$9:$DL$108,30,0))</f>
        <v>0</v>
      </c>
      <c r="I965" s="264">
        <f t="shared" si="105"/>
        <v>0</v>
      </c>
      <c r="J965" s="131">
        <f>IF(OR(C965="",$I955="NSO"),"",VLOOKUP($A950,'Class-1'!$B$9:$DL$108,34,0))</f>
        <v>0</v>
      </c>
      <c r="K965" s="964">
        <f t="shared" si="106"/>
        <v>0</v>
      </c>
      <c r="L965" s="965">
        <f t="shared" si="107"/>
        <v>0</v>
      </c>
      <c r="M965" s="277" t="str">
        <f>IF(OR(C965="",$I955="NSO"),"",VLOOKUP($A950,'Class-1'!$B$9:$DL$108,37,0))</f>
        <v/>
      </c>
    </row>
    <row r="966" spans="1:13" ht="18" customHeight="1">
      <c r="A966" s="17"/>
      <c r="B966" s="436" t="s">
        <v>165</v>
      </c>
      <c r="C966" s="962" t="str">
        <f>'Class-1'!$AM$3</f>
        <v>Sanskrit</v>
      </c>
      <c r="D966" s="963"/>
      <c r="E966" s="131">
        <f>IF(OR(C966="",$I955="NSO"),"",VLOOKUP($A950,'Class-1'!$B$9:$DL$108,38,0))</f>
        <v>0</v>
      </c>
      <c r="F966" s="131">
        <f>IF(OR(C966="",$I955="NSO"),"",VLOOKUP($A950,'Class-1'!$B$9:$DL$108,39,0))</f>
        <v>0</v>
      </c>
      <c r="G966" s="267">
        <f t="shared" si="108"/>
        <v>0</v>
      </c>
      <c r="H966" s="131">
        <f>IF(OR(C966="",$I955="NSO"),"",VLOOKUP($A950,'Class-1'!$B$9:$DL$108,44,0))</f>
        <v>0</v>
      </c>
      <c r="I966" s="264">
        <f t="shared" si="105"/>
        <v>0</v>
      </c>
      <c r="J966" s="131">
        <f>IF(OR(C966="",$I955="NSO"),"",VLOOKUP($A950,'Class-1'!$B$9:$DL$108,48,0))</f>
        <v>0</v>
      </c>
      <c r="K966" s="964">
        <f t="shared" si="106"/>
        <v>0</v>
      </c>
      <c r="L966" s="965">
        <f t="shared" si="107"/>
        <v>0</v>
      </c>
      <c r="M966" s="277" t="str">
        <f>IF(OR(C966="",$I955="NSO"),"",VLOOKUP($A950,'Class-1'!$B$9:$DL$108,51,0))</f>
        <v/>
      </c>
    </row>
    <row r="967" spans="1:13" ht="18" customHeight="1">
      <c r="A967" s="17"/>
      <c r="B967" s="436" t="s">
        <v>165</v>
      </c>
      <c r="C967" s="962" t="str">
        <f>'Class-1'!$BA$3</f>
        <v>English</v>
      </c>
      <c r="D967" s="963"/>
      <c r="E967" s="131">
        <f>IF(OR(C967="",$I955="NSO"),"",VLOOKUP($A950,'Class-1'!$B$9:$DL$108,52,0))</f>
        <v>0</v>
      </c>
      <c r="F967" s="131">
        <f>IF(OR(C967="",$I955="NSO"),"",VLOOKUP($A950,'Class-1'!$B$9:$DL$108,53,0))</f>
        <v>0</v>
      </c>
      <c r="G967" s="267">
        <f t="shared" si="108"/>
        <v>0</v>
      </c>
      <c r="H967" s="131">
        <f>IF(OR(C967="",$I955="NSO"),"",VLOOKUP($A950,'Class-1'!$B$9:$DL$108,58,0))</f>
        <v>0</v>
      </c>
      <c r="I967" s="264">
        <f t="shared" si="105"/>
        <v>0</v>
      </c>
      <c r="J967" s="131">
        <f>IF(OR(C967="",$I955="NSO"),"",VLOOKUP($A950,'Class-1'!$B$9:$DL$108,62,0))</f>
        <v>0</v>
      </c>
      <c r="K967" s="964">
        <f t="shared" si="106"/>
        <v>0</v>
      </c>
      <c r="L967" s="965">
        <f t="shared" si="107"/>
        <v>0</v>
      </c>
      <c r="M967" s="277" t="str">
        <f>IF(OR(C967="",$I955="NSO"),"",VLOOKUP($A950,'Class-1'!$B$9:$DL$108,65,0))</f>
        <v/>
      </c>
    </row>
    <row r="968" spans="1:13" ht="18" customHeight="1" thickBot="1">
      <c r="A968" s="17"/>
      <c r="B968" s="436" t="s">
        <v>165</v>
      </c>
      <c r="C968" s="966" t="s">
        <v>68</v>
      </c>
      <c r="D968" s="967"/>
      <c r="E968" s="470">
        <f>'Class-1'!$BO$7</f>
        <v>20</v>
      </c>
      <c r="F968" s="470">
        <f>'Class-1'!$BP$7</f>
        <v>20</v>
      </c>
      <c r="G968" s="266">
        <f t="shared" si="108"/>
        <v>40</v>
      </c>
      <c r="H968" s="271">
        <f>'Class-1'!$BU$7</f>
        <v>60</v>
      </c>
      <c r="I968" s="266">
        <f t="shared" si="105"/>
        <v>100</v>
      </c>
      <c r="J968" s="470">
        <f>'Class-1'!$BY$7</f>
        <v>100</v>
      </c>
      <c r="K968" s="1032">
        <f t="shared" si="106"/>
        <v>200</v>
      </c>
      <c r="L968" s="1033">
        <f t="shared" si="107"/>
        <v>300</v>
      </c>
      <c r="M968" s="276" t="s">
        <v>166</v>
      </c>
    </row>
    <row r="969" spans="1:13" ht="18" customHeight="1">
      <c r="A969" s="17"/>
      <c r="B969" s="436" t="s">
        <v>165</v>
      </c>
      <c r="C969" s="962" t="str">
        <f>'Class-1'!$BO$3</f>
        <v>Env. Study</v>
      </c>
      <c r="D969" s="963"/>
      <c r="E969" s="131">
        <f>IF(OR(C969="",$I955="NSO"),"",VLOOKUP($A950,'Class-1'!$B$9:$DL$108,66,0))</f>
        <v>0</v>
      </c>
      <c r="F969" s="131">
        <f>IF(OR(C969="",$I955="NSO"),"",VLOOKUP($A950,'Class-1'!$B$9:$DL$108,67,0))</f>
        <v>0</v>
      </c>
      <c r="G969" s="264">
        <f t="shared" si="108"/>
        <v>0</v>
      </c>
      <c r="H969" s="131">
        <f>IF(OR(C969="",$I955="NSO"),"",VLOOKUP($A950,'Class-1'!$B$9:$DL$108,72,0))</f>
        <v>0</v>
      </c>
      <c r="I969" s="264">
        <f t="shared" si="105"/>
        <v>0</v>
      </c>
      <c r="J969" s="131">
        <f>IF(OR(C969="",$I955="NSO"),"",VLOOKUP($A950,'Class-1'!$B$9:$DL$108,76,0))</f>
        <v>0</v>
      </c>
      <c r="K969" s="968">
        <f t="shared" si="106"/>
        <v>0</v>
      </c>
      <c r="L969" s="969">
        <f t="shared" si="107"/>
        <v>0</v>
      </c>
      <c r="M969" s="277" t="str">
        <f>IF(OR(C969="",$I955="NSO"),"",VLOOKUP($A950,'Class-1'!$B$9:$DL$108,79,0))</f>
        <v/>
      </c>
    </row>
    <row r="970" spans="1:13" ht="18" customHeight="1" thickBot="1">
      <c r="A970" s="17"/>
      <c r="B970" s="436" t="s">
        <v>165</v>
      </c>
      <c r="C970" s="970"/>
      <c r="D970" s="971"/>
      <c r="E970" s="971"/>
      <c r="F970" s="971"/>
      <c r="G970" s="971"/>
      <c r="H970" s="971"/>
      <c r="I970" s="971"/>
      <c r="J970" s="971"/>
      <c r="K970" s="971"/>
      <c r="L970" s="971"/>
      <c r="M970" s="972"/>
    </row>
    <row r="971" spans="1:13" ht="18" customHeight="1">
      <c r="A971" s="17"/>
      <c r="B971" s="436" t="s">
        <v>165</v>
      </c>
      <c r="C971" s="973" t="s">
        <v>120</v>
      </c>
      <c r="D971" s="974"/>
      <c r="E971" s="975"/>
      <c r="F971" s="906" t="s">
        <v>121</v>
      </c>
      <c r="G971" s="906"/>
      <c r="H971" s="907" t="s">
        <v>122</v>
      </c>
      <c r="I971" s="908"/>
      <c r="J971" s="132" t="s">
        <v>51</v>
      </c>
      <c r="K971" s="438" t="s">
        <v>123</v>
      </c>
      <c r="L971" s="262" t="s">
        <v>49</v>
      </c>
      <c r="M971" s="278" t="s">
        <v>54</v>
      </c>
    </row>
    <row r="972" spans="1:13" ht="18" customHeight="1" thickBot="1">
      <c r="A972" s="17"/>
      <c r="B972" s="436" t="s">
        <v>165</v>
      </c>
      <c r="C972" s="976"/>
      <c r="D972" s="977"/>
      <c r="E972" s="978"/>
      <c r="F972" s="909">
        <f>IF(OR($I955="",$I955="NSO"),"",VLOOKUP($A950,'Class-1'!$B$9:$DL$108,107,0))</f>
        <v>1000</v>
      </c>
      <c r="G972" s="910"/>
      <c r="H972" s="909">
        <f>IF(OR($I955="",$I955="NSO"),"",VLOOKUP($A950,'Class-1'!$B$9:$DL$108,108,0))</f>
        <v>0</v>
      </c>
      <c r="I972" s="910"/>
      <c r="J972" s="133">
        <f>IF(OR($I955="",$I955="NSO"),"",VLOOKUP($A950,'Class-1'!$B$9:$DL$200,109,0))</f>
        <v>0</v>
      </c>
      <c r="K972" s="133" t="str">
        <f>IF(OR($I955="",$I955="NSO"),"",VLOOKUP($A950,'Class-1'!$B$9:$DL$200,110,0))</f>
        <v/>
      </c>
      <c r="L972" s="263" t="str">
        <f>IF(OR($I955="",$I955="NSO"),"",VLOOKUP($A950,'Class-1'!$B$9:$DL$200,111,0))</f>
        <v/>
      </c>
      <c r="M972" s="279" t="str">
        <f>IF(OR($I955="",$I955="NSO"),"",VLOOKUP($A950,'Class-1'!$B$9:$DL$200,113,0))</f>
        <v/>
      </c>
    </row>
    <row r="973" spans="1:13" ht="18" customHeight="1" thickBot="1">
      <c r="A973" s="17"/>
      <c r="B973" s="436" t="s">
        <v>165</v>
      </c>
      <c r="C973" s="979"/>
      <c r="D973" s="980"/>
      <c r="E973" s="980"/>
      <c r="F973" s="980"/>
      <c r="G973" s="980"/>
      <c r="H973" s="981"/>
      <c r="I973" s="983" t="s">
        <v>73</v>
      </c>
      <c r="J973" s="984"/>
      <c r="K973" s="63">
        <f>IF(OR($I955="",$I955="NSO"),"",VLOOKUP($A950,'Class-1'!$B$9:$DL$200,104,0))</f>
        <v>0</v>
      </c>
      <c r="L973" s="982" t="s">
        <v>93</v>
      </c>
      <c r="M973" s="897"/>
    </row>
    <row r="974" spans="1:13" ht="18" customHeight="1" thickBot="1">
      <c r="A974" s="17"/>
      <c r="B974" s="436" t="s">
        <v>165</v>
      </c>
      <c r="C974" s="1014" t="s">
        <v>72</v>
      </c>
      <c r="D974" s="1015"/>
      <c r="E974" s="1015"/>
      <c r="F974" s="1015"/>
      <c r="G974" s="1015"/>
      <c r="H974" s="1016"/>
      <c r="I974" s="1017" t="s">
        <v>74</v>
      </c>
      <c r="J974" s="1018"/>
      <c r="K974" s="64">
        <f>IF(OR($I955="",$I955="NSO"),"",VLOOKUP($A950,'Class-1'!$B$9:$DL$200,105,0))</f>
        <v>0</v>
      </c>
      <c r="L974" s="1019" t="str">
        <f>IF(OR($I955="",$I955="NSO"),"",VLOOKUP($A950,'Class-1'!$B$9:$DL$200,106,0))</f>
        <v/>
      </c>
      <c r="M974" s="1020"/>
    </row>
    <row r="975" spans="1:13" ht="18" customHeight="1" thickBot="1">
      <c r="A975" s="17"/>
      <c r="B975" s="436" t="s">
        <v>165</v>
      </c>
      <c r="C975" s="1001" t="s">
        <v>66</v>
      </c>
      <c r="D975" s="1002"/>
      <c r="E975" s="1003"/>
      <c r="F975" s="1012" t="s">
        <v>69</v>
      </c>
      <c r="G975" s="1013"/>
      <c r="H975" s="272" t="s">
        <v>58</v>
      </c>
      <c r="I975" s="985" t="s">
        <v>75</v>
      </c>
      <c r="J975" s="986"/>
      <c r="K975" s="987">
        <f>IF(OR($I955="",$I955="NSO"),"",VLOOKUP($A950,'Class-1'!$B$9:$DL$200,114,0))</f>
        <v>0</v>
      </c>
      <c r="L975" s="987"/>
      <c r="M975" s="988"/>
    </row>
    <row r="976" spans="1:13" ht="18" customHeight="1">
      <c r="A976" s="17"/>
      <c r="B976" s="436" t="s">
        <v>165</v>
      </c>
      <c r="C976" s="923" t="str">
        <f>'Class-1'!$CC$3</f>
        <v>WORK EXP.</v>
      </c>
      <c r="D976" s="924"/>
      <c r="E976" s="925"/>
      <c r="F976" s="926" t="str">
        <f>IF(OR(C976="",$I955="NSO"),"",VLOOKUP($A950,'Class-1'!$B$9:$DZ$200,121,0))</f>
        <v>0/100</v>
      </c>
      <c r="G976" s="927"/>
      <c r="H976" s="85" t="str">
        <f>IF(OR(C976="",$I955="NSO"),"",VLOOKUP($A950,'Class-1'!$B$9:$DL$108,87,0))</f>
        <v/>
      </c>
      <c r="I976" s="1021" t="s">
        <v>95</v>
      </c>
      <c r="J976" s="1022"/>
      <c r="K976" s="1023">
        <f>'Class-1'!$T$2</f>
        <v>44705</v>
      </c>
      <c r="L976" s="1024"/>
      <c r="M976" s="1025"/>
    </row>
    <row r="977" spans="1:13" ht="18" customHeight="1">
      <c r="A977" s="17"/>
      <c r="B977" s="436" t="s">
        <v>165</v>
      </c>
      <c r="C977" s="923" t="str">
        <f>'Class-1'!$CK$3</f>
        <v>ART EDUCATION</v>
      </c>
      <c r="D977" s="924"/>
      <c r="E977" s="925"/>
      <c r="F977" s="926" t="str">
        <f>IF(OR(C977="",$I955="NSO"),"",VLOOKUP($A950,'Class-1'!$B$9:$DZ$200,125,0))</f>
        <v>0/100</v>
      </c>
      <c r="G977" s="927"/>
      <c r="H977" s="134" t="str">
        <f>IF(OR(C977="",$I955="NSO"),"",VLOOKUP($A950,'Class-1'!$B$9:$DL$108,95,0))</f>
        <v/>
      </c>
      <c r="I977" s="928"/>
      <c r="J977" s="929"/>
      <c r="K977" s="929"/>
      <c r="L977" s="929"/>
      <c r="M977" s="930"/>
    </row>
    <row r="978" spans="1:13" ht="18" customHeight="1" thickBot="1">
      <c r="A978" s="17"/>
      <c r="B978" s="436" t="s">
        <v>165</v>
      </c>
      <c r="C978" s="931" t="str">
        <f>'Class-1'!$CS$3</f>
        <v>HEALTH &amp; PHY. EDUCATION</v>
      </c>
      <c r="D978" s="932"/>
      <c r="E978" s="933"/>
      <c r="F978" s="926" t="str">
        <f>IF(OR(C978="",$I955="NSO"),"",VLOOKUP($A950,'Class-1'!$B$9:$DZ$200,129,0))</f>
        <v>0/100</v>
      </c>
      <c r="G978" s="927"/>
      <c r="H978" s="86" t="str">
        <f>IF(OR(C978="",$I955="NSO"),"",VLOOKUP($A950,'Class-1'!$B$9:$DL$108,103,0))</f>
        <v/>
      </c>
      <c r="I978" s="889" t="s">
        <v>89</v>
      </c>
      <c r="J978" s="890"/>
      <c r="K978" s="936"/>
      <c r="L978" s="937"/>
      <c r="M978" s="938"/>
    </row>
    <row r="979" spans="1:13" ht="18" customHeight="1">
      <c r="A979" s="17"/>
      <c r="B979" s="436" t="s">
        <v>165</v>
      </c>
      <c r="C979" s="895" t="s">
        <v>76</v>
      </c>
      <c r="D979" s="896"/>
      <c r="E979" s="896"/>
      <c r="F979" s="896"/>
      <c r="G979" s="896"/>
      <c r="H979" s="897"/>
      <c r="I979" s="891"/>
      <c r="J979" s="892"/>
      <c r="K979" s="939"/>
      <c r="L979" s="940"/>
      <c r="M979" s="941"/>
    </row>
    <row r="980" spans="1:13" ht="18" customHeight="1">
      <c r="A980" s="17"/>
      <c r="B980" s="436" t="s">
        <v>165</v>
      </c>
      <c r="C980" s="135" t="s">
        <v>35</v>
      </c>
      <c r="D980" s="463" t="s">
        <v>82</v>
      </c>
      <c r="E980" s="452"/>
      <c r="F980" s="463" t="s">
        <v>83</v>
      </c>
      <c r="G980" s="464"/>
      <c r="H980" s="465"/>
      <c r="I980" s="893"/>
      <c r="J980" s="894"/>
      <c r="K980" s="942"/>
      <c r="L980" s="943"/>
      <c r="M980" s="944"/>
    </row>
    <row r="981" spans="1:13" ht="16.5" customHeight="1">
      <c r="A981" s="17"/>
      <c r="B981" s="436" t="s">
        <v>165</v>
      </c>
      <c r="C981" s="148" t="s">
        <v>168</v>
      </c>
      <c r="D981" s="451" t="s">
        <v>170</v>
      </c>
      <c r="E981" s="148"/>
      <c r="F981" s="468" t="s">
        <v>84</v>
      </c>
      <c r="G981" s="466"/>
      <c r="H981" s="467"/>
      <c r="I981" s="992" t="s">
        <v>90</v>
      </c>
      <c r="J981" s="993"/>
      <c r="K981" s="993"/>
      <c r="L981" s="993"/>
      <c r="M981" s="994"/>
    </row>
    <row r="982" spans="1:13" ht="16.5" customHeight="1">
      <c r="A982" s="17"/>
      <c r="B982" s="436" t="s">
        <v>165</v>
      </c>
      <c r="C982" s="471" t="s">
        <v>77</v>
      </c>
      <c r="D982" s="451" t="s">
        <v>173</v>
      </c>
      <c r="E982" s="148"/>
      <c r="F982" s="468" t="s">
        <v>85</v>
      </c>
      <c r="G982" s="466"/>
      <c r="H982" s="467"/>
      <c r="I982" s="995"/>
      <c r="J982" s="996"/>
      <c r="K982" s="996"/>
      <c r="L982" s="996"/>
      <c r="M982" s="997"/>
    </row>
    <row r="983" spans="1:13" ht="16.5" customHeight="1">
      <c r="A983" s="17"/>
      <c r="B983" s="436" t="s">
        <v>165</v>
      </c>
      <c r="C983" s="471" t="s">
        <v>78</v>
      </c>
      <c r="D983" s="451" t="s">
        <v>174</v>
      </c>
      <c r="E983" s="148"/>
      <c r="F983" s="468" t="s">
        <v>86</v>
      </c>
      <c r="G983" s="466"/>
      <c r="H983" s="467"/>
      <c r="I983" s="995"/>
      <c r="J983" s="996"/>
      <c r="K983" s="996"/>
      <c r="L983" s="996"/>
      <c r="M983" s="997"/>
    </row>
    <row r="984" spans="1:13" ht="16.5" customHeight="1">
      <c r="A984" s="17"/>
      <c r="B984" s="436" t="s">
        <v>165</v>
      </c>
      <c r="C984" s="471" t="s">
        <v>80</v>
      </c>
      <c r="D984" s="451" t="s">
        <v>171</v>
      </c>
      <c r="E984" s="148"/>
      <c r="F984" s="468" t="s">
        <v>88</v>
      </c>
      <c r="G984" s="466"/>
      <c r="H984" s="467"/>
      <c r="I984" s="998"/>
      <c r="J984" s="999"/>
      <c r="K984" s="999"/>
      <c r="L984" s="999"/>
      <c r="M984" s="1000"/>
    </row>
    <row r="985" spans="1:13" ht="16.5" customHeight="1" thickBot="1">
      <c r="A985" s="17"/>
      <c r="B985" s="437" t="s">
        <v>165</v>
      </c>
      <c r="C985" s="280" t="s">
        <v>79</v>
      </c>
      <c r="D985" s="446" t="s">
        <v>172</v>
      </c>
      <c r="E985" s="439"/>
      <c r="F985" s="461" t="s">
        <v>87</v>
      </c>
      <c r="G985" s="462"/>
      <c r="H985" s="469"/>
      <c r="I985" s="989" t="s">
        <v>124</v>
      </c>
      <c r="J985" s="990"/>
      <c r="K985" s="990"/>
      <c r="L985" s="990"/>
      <c r="M985" s="991"/>
    </row>
    <row r="986" spans="1:13" ht="20.25" customHeight="1" thickBot="1">
      <c r="A986" s="1004"/>
      <c r="B986" s="1004"/>
      <c r="C986" s="1004"/>
      <c r="D986" s="1004"/>
      <c r="E986" s="1004"/>
      <c r="F986" s="1004"/>
      <c r="G986" s="1004"/>
      <c r="H986" s="1004"/>
      <c r="I986" s="1004"/>
      <c r="J986" s="1004"/>
      <c r="K986" s="1004"/>
      <c r="L986" s="1004"/>
      <c r="M986" s="1004"/>
    </row>
    <row r="987" spans="1:13" ht="14.25" customHeight="1" thickBot="1">
      <c r="A987" s="282">
        <f>A950+1</f>
        <v>28</v>
      </c>
      <c r="B987" s="1009" t="s">
        <v>61</v>
      </c>
      <c r="C987" s="1010"/>
      <c r="D987" s="1010"/>
      <c r="E987" s="1010"/>
      <c r="F987" s="1010"/>
      <c r="G987" s="1010"/>
      <c r="H987" s="1010"/>
      <c r="I987" s="1010"/>
      <c r="J987" s="1010"/>
      <c r="K987" s="1010"/>
      <c r="L987" s="1010"/>
      <c r="M987" s="1011"/>
    </row>
    <row r="988" spans="1:13" ht="36.75" thickTop="1">
      <c r="A988" s="17"/>
      <c r="B988" s="1005"/>
      <c r="C988" s="1006"/>
      <c r="D988" s="945" t="str">
        <f>Master!$E$8</f>
        <v>Govt.Sr.Sec.Sch. Raimalwada</v>
      </c>
      <c r="E988" s="946"/>
      <c r="F988" s="946"/>
      <c r="G988" s="946"/>
      <c r="H988" s="946"/>
      <c r="I988" s="946"/>
      <c r="J988" s="946"/>
      <c r="K988" s="946"/>
      <c r="L988" s="946"/>
      <c r="M988" s="947"/>
    </row>
    <row r="989" spans="1:13" ht="21" customHeight="1" thickBot="1">
      <c r="A989" s="17"/>
      <c r="B989" s="1007"/>
      <c r="C989" s="1008"/>
      <c r="D989" s="948" t="str">
        <f>Master!$E$11</f>
        <v>P.S.-Bapini (Jodhpur)</v>
      </c>
      <c r="E989" s="949"/>
      <c r="F989" s="949"/>
      <c r="G989" s="949"/>
      <c r="H989" s="949"/>
      <c r="I989" s="949"/>
      <c r="J989" s="949"/>
      <c r="K989" s="949"/>
      <c r="L989" s="949"/>
      <c r="M989" s="950"/>
    </row>
    <row r="990" spans="1:13" ht="42.75" customHeight="1" thickTop="1">
      <c r="A990" s="17"/>
      <c r="B990" s="273"/>
      <c r="C990" s="916" t="s">
        <v>62</v>
      </c>
      <c r="D990" s="917"/>
      <c r="E990" s="917"/>
      <c r="F990" s="917"/>
      <c r="G990" s="917"/>
      <c r="H990" s="917"/>
      <c r="I990" s="918"/>
      <c r="J990" s="922" t="s">
        <v>91</v>
      </c>
      <c r="K990" s="922"/>
      <c r="L990" s="934" t="str">
        <f>Master!$E$14</f>
        <v>0810000000</v>
      </c>
      <c r="M990" s="935"/>
    </row>
    <row r="991" spans="1:13" ht="18" customHeight="1" thickBot="1">
      <c r="A991" s="17"/>
      <c r="B991" s="274"/>
      <c r="C991" s="919"/>
      <c r="D991" s="920"/>
      <c r="E991" s="920"/>
      <c r="F991" s="920"/>
      <c r="G991" s="920"/>
      <c r="H991" s="920"/>
      <c r="I991" s="921"/>
      <c r="J991" s="898" t="s">
        <v>63</v>
      </c>
      <c r="K991" s="899"/>
      <c r="L991" s="902" t="str">
        <f>Master!$E$6</f>
        <v>2021-22</v>
      </c>
      <c r="M991" s="903"/>
    </row>
    <row r="992" spans="1:13" ht="18" customHeight="1" thickBot="1">
      <c r="A992" s="17"/>
      <c r="B992" s="274"/>
      <c r="C992" s="951" t="s">
        <v>125</v>
      </c>
      <c r="D992" s="952"/>
      <c r="E992" s="952"/>
      <c r="F992" s="952"/>
      <c r="G992" s="952"/>
      <c r="H992" s="952"/>
      <c r="I992" s="281">
        <f>VLOOKUP($A987,'Class-1'!$B$9:$F$108,5,0)</f>
        <v>0</v>
      </c>
      <c r="J992" s="900"/>
      <c r="K992" s="901"/>
      <c r="L992" s="904"/>
      <c r="M992" s="905"/>
    </row>
    <row r="993" spans="1:13" ht="18" customHeight="1">
      <c r="A993" s="17"/>
      <c r="B993" s="436" t="s">
        <v>165</v>
      </c>
      <c r="C993" s="911" t="s">
        <v>20</v>
      </c>
      <c r="D993" s="912"/>
      <c r="E993" s="912"/>
      <c r="F993" s="913"/>
      <c r="G993" s="31" t="s">
        <v>101</v>
      </c>
      <c r="H993" s="914">
        <f>VLOOKUP($A987,'Class-1'!$B$9:$DL$108,3,0)</f>
        <v>0</v>
      </c>
      <c r="I993" s="914"/>
      <c r="J993" s="914"/>
      <c r="K993" s="914"/>
      <c r="L993" s="914"/>
      <c r="M993" s="915"/>
    </row>
    <row r="994" spans="1:13" ht="18" customHeight="1">
      <c r="A994" s="17"/>
      <c r="B994" s="436" t="s">
        <v>165</v>
      </c>
      <c r="C994" s="953" t="s">
        <v>22</v>
      </c>
      <c r="D994" s="954"/>
      <c r="E994" s="954"/>
      <c r="F994" s="955"/>
      <c r="G994" s="60" t="s">
        <v>101</v>
      </c>
      <c r="H994" s="956">
        <f>VLOOKUP($A987,'Class-1'!$B$9:$DL$108,6,0)</f>
        <v>0</v>
      </c>
      <c r="I994" s="956"/>
      <c r="J994" s="956"/>
      <c r="K994" s="956"/>
      <c r="L994" s="956"/>
      <c r="M994" s="957"/>
    </row>
    <row r="995" spans="1:13" ht="18" customHeight="1">
      <c r="A995" s="17"/>
      <c r="B995" s="436" t="s">
        <v>165</v>
      </c>
      <c r="C995" s="953" t="s">
        <v>23</v>
      </c>
      <c r="D995" s="954"/>
      <c r="E995" s="954"/>
      <c r="F995" s="955"/>
      <c r="G995" s="60" t="s">
        <v>101</v>
      </c>
      <c r="H995" s="956">
        <f>VLOOKUP($A987,'Class-1'!$B$9:$DL$108,7,0)</f>
        <v>0</v>
      </c>
      <c r="I995" s="956"/>
      <c r="J995" s="956"/>
      <c r="K995" s="956"/>
      <c r="L995" s="956"/>
      <c r="M995" s="957"/>
    </row>
    <row r="996" spans="1:13" ht="18" customHeight="1">
      <c r="A996" s="17"/>
      <c r="B996" s="436" t="s">
        <v>165</v>
      </c>
      <c r="C996" s="953" t="s">
        <v>64</v>
      </c>
      <c r="D996" s="954"/>
      <c r="E996" s="954"/>
      <c r="F996" s="955"/>
      <c r="G996" s="60" t="s">
        <v>101</v>
      </c>
      <c r="H996" s="956">
        <f>VLOOKUP($A987,'Class-1'!$B$9:$DL$108,8,0)</f>
        <v>0</v>
      </c>
      <c r="I996" s="956"/>
      <c r="J996" s="956"/>
      <c r="K996" s="956"/>
      <c r="L996" s="956"/>
      <c r="M996" s="957"/>
    </row>
    <row r="997" spans="1:13" ht="18" customHeight="1">
      <c r="A997" s="17"/>
      <c r="B997" s="436" t="s">
        <v>165</v>
      </c>
      <c r="C997" s="953" t="s">
        <v>65</v>
      </c>
      <c r="D997" s="954"/>
      <c r="E997" s="954"/>
      <c r="F997" s="955"/>
      <c r="G997" s="60" t="s">
        <v>101</v>
      </c>
      <c r="H997" s="1026" t="str">
        <f>CONCATENATE('Class-1'!$F$4,'Class-1'!$I$4)</f>
        <v>4(A)</v>
      </c>
      <c r="I997" s="956"/>
      <c r="J997" s="956"/>
      <c r="K997" s="956"/>
      <c r="L997" s="956"/>
      <c r="M997" s="957"/>
    </row>
    <row r="998" spans="1:13" ht="18" customHeight="1" thickBot="1">
      <c r="A998" s="17"/>
      <c r="B998" s="436" t="s">
        <v>165</v>
      </c>
      <c r="C998" s="1027" t="s">
        <v>25</v>
      </c>
      <c r="D998" s="1028"/>
      <c r="E998" s="1028"/>
      <c r="F998" s="1029"/>
      <c r="G998" s="130" t="s">
        <v>101</v>
      </c>
      <c r="H998" s="1030">
        <f>VLOOKUP($A987,'Class-1'!$B$9:$DL$108,9,0)</f>
        <v>0</v>
      </c>
      <c r="I998" s="1030"/>
      <c r="J998" s="1030"/>
      <c r="K998" s="1030"/>
      <c r="L998" s="1030"/>
      <c r="M998" s="1031"/>
    </row>
    <row r="999" spans="1:13" ht="18" customHeight="1">
      <c r="A999" s="17"/>
      <c r="B999" s="436" t="s">
        <v>165</v>
      </c>
      <c r="C999" s="958" t="s">
        <v>66</v>
      </c>
      <c r="D999" s="959"/>
      <c r="E999" s="268" t="s">
        <v>109</v>
      </c>
      <c r="F999" s="268" t="s">
        <v>110</v>
      </c>
      <c r="G999" s="265" t="s">
        <v>34</v>
      </c>
      <c r="H999" s="269" t="s">
        <v>67</v>
      </c>
      <c r="I999" s="265" t="s">
        <v>147</v>
      </c>
      <c r="J999" s="270" t="s">
        <v>31</v>
      </c>
      <c r="K999" s="960" t="s">
        <v>118</v>
      </c>
      <c r="L999" s="961"/>
      <c r="M999" s="275" t="s">
        <v>119</v>
      </c>
    </row>
    <row r="1000" spans="1:13" ht="18" customHeight="1" thickBot="1">
      <c r="A1000" s="17"/>
      <c r="B1000" s="436" t="s">
        <v>165</v>
      </c>
      <c r="C1000" s="966" t="s">
        <v>68</v>
      </c>
      <c r="D1000" s="967"/>
      <c r="E1000" s="470">
        <f>'Class-1'!$K$7</f>
        <v>20</v>
      </c>
      <c r="F1000" s="470">
        <f>'Class-1'!$L$7</f>
        <v>20</v>
      </c>
      <c r="G1000" s="266">
        <f>E1000+F1000</f>
        <v>40</v>
      </c>
      <c r="H1000" s="470">
        <f>'Class-1'!$Q$7</f>
        <v>60</v>
      </c>
      <c r="I1000" s="266">
        <f>G1000+H1000</f>
        <v>100</v>
      </c>
      <c r="J1000" s="470">
        <f>'Class-1'!$U$7</f>
        <v>100</v>
      </c>
      <c r="K1000" s="1032">
        <f>I1000+J1000</f>
        <v>200</v>
      </c>
      <c r="L1000" s="1033"/>
      <c r="M1000" s="276" t="s">
        <v>166</v>
      </c>
    </row>
    <row r="1001" spans="1:13" ht="18" customHeight="1">
      <c r="A1001" s="17"/>
      <c r="B1001" s="436" t="s">
        <v>165</v>
      </c>
      <c r="C1001" s="1034" t="str">
        <f>'Class-1'!$K$3</f>
        <v>Hindi</v>
      </c>
      <c r="D1001" s="1035"/>
      <c r="E1001" s="131">
        <f>IF(OR(C1001="",$I992="NSO"),"",VLOOKUP($A987,'Class-1'!$B$9:$DL$108,10,0))</f>
        <v>0</v>
      </c>
      <c r="F1001" s="131">
        <f>IF(OR(C1001="",$I992="NSO"),"",VLOOKUP($A987,'Class-1'!$B$9:$DL$108,11,0))</f>
        <v>0</v>
      </c>
      <c r="G1001" s="267">
        <f>SUM(E1001,F1001)</f>
        <v>0</v>
      </c>
      <c r="H1001" s="131">
        <f>IF(OR(C1001="",$I992="NSO"),"",VLOOKUP($A987,'Class-1'!$B$9:$DL$108,16,0))</f>
        <v>0</v>
      </c>
      <c r="I1001" s="264">
        <f t="shared" ref="I1001:I1006" si="109">SUM(G1001,H1001)</f>
        <v>0</v>
      </c>
      <c r="J1001" s="131">
        <f>IF(OR(C1001="",$I992="NSO"),"",VLOOKUP($A987,'Class-1'!$B$9:$DL$108,20,0))</f>
        <v>0</v>
      </c>
      <c r="K1001" s="1036">
        <f t="shared" ref="K1001:K1006" si="110">SUM(I1001,J1001)</f>
        <v>0</v>
      </c>
      <c r="L1001" s="1037">
        <f t="shared" ref="L1001:L1006" si="111">SUM(J1001,K1001)</f>
        <v>0</v>
      </c>
      <c r="M1001" s="277" t="str">
        <f>IF(OR(C1001="",$I992="NSO"),"",VLOOKUP($A987,'Class-1'!$B$9:$DL$108,23,0))</f>
        <v/>
      </c>
    </row>
    <row r="1002" spans="1:13" ht="18" customHeight="1">
      <c r="A1002" s="17"/>
      <c r="B1002" s="436" t="s">
        <v>165</v>
      </c>
      <c r="C1002" s="962" t="str">
        <f>'Class-1'!$Y$3</f>
        <v>Mathematics</v>
      </c>
      <c r="D1002" s="963"/>
      <c r="E1002" s="131">
        <f>IF(OR(C1002="",$I992="NSO"),"",VLOOKUP($A987,'Class-1'!$B$9:$DL$108,24,0))</f>
        <v>0</v>
      </c>
      <c r="F1002" s="131">
        <f>IF(OR(C1002="",$I992="NSO"),"",VLOOKUP($A987,'Class-1'!$B$9:$DL$108,25,0))</f>
        <v>0</v>
      </c>
      <c r="G1002" s="267">
        <f t="shared" ref="G1002:G1006" si="112">SUM(E1002,F1002)</f>
        <v>0</v>
      </c>
      <c r="H1002" s="131">
        <f>IF(OR(C1002="",$I992="NSO"),"",VLOOKUP($A987,'Class-1'!$B$9:$DL$108,30,0))</f>
        <v>0</v>
      </c>
      <c r="I1002" s="264">
        <f t="shared" si="109"/>
        <v>0</v>
      </c>
      <c r="J1002" s="131">
        <f>IF(OR(C1002="",$I992="NSO"),"",VLOOKUP($A987,'Class-1'!$B$9:$DL$108,34,0))</f>
        <v>0</v>
      </c>
      <c r="K1002" s="964">
        <f t="shared" si="110"/>
        <v>0</v>
      </c>
      <c r="L1002" s="965">
        <f t="shared" si="111"/>
        <v>0</v>
      </c>
      <c r="M1002" s="277" t="str">
        <f>IF(OR(C1002="",$I992="NSO"),"",VLOOKUP($A987,'Class-1'!$B$9:$DL$108,37,0))</f>
        <v/>
      </c>
    </row>
    <row r="1003" spans="1:13" ht="18" customHeight="1">
      <c r="A1003" s="17"/>
      <c r="B1003" s="436" t="s">
        <v>165</v>
      </c>
      <c r="C1003" s="962" t="str">
        <f>'Class-1'!$AM$3</f>
        <v>Sanskrit</v>
      </c>
      <c r="D1003" s="963"/>
      <c r="E1003" s="131">
        <f>IF(OR(C1003="",$I992="NSO"),"",VLOOKUP($A987,'Class-1'!$B$9:$DL$108,38,0))</f>
        <v>0</v>
      </c>
      <c r="F1003" s="131">
        <f>IF(OR(C1003="",$I992="NSO"),"",VLOOKUP($A987,'Class-1'!$B$9:$DL$108,39,0))</f>
        <v>0</v>
      </c>
      <c r="G1003" s="267">
        <f t="shared" si="112"/>
        <v>0</v>
      </c>
      <c r="H1003" s="131">
        <f>IF(OR(C1003="",$I992="NSO"),"",VLOOKUP($A987,'Class-1'!$B$9:$DL$108,44,0))</f>
        <v>0</v>
      </c>
      <c r="I1003" s="264">
        <f t="shared" si="109"/>
        <v>0</v>
      </c>
      <c r="J1003" s="131">
        <f>IF(OR(C1003="",$I992="NSO"),"",VLOOKUP($A987,'Class-1'!$B$9:$DL$108,48,0))</f>
        <v>0</v>
      </c>
      <c r="K1003" s="964">
        <f t="shared" si="110"/>
        <v>0</v>
      </c>
      <c r="L1003" s="965">
        <f t="shared" si="111"/>
        <v>0</v>
      </c>
      <c r="M1003" s="277" t="str">
        <f>IF(OR(C1003="",$I992="NSO"),"",VLOOKUP($A987,'Class-1'!$B$9:$DL$108,51,0))</f>
        <v/>
      </c>
    </row>
    <row r="1004" spans="1:13" ht="18" customHeight="1">
      <c r="A1004" s="17"/>
      <c r="B1004" s="436" t="s">
        <v>165</v>
      </c>
      <c r="C1004" s="962" t="str">
        <f>'Class-1'!$BA$3</f>
        <v>English</v>
      </c>
      <c r="D1004" s="963"/>
      <c r="E1004" s="131">
        <f>IF(OR(C1004="",$I992="NSO"),"",VLOOKUP($A987,'Class-1'!$B$9:$DL$108,52,0))</f>
        <v>0</v>
      </c>
      <c r="F1004" s="131">
        <f>IF(OR(C1004="",$I992="NSO"),"",VLOOKUP($A987,'Class-1'!$B$9:$DL$108,53,0))</f>
        <v>0</v>
      </c>
      <c r="G1004" s="267">
        <f t="shared" si="112"/>
        <v>0</v>
      </c>
      <c r="H1004" s="131">
        <f>IF(OR(C1004="",$I992="NSO"),"",VLOOKUP($A987,'Class-1'!$B$9:$DL$108,58,0))</f>
        <v>0</v>
      </c>
      <c r="I1004" s="264">
        <f t="shared" si="109"/>
        <v>0</v>
      </c>
      <c r="J1004" s="131">
        <f>IF(OR(C1004="",$I992="NSO"),"",VLOOKUP($A987,'Class-1'!$B$9:$DL$108,62,0))</f>
        <v>0</v>
      </c>
      <c r="K1004" s="964">
        <f t="shared" si="110"/>
        <v>0</v>
      </c>
      <c r="L1004" s="965">
        <f t="shared" si="111"/>
        <v>0</v>
      </c>
      <c r="M1004" s="277" t="str">
        <f>IF(OR(C1004="",$I992="NSO"),"",VLOOKUP($A987,'Class-1'!$B$9:$DL$108,65,0))</f>
        <v/>
      </c>
    </row>
    <row r="1005" spans="1:13" ht="18" customHeight="1" thickBot="1">
      <c r="A1005" s="17"/>
      <c r="B1005" s="436" t="s">
        <v>165</v>
      </c>
      <c r="C1005" s="966" t="s">
        <v>68</v>
      </c>
      <c r="D1005" s="967"/>
      <c r="E1005" s="470">
        <f>'Class-1'!$BO$7</f>
        <v>20</v>
      </c>
      <c r="F1005" s="470">
        <f>'Class-1'!$BP$7</f>
        <v>20</v>
      </c>
      <c r="G1005" s="266">
        <f t="shared" si="112"/>
        <v>40</v>
      </c>
      <c r="H1005" s="271">
        <f>'Class-1'!$BU$7</f>
        <v>60</v>
      </c>
      <c r="I1005" s="266">
        <f t="shared" si="109"/>
        <v>100</v>
      </c>
      <c r="J1005" s="470">
        <f>'Class-1'!$BY$7</f>
        <v>100</v>
      </c>
      <c r="K1005" s="1032">
        <f t="shared" si="110"/>
        <v>200</v>
      </c>
      <c r="L1005" s="1033">
        <f t="shared" si="111"/>
        <v>300</v>
      </c>
      <c r="M1005" s="276" t="s">
        <v>166</v>
      </c>
    </row>
    <row r="1006" spans="1:13" ht="18" customHeight="1">
      <c r="A1006" s="17"/>
      <c r="B1006" s="436" t="s">
        <v>165</v>
      </c>
      <c r="C1006" s="962" t="str">
        <f>'Class-1'!$BO$3</f>
        <v>Env. Study</v>
      </c>
      <c r="D1006" s="963"/>
      <c r="E1006" s="131">
        <f>IF(OR(C1006="",$I992="NSO"),"",VLOOKUP($A987,'Class-1'!$B$9:$DL$108,66,0))</f>
        <v>0</v>
      </c>
      <c r="F1006" s="131">
        <f>IF(OR(C1006="",$I992="NSO"),"",VLOOKUP($A987,'Class-1'!$B$9:$DL$108,67,0))</f>
        <v>0</v>
      </c>
      <c r="G1006" s="264">
        <f t="shared" si="112"/>
        <v>0</v>
      </c>
      <c r="H1006" s="131">
        <f>IF(OR(C1006="",$I992="NSO"),"",VLOOKUP($A987,'Class-1'!$B$9:$DL$108,72,0))</f>
        <v>0</v>
      </c>
      <c r="I1006" s="264">
        <f t="shared" si="109"/>
        <v>0</v>
      </c>
      <c r="J1006" s="131">
        <f>IF(OR(C1006="",$I992="NSO"),"",VLOOKUP($A987,'Class-1'!$B$9:$DL$108,76,0))</f>
        <v>0</v>
      </c>
      <c r="K1006" s="968">
        <f t="shared" si="110"/>
        <v>0</v>
      </c>
      <c r="L1006" s="969">
        <f t="shared" si="111"/>
        <v>0</v>
      </c>
      <c r="M1006" s="277" t="str">
        <f>IF(OR(C1006="",$I992="NSO"),"",VLOOKUP($A987,'Class-1'!$B$9:$DL$108,79,0))</f>
        <v/>
      </c>
    </row>
    <row r="1007" spans="1:13" ht="18" customHeight="1" thickBot="1">
      <c r="A1007" s="17"/>
      <c r="B1007" s="436" t="s">
        <v>165</v>
      </c>
      <c r="C1007" s="970"/>
      <c r="D1007" s="971"/>
      <c r="E1007" s="971"/>
      <c r="F1007" s="971"/>
      <c r="G1007" s="971"/>
      <c r="H1007" s="971"/>
      <c r="I1007" s="971"/>
      <c r="J1007" s="971"/>
      <c r="K1007" s="971"/>
      <c r="L1007" s="971"/>
      <c r="M1007" s="972"/>
    </row>
    <row r="1008" spans="1:13" ht="18" customHeight="1">
      <c r="A1008" s="17"/>
      <c r="B1008" s="436" t="s">
        <v>165</v>
      </c>
      <c r="C1008" s="973" t="s">
        <v>120</v>
      </c>
      <c r="D1008" s="974"/>
      <c r="E1008" s="975"/>
      <c r="F1008" s="906" t="s">
        <v>121</v>
      </c>
      <c r="G1008" s="906"/>
      <c r="H1008" s="907" t="s">
        <v>122</v>
      </c>
      <c r="I1008" s="908"/>
      <c r="J1008" s="132" t="s">
        <v>51</v>
      </c>
      <c r="K1008" s="438" t="s">
        <v>123</v>
      </c>
      <c r="L1008" s="262" t="s">
        <v>49</v>
      </c>
      <c r="M1008" s="278" t="s">
        <v>54</v>
      </c>
    </row>
    <row r="1009" spans="1:13" ht="18" customHeight="1" thickBot="1">
      <c r="A1009" s="17"/>
      <c r="B1009" s="436" t="s">
        <v>165</v>
      </c>
      <c r="C1009" s="976"/>
      <c r="D1009" s="977"/>
      <c r="E1009" s="978"/>
      <c r="F1009" s="909">
        <f>IF(OR($I992="",$I992="NSO"),"",VLOOKUP($A987,'Class-1'!$B$9:$DL$108,107,0))</f>
        <v>1000</v>
      </c>
      <c r="G1009" s="910"/>
      <c r="H1009" s="909">
        <f>IF(OR($I992="",$I992="NSO"),"",VLOOKUP($A987,'Class-1'!$B$9:$DL$108,108,0))</f>
        <v>0</v>
      </c>
      <c r="I1009" s="910"/>
      <c r="J1009" s="133">
        <f>IF(OR($I992="",$I992="NSO"),"",VLOOKUP($A987,'Class-1'!$B$9:$DL$200,109,0))</f>
        <v>0</v>
      </c>
      <c r="K1009" s="133" t="str">
        <f>IF(OR($I992="",$I992="NSO"),"",VLOOKUP($A987,'Class-1'!$B$9:$DL$200,110,0))</f>
        <v/>
      </c>
      <c r="L1009" s="263" t="str">
        <f>IF(OR($I992="",$I992="NSO"),"",VLOOKUP($A987,'Class-1'!$B$9:$DL$200,111,0))</f>
        <v/>
      </c>
      <c r="M1009" s="279" t="str">
        <f>IF(OR($I992="",$I992="NSO"),"",VLOOKUP($A987,'Class-1'!$B$9:$DL$200,113,0))</f>
        <v/>
      </c>
    </row>
    <row r="1010" spans="1:13" ht="18" customHeight="1" thickBot="1">
      <c r="A1010" s="17"/>
      <c r="B1010" s="436" t="s">
        <v>165</v>
      </c>
      <c r="C1010" s="979"/>
      <c r="D1010" s="980"/>
      <c r="E1010" s="980"/>
      <c r="F1010" s="980"/>
      <c r="G1010" s="980"/>
      <c r="H1010" s="981"/>
      <c r="I1010" s="983" t="s">
        <v>73</v>
      </c>
      <c r="J1010" s="984"/>
      <c r="K1010" s="63">
        <f>IF(OR($I992="",$I992="NSO"),"",VLOOKUP($A987,'Class-1'!$B$9:$DL$200,104,0))</f>
        <v>0</v>
      </c>
      <c r="L1010" s="982" t="s">
        <v>93</v>
      </c>
      <c r="M1010" s="897"/>
    </row>
    <row r="1011" spans="1:13" ht="18" customHeight="1" thickBot="1">
      <c r="A1011" s="17"/>
      <c r="B1011" s="436" t="s">
        <v>165</v>
      </c>
      <c r="C1011" s="1014" t="s">
        <v>72</v>
      </c>
      <c r="D1011" s="1015"/>
      <c r="E1011" s="1015"/>
      <c r="F1011" s="1015"/>
      <c r="G1011" s="1015"/>
      <c r="H1011" s="1016"/>
      <c r="I1011" s="1017" t="s">
        <v>74</v>
      </c>
      <c r="J1011" s="1018"/>
      <c r="K1011" s="64">
        <f>IF(OR($I992="",$I992="NSO"),"",VLOOKUP($A987,'Class-1'!$B$9:$DL$200,105,0))</f>
        <v>0</v>
      </c>
      <c r="L1011" s="1019" t="str">
        <f>IF(OR($I992="",$I992="NSO"),"",VLOOKUP($A987,'Class-1'!$B$9:$DL$200,106,0))</f>
        <v/>
      </c>
      <c r="M1011" s="1020"/>
    </row>
    <row r="1012" spans="1:13" ht="18" customHeight="1" thickBot="1">
      <c r="A1012" s="17"/>
      <c r="B1012" s="436" t="s">
        <v>165</v>
      </c>
      <c r="C1012" s="1001" t="s">
        <v>66</v>
      </c>
      <c r="D1012" s="1002"/>
      <c r="E1012" s="1003"/>
      <c r="F1012" s="1012" t="s">
        <v>69</v>
      </c>
      <c r="G1012" s="1013"/>
      <c r="H1012" s="272" t="s">
        <v>58</v>
      </c>
      <c r="I1012" s="985" t="s">
        <v>75</v>
      </c>
      <c r="J1012" s="986"/>
      <c r="K1012" s="987">
        <f>IF(OR($I992="",$I992="NSO"),"",VLOOKUP($A987,'Class-1'!$B$9:$DL$200,114,0))</f>
        <v>0</v>
      </c>
      <c r="L1012" s="987"/>
      <c r="M1012" s="988"/>
    </row>
    <row r="1013" spans="1:13" ht="18" customHeight="1">
      <c r="A1013" s="17"/>
      <c r="B1013" s="436" t="s">
        <v>165</v>
      </c>
      <c r="C1013" s="923" t="str">
        <f>'Class-1'!$CC$3</f>
        <v>WORK EXP.</v>
      </c>
      <c r="D1013" s="924"/>
      <c r="E1013" s="925"/>
      <c r="F1013" s="926" t="str">
        <f>IF(OR(C1013="",$I992="NSO"),"",VLOOKUP($A987,'Class-1'!$B$9:$DZ$200,121,0))</f>
        <v>0/100</v>
      </c>
      <c r="G1013" s="927"/>
      <c r="H1013" s="85" t="str">
        <f>IF(OR(C1013="",$I992="NSO"),"",VLOOKUP($A987,'Class-1'!$B$9:$DL$108,87,0))</f>
        <v/>
      </c>
      <c r="I1013" s="1021" t="s">
        <v>95</v>
      </c>
      <c r="J1013" s="1022"/>
      <c r="K1013" s="1023">
        <f>'Class-1'!$T$2</f>
        <v>44705</v>
      </c>
      <c r="L1013" s="1024"/>
      <c r="M1013" s="1025"/>
    </row>
    <row r="1014" spans="1:13" ht="18" customHeight="1">
      <c r="A1014" s="17"/>
      <c r="B1014" s="436" t="s">
        <v>165</v>
      </c>
      <c r="C1014" s="923" t="str">
        <f>'Class-1'!$CK$3</f>
        <v>ART EDUCATION</v>
      </c>
      <c r="D1014" s="924"/>
      <c r="E1014" s="925"/>
      <c r="F1014" s="926" t="str">
        <f>IF(OR(C1014="",$I992="NSO"),"",VLOOKUP($A987,'Class-1'!$B$9:$DZ$200,125,0))</f>
        <v>0/100</v>
      </c>
      <c r="G1014" s="927"/>
      <c r="H1014" s="134" t="str">
        <f>IF(OR(C1014="",$I992="NSO"),"",VLOOKUP($A987,'Class-1'!$B$9:$DL$108,95,0))</f>
        <v/>
      </c>
      <c r="I1014" s="928"/>
      <c r="J1014" s="929"/>
      <c r="K1014" s="929"/>
      <c r="L1014" s="929"/>
      <c r="M1014" s="930"/>
    </row>
    <row r="1015" spans="1:13" ht="18" customHeight="1" thickBot="1">
      <c r="A1015" s="17"/>
      <c r="B1015" s="436" t="s">
        <v>165</v>
      </c>
      <c r="C1015" s="931" t="str">
        <f>'Class-1'!$CS$3</f>
        <v>HEALTH &amp; PHY. EDUCATION</v>
      </c>
      <c r="D1015" s="932"/>
      <c r="E1015" s="933"/>
      <c r="F1015" s="926" t="str">
        <f>IF(OR(C1015="",$I992="NSO"),"",VLOOKUP($A987,'Class-1'!$B$9:$DZ$200,129,0))</f>
        <v>0/100</v>
      </c>
      <c r="G1015" s="927"/>
      <c r="H1015" s="86" t="str">
        <f>IF(OR(C1015="",$I992="NSO"),"",VLOOKUP($A987,'Class-1'!$B$9:$DL$108,103,0))</f>
        <v/>
      </c>
      <c r="I1015" s="889" t="s">
        <v>89</v>
      </c>
      <c r="J1015" s="890"/>
      <c r="K1015" s="936"/>
      <c r="L1015" s="937"/>
      <c r="M1015" s="938"/>
    </row>
    <row r="1016" spans="1:13" ht="18" customHeight="1">
      <c r="A1016" s="17"/>
      <c r="B1016" s="436" t="s">
        <v>165</v>
      </c>
      <c r="C1016" s="895" t="s">
        <v>76</v>
      </c>
      <c r="D1016" s="896"/>
      <c r="E1016" s="896"/>
      <c r="F1016" s="896"/>
      <c r="G1016" s="896"/>
      <c r="H1016" s="897"/>
      <c r="I1016" s="891"/>
      <c r="J1016" s="892"/>
      <c r="K1016" s="939"/>
      <c r="L1016" s="940"/>
      <c r="M1016" s="941"/>
    </row>
    <row r="1017" spans="1:13" ht="18" customHeight="1">
      <c r="A1017" s="17"/>
      <c r="B1017" s="436" t="s">
        <v>165</v>
      </c>
      <c r="C1017" s="135" t="s">
        <v>35</v>
      </c>
      <c r="D1017" s="463" t="s">
        <v>82</v>
      </c>
      <c r="E1017" s="452"/>
      <c r="F1017" s="463" t="s">
        <v>83</v>
      </c>
      <c r="G1017" s="464"/>
      <c r="H1017" s="465"/>
      <c r="I1017" s="893"/>
      <c r="J1017" s="894"/>
      <c r="K1017" s="942"/>
      <c r="L1017" s="943"/>
      <c r="M1017" s="944"/>
    </row>
    <row r="1018" spans="1:13" ht="16.5" customHeight="1">
      <c r="A1018" s="17"/>
      <c r="B1018" s="436" t="s">
        <v>165</v>
      </c>
      <c r="C1018" s="148" t="s">
        <v>168</v>
      </c>
      <c r="D1018" s="451" t="s">
        <v>170</v>
      </c>
      <c r="E1018" s="148"/>
      <c r="F1018" s="468" t="s">
        <v>84</v>
      </c>
      <c r="G1018" s="466"/>
      <c r="H1018" s="467"/>
      <c r="I1018" s="992" t="s">
        <v>90</v>
      </c>
      <c r="J1018" s="993"/>
      <c r="K1018" s="993"/>
      <c r="L1018" s="993"/>
      <c r="M1018" s="994"/>
    </row>
    <row r="1019" spans="1:13" ht="16.5" customHeight="1">
      <c r="A1019" s="17"/>
      <c r="B1019" s="436" t="s">
        <v>165</v>
      </c>
      <c r="C1019" s="471" t="s">
        <v>77</v>
      </c>
      <c r="D1019" s="451" t="s">
        <v>173</v>
      </c>
      <c r="E1019" s="148"/>
      <c r="F1019" s="468" t="s">
        <v>85</v>
      </c>
      <c r="G1019" s="466"/>
      <c r="H1019" s="467"/>
      <c r="I1019" s="995"/>
      <c r="J1019" s="996"/>
      <c r="K1019" s="996"/>
      <c r="L1019" s="996"/>
      <c r="M1019" s="997"/>
    </row>
    <row r="1020" spans="1:13" ht="16.5" customHeight="1">
      <c r="A1020" s="17"/>
      <c r="B1020" s="436" t="s">
        <v>165</v>
      </c>
      <c r="C1020" s="471" t="s">
        <v>78</v>
      </c>
      <c r="D1020" s="451" t="s">
        <v>174</v>
      </c>
      <c r="E1020" s="148"/>
      <c r="F1020" s="468" t="s">
        <v>86</v>
      </c>
      <c r="G1020" s="466"/>
      <c r="H1020" s="467"/>
      <c r="I1020" s="995"/>
      <c r="J1020" s="996"/>
      <c r="K1020" s="996"/>
      <c r="L1020" s="996"/>
      <c r="M1020" s="997"/>
    </row>
    <row r="1021" spans="1:13" ht="16.5" customHeight="1">
      <c r="A1021" s="17"/>
      <c r="B1021" s="436" t="s">
        <v>165</v>
      </c>
      <c r="C1021" s="471" t="s">
        <v>80</v>
      </c>
      <c r="D1021" s="451" t="s">
        <v>171</v>
      </c>
      <c r="E1021" s="148"/>
      <c r="F1021" s="468" t="s">
        <v>88</v>
      </c>
      <c r="G1021" s="466"/>
      <c r="H1021" s="467"/>
      <c r="I1021" s="998"/>
      <c r="J1021" s="999"/>
      <c r="K1021" s="999"/>
      <c r="L1021" s="999"/>
      <c r="M1021" s="1000"/>
    </row>
    <row r="1022" spans="1:13" ht="16.5" customHeight="1" thickBot="1">
      <c r="A1022" s="17"/>
      <c r="B1022" s="437" t="s">
        <v>165</v>
      </c>
      <c r="C1022" s="280" t="s">
        <v>79</v>
      </c>
      <c r="D1022" s="446" t="s">
        <v>172</v>
      </c>
      <c r="E1022" s="439"/>
      <c r="F1022" s="461" t="s">
        <v>87</v>
      </c>
      <c r="G1022" s="462"/>
      <c r="H1022" s="469"/>
      <c r="I1022" s="989" t="s">
        <v>124</v>
      </c>
      <c r="J1022" s="990"/>
      <c r="K1022" s="990"/>
      <c r="L1022" s="990"/>
      <c r="M1022" s="991"/>
    </row>
    <row r="1023" spans="1:13" ht="14.25" customHeight="1" thickBot="1">
      <c r="A1023" s="282">
        <f>A987+1</f>
        <v>29</v>
      </c>
      <c r="B1023" s="1009" t="s">
        <v>61</v>
      </c>
      <c r="C1023" s="1010"/>
      <c r="D1023" s="1010"/>
      <c r="E1023" s="1010"/>
      <c r="F1023" s="1010"/>
      <c r="G1023" s="1010"/>
      <c r="H1023" s="1010"/>
      <c r="I1023" s="1010"/>
      <c r="J1023" s="1010"/>
      <c r="K1023" s="1010"/>
      <c r="L1023" s="1010"/>
      <c r="M1023" s="1011"/>
    </row>
    <row r="1024" spans="1:13" ht="36.75" thickTop="1">
      <c r="A1024" s="17"/>
      <c r="B1024" s="1005"/>
      <c r="C1024" s="1006"/>
      <c r="D1024" s="945" t="str">
        <f>Master!$E$8</f>
        <v>Govt.Sr.Sec.Sch. Raimalwada</v>
      </c>
      <c r="E1024" s="946"/>
      <c r="F1024" s="946"/>
      <c r="G1024" s="946"/>
      <c r="H1024" s="946"/>
      <c r="I1024" s="946"/>
      <c r="J1024" s="946"/>
      <c r="K1024" s="946"/>
      <c r="L1024" s="946"/>
      <c r="M1024" s="947"/>
    </row>
    <row r="1025" spans="1:13" ht="21" customHeight="1" thickBot="1">
      <c r="A1025" s="17"/>
      <c r="B1025" s="1007"/>
      <c r="C1025" s="1008"/>
      <c r="D1025" s="948" t="str">
        <f>Master!$E$11</f>
        <v>P.S.-Bapini (Jodhpur)</v>
      </c>
      <c r="E1025" s="949"/>
      <c r="F1025" s="949"/>
      <c r="G1025" s="949"/>
      <c r="H1025" s="949"/>
      <c r="I1025" s="949"/>
      <c r="J1025" s="949"/>
      <c r="K1025" s="949"/>
      <c r="L1025" s="949"/>
      <c r="M1025" s="950"/>
    </row>
    <row r="1026" spans="1:13" ht="42.75" customHeight="1" thickTop="1">
      <c r="A1026" s="17"/>
      <c r="B1026" s="273"/>
      <c r="C1026" s="916" t="s">
        <v>62</v>
      </c>
      <c r="D1026" s="917"/>
      <c r="E1026" s="917"/>
      <c r="F1026" s="917"/>
      <c r="G1026" s="917"/>
      <c r="H1026" s="917"/>
      <c r="I1026" s="918"/>
      <c r="J1026" s="922" t="s">
        <v>91</v>
      </c>
      <c r="K1026" s="922"/>
      <c r="L1026" s="934" t="str">
        <f>Master!$E$14</f>
        <v>0810000000</v>
      </c>
      <c r="M1026" s="935"/>
    </row>
    <row r="1027" spans="1:13" ht="18" customHeight="1" thickBot="1">
      <c r="A1027" s="17"/>
      <c r="B1027" s="274"/>
      <c r="C1027" s="919"/>
      <c r="D1027" s="920"/>
      <c r="E1027" s="920"/>
      <c r="F1027" s="920"/>
      <c r="G1027" s="920"/>
      <c r="H1027" s="920"/>
      <c r="I1027" s="921"/>
      <c r="J1027" s="898" t="s">
        <v>63</v>
      </c>
      <c r="K1027" s="899"/>
      <c r="L1027" s="902" t="str">
        <f>Master!$E$6</f>
        <v>2021-22</v>
      </c>
      <c r="M1027" s="903"/>
    </row>
    <row r="1028" spans="1:13" ht="18" customHeight="1" thickBot="1">
      <c r="A1028" s="17"/>
      <c r="B1028" s="274"/>
      <c r="C1028" s="951" t="s">
        <v>125</v>
      </c>
      <c r="D1028" s="952"/>
      <c r="E1028" s="952"/>
      <c r="F1028" s="952"/>
      <c r="G1028" s="952"/>
      <c r="H1028" s="952"/>
      <c r="I1028" s="281">
        <f>VLOOKUP($A1023,'Class-1'!$B$9:$F$108,5,0)</f>
        <v>0</v>
      </c>
      <c r="J1028" s="900"/>
      <c r="K1028" s="901"/>
      <c r="L1028" s="904"/>
      <c r="M1028" s="905"/>
    </row>
    <row r="1029" spans="1:13" ht="18" customHeight="1">
      <c r="A1029" s="17"/>
      <c r="B1029" s="436" t="s">
        <v>165</v>
      </c>
      <c r="C1029" s="911" t="s">
        <v>20</v>
      </c>
      <c r="D1029" s="912"/>
      <c r="E1029" s="912"/>
      <c r="F1029" s="913"/>
      <c r="G1029" s="31" t="s">
        <v>101</v>
      </c>
      <c r="H1029" s="914">
        <f>VLOOKUP($A1023,'Class-1'!$B$9:$DL$108,3,0)</f>
        <v>0</v>
      </c>
      <c r="I1029" s="914"/>
      <c r="J1029" s="914"/>
      <c r="K1029" s="914"/>
      <c r="L1029" s="914"/>
      <c r="M1029" s="915"/>
    </row>
    <row r="1030" spans="1:13" ht="18" customHeight="1">
      <c r="A1030" s="17"/>
      <c r="B1030" s="436" t="s">
        <v>165</v>
      </c>
      <c r="C1030" s="953" t="s">
        <v>22</v>
      </c>
      <c r="D1030" s="954"/>
      <c r="E1030" s="954"/>
      <c r="F1030" s="955"/>
      <c r="G1030" s="60" t="s">
        <v>101</v>
      </c>
      <c r="H1030" s="956">
        <f>VLOOKUP($A1023,'Class-1'!$B$9:$DL$108,6,0)</f>
        <v>0</v>
      </c>
      <c r="I1030" s="956"/>
      <c r="J1030" s="956"/>
      <c r="K1030" s="956"/>
      <c r="L1030" s="956"/>
      <c r="M1030" s="957"/>
    </row>
    <row r="1031" spans="1:13" ht="18" customHeight="1">
      <c r="A1031" s="17"/>
      <c r="B1031" s="436" t="s">
        <v>165</v>
      </c>
      <c r="C1031" s="953" t="s">
        <v>23</v>
      </c>
      <c r="D1031" s="954"/>
      <c r="E1031" s="954"/>
      <c r="F1031" s="955"/>
      <c r="G1031" s="60" t="s">
        <v>101</v>
      </c>
      <c r="H1031" s="956">
        <f>VLOOKUP($A1023,'Class-1'!$B$9:$DL$108,7,0)</f>
        <v>0</v>
      </c>
      <c r="I1031" s="956"/>
      <c r="J1031" s="956"/>
      <c r="K1031" s="956"/>
      <c r="L1031" s="956"/>
      <c r="M1031" s="957"/>
    </row>
    <row r="1032" spans="1:13" ht="18" customHeight="1">
      <c r="A1032" s="17"/>
      <c r="B1032" s="436" t="s">
        <v>165</v>
      </c>
      <c r="C1032" s="953" t="s">
        <v>64</v>
      </c>
      <c r="D1032" s="954"/>
      <c r="E1032" s="954"/>
      <c r="F1032" s="955"/>
      <c r="G1032" s="60" t="s">
        <v>101</v>
      </c>
      <c r="H1032" s="956">
        <f>VLOOKUP($A1023,'Class-1'!$B$9:$DL$108,8,0)</f>
        <v>0</v>
      </c>
      <c r="I1032" s="956"/>
      <c r="J1032" s="956"/>
      <c r="K1032" s="956"/>
      <c r="L1032" s="956"/>
      <c r="M1032" s="957"/>
    </row>
    <row r="1033" spans="1:13" ht="18" customHeight="1">
      <c r="A1033" s="17"/>
      <c r="B1033" s="436" t="s">
        <v>165</v>
      </c>
      <c r="C1033" s="953" t="s">
        <v>65</v>
      </c>
      <c r="D1033" s="954"/>
      <c r="E1033" s="954"/>
      <c r="F1033" s="955"/>
      <c r="G1033" s="60" t="s">
        <v>101</v>
      </c>
      <c r="H1033" s="1026" t="str">
        <f>CONCATENATE('Class-1'!$F$4,'Class-1'!$I$4)</f>
        <v>4(A)</v>
      </c>
      <c r="I1033" s="956"/>
      <c r="J1033" s="956"/>
      <c r="K1033" s="956"/>
      <c r="L1033" s="956"/>
      <c r="M1033" s="957"/>
    </row>
    <row r="1034" spans="1:13" ht="18" customHeight="1" thickBot="1">
      <c r="A1034" s="17"/>
      <c r="B1034" s="436" t="s">
        <v>165</v>
      </c>
      <c r="C1034" s="1027" t="s">
        <v>25</v>
      </c>
      <c r="D1034" s="1028"/>
      <c r="E1034" s="1028"/>
      <c r="F1034" s="1029"/>
      <c r="G1034" s="130" t="s">
        <v>101</v>
      </c>
      <c r="H1034" s="1030">
        <f>VLOOKUP($A1023,'Class-1'!$B$9:$DL$108,9,0)</f>
        <v>0</v>
      </c>
      <c r="I1034" s="1030"/>
      <c r="J1034" s="1030"/>
      <c r="K1034" s="1030"/>
      <c r="L1034" s="1030"/>
      <c r="M1034" s="1031"/>
    </row>
    <row r="1035" spans="1:13" ht="18" customHeight="1">
      <c r="A1035" s="17"/>
      <c r="B1035" s="436" t="s">
        <v>165</v>
      </c>
      <c r="C1035" s="958" t="s">
        <v>66</v>
      </c>
      <c r="D1035" s="959"/>
      <c r="E1035" s="268" t="s">
        <v>109</v>
      </c>
      <c r="F1035" s="268" t="s">
        <v>110</v>
      </c>
      <c r="G1035" s="265" t="s">
        <v>34</v>
      </c>
      <c r="H1035" s="269" t="s">
        <v>67</v>
      </c>
      <c r="I1035" s="265" t="s">
        <v>147</v>
      </c>
      <c r="J1035" s="270" t="s">
        <v>31</v>
      </c>
      <c r="K1035" s="960" t="s">
        <v>118</v>
      </c>
      <c r="L1035" s="961"/>
      <c r="M1035" s="275" t="s">
        <v>119</v>
      </c>
    </row>
    <row r="1036" spans="1:13" ht="18" customHeight="1" thickBot="1">
      <c r="A1036" s="17"/>
      <c r="B1036" s="436" t="s">
        <v>165</v>
      </c>
      <c r="C1036" s="966" t="s">
        <v>68</v>
      </c>
      <c r="D1036" s="967"/>
      <c r="E1036" s="470">
        <f>'Class-1'!$K$7</f>
        <v>20</v>
      </c>
      <c r="F1036" s="470">
        <f>'Class-1'!$L$7</f>
        <v>20</v>
      </c>
      <c r="G1036" s="266">
        <f>E1036+F1036</f>
        <v>40</v>
      </c>
      <c r="H1036" s="470">
        <f>'Class-1'!$Q$7</f>
        <v>60</v>
      </c>
      <c r="I1036" s="266">
        <f>G1036+H1036</f>
        <v>100</v>
      </c>
      <c r="J1036" s="470">
        <f>'Class-1'!$U$7</f>
        <v>100</v>
      </c>
      <c r="K1036" s="1032">
        <f>I1036+J1036</f>
        <v>200</v>
      </c>
      <c r="L1036" s="1033"/>
      <c r="M1036" s="276" t="s">
        <v>166</v>
      </c>
    </row>
    <row r="1037" spans="1:13" ht="18" customHeight="1">
      <c r="A1037" s="17"/>
      <c r="B1037" s="436" t="s">
        <v>165</v>
      </c>
      <c r="C1037" s="1034" t="str">
        <f>'Class-1'!$K$3</f>
        <v>Hindi</v>
      </c>
      <c r="D1037" s="1035"/>
      <c r="E1037" s="131">
        <f>IF(OR(C1037="",$I1028="NSO"),"",VLOOKUP($A1023,'Class-1'!$B$9:$DL$108,10,0))</f>
        <v>0</v>
      </c>
      <c r="F1037" s="131">
        <f>IF(OR(C1037="",$I1028="NSO"),"",VLOOKUP($A1023,'Class-1'!$B$9:$DL$108,11,0))</f>
        <v>0</v>
      </c>
      <c r="G1037" s="267">
        <f>SUM(E1037,F1037)</f>
        <v>0</v>
      </c>
      <c r="H1037" s="131">
        <f>IF(OR(C1037="",$I1028="NSO"),"",VLOOKUP($A1023,'Class-1'!$B$9:$DL$108,16,0))</f>
        <v>0</v>
      </c>
      <c r="I1037" s="264">
        <f t="shared" ref="I1037:I1042" si="113">SUM(G1037,H1037)</f>
        <v>0</v>
      </c>
      <c r="J1037" s="131">
        <f>IF(OR(C1037="",$I1028="NSO"),"",VLOOKUP($A1023,'Class-1'!$B$9:$DL$108,20,0))</f>
        <v>0</v>
      </c>
      <c r="K1037" s="1036">
        <f t="shared" ref="K1037:K1042" si="114">SUM(I1037,J1037)</f>
        <v>0</v>
      </c>
      <c r="L1037" s="1037">
        <f t="shared" ref="L1037:L1042" si="115">SUM(J1037,K1037)</f>
        <v>0</v>
      </c>
      <c r="M1037" s="277" t="str">
        <f>IF(OR(C1037="",$I1028="NSO"),"",VLOOKUP($A1023,'Class-1'!$B$9:$DL$108,23,0))</f>
        <v/>
      </c>
    </row>
    <row r="1038" spans="1:13" ht="18" customHeight="1">
      <c r="A1038" s="17"/>
      <c r="B1038" s="436" t="s">
        <v>165</v>
      </c>
      <c r="C1038" s="962" t="str">
        <f>'Class-1'!$Y$3</f>
        <v>Mathematics</v>
      </c>
      <c r="D1038" s="963"/>
      <c r="E1038" s="131">
        <f>IF(OR(C1038="",$I1028="NSO"),"",VLOOKUP($A1023,'Class-1'!$B$9:$DL$108,24,0))</f>
        <v>0</v>
      </c>
      <c r="F1038" s="131">
        <f>IF(OR(C1038="",$I1028="NSO"),"",VLOOKUP($A1023,'Class-1'!$B$9:$DL$108,25,0))</f>
        <v>0</v>
      </c>
      <c r="G1038" s="267">
        <f t="shared" ref="G1038:G1042" si="116">SUM(E1038,F1038)</f>
        <v>0</v>
      </c>
      <c r="H1038" s="131">
        <f>IF(OR(C1038="",$I1028="NSO"),"",VLOOKUP($A1023,'Class-1'!$B$9:$DL$108,30,0))</f>
        <v>0</v>
      </c>
      <c r="I1038" s="264">
        <f t="shared" si="113"/>
        <v>0</v>
      </c>
      <c r="J1038" s="131">
        <f>IF(OR(C1038="",$I1028="NSO"),"",VLOOKUP($A1023,'Class-1'!$B$9:$DL$108,34,0))</f>
        <v>0</v>
      </c>
      <c r="K1038" s="964">
        <f t="shared" si="114"/>
        <v>0</v>
      </c>
      <c r="L1038" s="965">
        <f t="shared" si="115"/>
        <v>0</v>
      </c>
      <c r="M1038" s="277" t="str">
        <f>IF(OR(C1038="",$I1028="NSO"),"",VLOOKUP($A1023,'Class-1'!$B$9:$DL$108,37,0))</f>
        <v/>
      </c>
    </row>
    <row r="1039" spans="1:13" ht="18" customHeight="1">
      <c r="A1039" s="17"/>
      <c r="B1039" s="436" t="s">
        <v>165</v>
      </c>
      <c r="C1039" s="962" t="str">
        <f>'Class-1'!$AM$3</f>
        <v>Sanskrit</v>
      </c>
      <c r="D1039" s="963"/>
      <c r="E1039" s="131">
        <f>IF(OR(C1039="",$I1028="NSO"),"",VLOOKUP($A1023,'Class-1'!$B$9:$DL$108,38,0))</f>
        <v>0</v>
      </c>
      <c r="F1039" s="131">
        <f>IF(OR(C1039="",$I1028="NSO"),"",VLOOKUP($A1023,'Class-1'!$B$9:$DL$108,39,0))</f>
        <v>0</v>
      </c>
      <c r="G1039" s="267">
        <f t="shared" si="116"/>
        <v>0</v>
      </c>
      <c r="H1039" s="131">
        <f>IF(OR(C1039="",$I1028="NSO"),"",VLOOKUP($A1023,'Class-1'!$B$9:$DL$108,44,0))</f>
        <v>0</v>
      </c>
      <c r="I1039" s="264">
        <f t="shared" si="113"/>
        <v>0</v>
      </c>
      <c r="J1039" s="131">
        <f>IF(OR(C1039="",$I1028="NSO"),"",VLOOKUP($A1023,'Class-1'!$B$9:$DL$108,48,0))</f>
        <v>0</v>
      </c>
      <c r="K1039" s="964">
        <f t="shared" si="114"/>
        <v>0</v>
      </c>
      <c r="L1039" s="965">
        <f t="shared" si="115"/>
        <v>0</v>
      </c>
      <c r="M1039" s="277" t="str">
        <f>IF(OR(C1039="",$I1028="NSO"),"",VLOOKUP($A1023,'Class-1'!$B$9:$DL$108,51,0))</f>
        <v/>
      </c>
    </row>
    <row r="1040" spans="1:13" ht="18" customHeight="1">
      <c r="A1040" s="17"/>
      <c r="B1040" s="436" t="s">
        <v>165</v>
      </c>
      <c r="C1040" s="962" t="str">
        <f>'Class-1'!$BA$3</f>
        <v>English</v>
      </c>
      <c r="D1040" s="963"/>
      <c r="E1040" s="131">
        <f>IF(OR(C1040="",$I1028="NSO"),"",VLOOKUP($A1023,'Class-1'!$B$9:$DL$108,52,0))</f>
        <v>0</v>
      </c>
      <c r="F1040" s="131">
        <f>IF(OR(C1040="",$I1028="NSO"),"",VLOOKUP($A1023,'Class-1'!$B$9:$DL$108,53,0))</f>
        <v>0</v>
      </c>
      <c r="G1040" s="267">
        <f t="shared" si="116"/>
        <v>0</v>
      </c>
      <c r="H1040" s="131">
        <f>IF(OR(C1040="",$I1028="NSO"),"",VLOOKUP($A1023,'Class-1'!$B$9:$DL$108,58,0))</f>
        <v>0</v>
      </c>
      <c r="I1040" s="264">
        <f t="shared" si="113"/>
        <v>0</v>
      </c>
      <c r="J1040" s="131">
        <f>IF(OR(C1040="",$I1028="NSO"),"",VLOOKUP($A1023,'Class-1'!$B$9:$DL$108,62,0))</f>
        <v>0</v>
      </c>
      <c r="K1040" s="964">
        <f t="shared" si="114"/>
        <v>0</v>
      </c>
      <c r="L1040" s="965">
        <f t="shared" si="115"/>
        <v>0</v>
      </c>
      <c r="M1040" s="277" t="str">
        <f>IF(OR(C1040="",$I1028="NSO"),"",VLOOKUP($A1023,'Class-1'!$B$9:$DL$108,65,0))</f>
        <v/>
      </c>
    </row>
    <row r="1041" spans="1:13" ht="18" customHeight="1" thickBot="1">
      <c r="A1041" s="17"/>
      <c r="B1041" s="436" t="s">
        <v>165</v>
      </c>
      <c r="C1041" s="966" t="s">
        <v>68</v>
      </c>
      <c r="D1041" s="967"/>
      <c r="E1041" s="470">
        <f>'Class-1'!$BO$7</f>
        <v>20</v>
      </c>
      <c r="F1041" s="470">
        <f>'Class-1'!$BP$7</f>
        <v>20</v>
      </c>
      <c r="G1041" s="266">
        <f t="shared" si="116"/>
        <v>40</v>
      </c>
      <c r="H1041" s="271">
        <f>'Class-1'!$BU$7</f>
        <v>60</v>
      </c>
      <c r="I1041" s="266">
        <f t="shared" si="113"/>
        <v>100</v>
      </c>
      <c r="J1041" s="470">
        <f>'Class-1'!$BY$7</f>
        <v>100</v>
      </c>
      <c r="K1041" s="1032">
        <f t="shared" si="114"/>
        <v>200</v>
      </c>
      <c r="L1041" s="1033">
        <f t="shared" si="115"/>
        <v>300</v>
      </c>
      <c r="M1041" s="276" t="s">
        <v>166</v>
      </c>
    </row>
    <row r="1042" spans="1:13" ht="18" customHeight="1">
      <c r="A1042" s="17"/>
      <c r="B1042" s="436" t="s">
        <v>165</v>
      </c>
      <c r="C1042" s="962" t="str">
        <f>'Class-1'!$BO$3</f>
        <v>Env. Study</v>
      </c>
      <c r="D1042" s="963"/>
      <c r="E1042" s="131">
        <f>IF(OR(C1042="",$I1028="NSO"),"",VLOOKUP($A1023,'Class-1'!$B$9:$DL$108,66,0))</f>
        <v>0</v>
      </c>
      <c r="F1042" s="131">
        <f>IF(OR(C1042="",$I1028="NSO"),"",VLOOKUP($A1023,'Class-1'!$B$9:$DL$108,67,0))</f>
        <v>0</v>
      </c>
      <c r="G1042" s="264">
        <f t="shared" si="116"/>
        <v>0</v>
      </c>
      <c r="H1042" s="131">
        <f>IF(OR(C1042="",$I1028="NSO"),"",VLOOKUP($A1023,'Class-1'!$B$9:$DL$108,72,0))</f>
        <v>0</v>
      </c>
      <c r="I1042" s="264">
        <f t="shared" si="113"/>
        <v>0</v>
      </c>
      <c r="J1042" s="131">
        <f>IF(OR(C1042="",$I1028="NSO"),"",VLOOKUP($A1023,'Class-1'!$B$9:$DL$108,76,0))</f>
        <v>0</v>
      </c>
      <c r="K1042" s="968">
        <f t="shared" si="114"/>
        <v>0</v>
      </c>
      <c r="L1042" s="969">
        <f t="shared" si="115"/>
        <v>0</v>
      </c>
      <c r="M1042" s="277" t="str">
        <f>IF(OR(C1042="",$I1028="NSO"),"",VLOOKUP($A1023,'Class-1'!$B$9:$DL$108,79,0))</f>
        <v/>
      </c>
    </row>
    <row r="1043" spans="1:13" ht="18" customHeight="1" thickBot="1">
      <c r="A1043" s="17"/>
      <c r="B1043" s="436" t="s">
        <v>165</v>
      </c>
      <c r="C1043" s="970"/>
      <c r="D1043" s="971"/>
      <c r="E1043" s="971"/>
      <c r="F1043" s="971"/>
      <c r="G1043" s="971"/>
      <c r="H1043" s="971"/>
      <c r="I1043" s="971"/>
      <c r="J1043" s="971"/>
      <c r="K1043" s="971"/>
      <c r="L1043" s="971"/>
      <c r="M1043" s="972"/>
    </row>
    <row r="1044" spans="1:13" ht="18" customHeight="1">
      <c r="A1044" s="17"/>
      <c r="B1044" s="436" t="s">
        <v>165</v>
      </c>
      <c r="C1044" s="973" t="s">
        <v>120</v>
      </c>
      <c r="D1044" s="974"/>
      <c r="E1044" s="975"/>
      <c r="F1044" s="906" t="s">
        <v>121</v>
      </c>
      <c r="G1044" s="906"/>
      <c r="H1044" s="907" t="s">
        <v>122</v>
      </c>
      <c r="I1044" s="908"/>
      <c r="J1044" s="132" t="s">
        <v>51</v>
      </c>
      <c r="K1044" s="438" t="s">
        <v>123</v>
      </c>
      <c r="L1044" s="262" t="s">
        <v>49</v>
      </c>
      <c r="M1044" s="278" t="s">
        <v>54</v>
      </c>
    </row>
    <row r="1045" spans="1:13" ht="18" customHeight="1" thickBot="1">
      <c r="A1045" s="17"/>
      <c r="B1045" s="436" t="s">
        <v>165</v>
      </c>
      <c r="C1045" s="976"/>
      <c r="D1045" s="977"/>
      <c r="E1045" s="978"/>
      <c r="F1045" s="909">
        <f>IF(OR($I1028="",$I1028="NSO"),"",VLOOKUP($A1023,'Class-1'!$B$9:$DL$108,107,0))</f>
        <v>1000</v>
      </c>
      <c r="G1045" s="910"/>
      <c r="H1045" s="909">
        <f>IF(OR($I1028="",$I1028="NSO"),"",VLOOKUP($A1023,'Class-1'!$B$9:$DL$108,108,0))</f>
        <v>0</v>
      </c>
      <c r="I1045" s="910"/>
      <c r="J1045" s="133">
        <f>IF(OR($I1028="",$I1028="NSO"),"",VLOOKUP($A1023,'Class-1'!$B$9:$DL$200,109,0))</f>
        <v>0</v>
      </c>
      <c r="K1045" s="133" t="str">
        <f>IF(OR($I1028="",$I1028="NSO"),"",VLOOKUP($A1023,'Class-1'!$B$9:$DL$200,110,0))</f>
        <v/>
      </c>
      <c r="L1045" s="263" t="str">
        <f>IF(OR($I1028="",$I1028="NSO"),"",VLOOKUP($A1023,'Class-1'!$B$9:$DL$200,111,0))</f>
        <v/>
      </c>
      <c r="M1045" s="279" t="str">
        <f>IF(OR($I1028="",$I1028="NSO"),"",VLOOKUP($A1023,'Class-1'!$B$9:$DL$200,113,0))</f>
        <v/>
      </c>
    </row>
    <row r="1046" spans="1:13" ht="18" customHeight="1" thickBot="1">
      <c r="A1046" s="17"/>
      <c r="B1046" s="436" t="s">
        <v>165</v>
      </c>
      <c r="C1046" s="979"/>
      <c r="D1046" s="980"/>
      <c r="E1046" s="980"/>
      <c r="F1046" s="980"/>
      <c r="G1046" s="980"/>
      <c r="H1046" s="981"/>
      <c r="I1046" s="983" t="s">
        <v>73</v>
      </c>
      <c r="J1046" s="984"/>
      <c r="K1046" s="63">
        <f>IF(OR($I1028="",$I1028="NSO"),"",VLOOKUP($A1023,'Class-1'!$B$9:$DL$200,104,0))</f>
        <v>0</v>
      </c>
      <c r="L1046" s="982" t="s">
        <v>93</v>
      </c>
      <c r="M1046" s="897"/>
    </row>
    <row r="1047" spans="1:13" ht="18" customHeight="1" thickBot="1">
      <c r="A1047" s="17"/>
      <c r="B1047" s="436" t="s">
        <v>165</v>
      </c>
      <c r="C1047" s="1014" t="s">
        <v>72</v>
      </c>
      <c r="D1047" s="1015"/>
      <c r="E1047" s="1015"/>
      <c r="F1047" s="1015"/>
      <c r="G1047" s="1015"/>
      <c r="H1047" s="1016"/>
      <c r="I1047" s="1017" t="s">
        <v>74</v>
      </c>
      <c r="J1047" s="1018"/>
      <c r="K1047" s="64">
        <f>IF(OR($I1028="",$I1028="NSO"),"",VLOOKUP($A1023,'Class-1'!$B$9:$DL$200,105,0))</f>
        <v>0</v>
      </c>
      <c r="L1047" s="1019" t="str">
        <f>IF(OR($I1028="",$I1028="NSO"),"",VLOOKUP($A1023,'Class-1'!$B$9:$DL$200,106,0))</f>
        <v/>
      </c>
      <c r="M1047" s="1020"/>
    </row>
    <row r="1048" spans="1:13" ht="18" customHeight="1" thickBot="1">
      <c r="A1048" s="17"/>
      <c r="B1048" s="436" t="s">
        <v>165</v>
      </c>
      <c r="C1048" s="1001" t="s">
        <v>66</v>
      </c>
      <c r="D1048" s="1002"/>
      <c r="E1048" s="1003"/>
      <c r="F1048" s="1012" t="s">
        <v>69</v>
      </c>
      <c r="G1048" s="1013"/>
      <c r="H1048" s="272" t="s">
        <v>58</v>
      </c>
      <c r="I1048" s="985" t="s">
        <v>75</v>
      </c>
      <c r="J1048" s="986"/>
      <c r="K1048" s="987">
        <f>IF(OR($I1028="",$I1028="NSO"),"",VLOOKUP($A1023,'Class-1'!$B$9:$DL$200,114,0))</f>
        <v>0</v>
      </c>
      <c r="L1048" s="987"/>
      <c r="M1048" s="988"/>
    </row>
    <row r="1049" spans="1:13" ht="18" customHeight="1">
      <c r="A1049" s="17"/>
      <c r="B1049" s="436" t="s">
        <v>165</v>
      </c>
      <c r="C1049" s="923" t="str">
        <f>'Class-1'!$CC$3</f>
        <v>WORK EXP.</v>
      </c>
      <c r="D1049" s="924"/>
      <c r="E1049" s="925"/>
      <c r="F1049" s="926" t="str">
        <f>IF(OR(C1049="",$I1028="NSO"),"",VLOOKUP($A1023,'Class-1'!$B$9:$DZ$200,121,0))</f>
        <v>0/100</v>
      </c>
      <c r="G1049" s="927"/>
      <c r="H1049" s="85" t="str">
        <f>IF(OR(C1049="",$I1028="NSO"),"",VLOOKUP($A1023,'Class-1'!$B$9:$DL$108,87,0))</f>
        <v/>
      </c>
      <c r="I1049" s="1021" t="s">
        <v>95</v>
      </c>
      <c r="J1049" s="1022"/>
      <c r="K1049" s="1023">
        <f>'Class-1'!$T$2</f>
        <v>44705</v>
      </c>
      <c r="L1049" s="1024"/>
      <c r="M1049" s="1025"/>
    </row>
    <row r="1050" spans="1:13" ht="18" customHeight="1">
      <c r="A1050" s="17"/>
      <c r="B1050" s="436" t="s">
        <v>165</v>
      </c>
      <c r="C1050" s="923" t="str">
        <f>'Class-1'!$CK$3</f>
        <v>ART EDUCATION</v>
      </c>
      <c r="D1050" s="924"/>
      <c r="E1050" s="925"/>
      <c r="F1050" s="926" t="str">
        <f>IF(OR(C1050="",$I1028="NSO"),"",VLOOKUP($A1023,'Class-1'!$B$9:$DZ$200,125,0))</f>
        <v>0/100</v>
      </c>
      <c r="G1050" s="927"/>
      <c r="H1050" s="134" t="str">
        <f>IF(OR(C1050="",$I1028="NSO"),"",VLOOKUP($A1023,'Class-1'!$B$9:$DL$108,95,0))</f>
        <v/>
      </c>
      <c r="I1050" s="928"/>
      <c r="J1050" s="929"/>
      <c r="K1050" s="929"/>
      <c r="L1050" s="929"/>
      <c r="M1050" s="930"/>
    </row>
    <row r="1051" spans="1:13" ht="18" customHeight="1" thickBot="1">
      <c r="A1051" s="17"/>
      <c r="B1051" s="436" t="s">
        <v>165</v>
      </c>
      <c r="C1051" s="931" t="str">
        <f>'Class-1'!$CS$3</f>
        <v>HEALTH &amp; PHY. EDUCATION</v>
      </c>
      <c r="D1051" s="932"/>
      <c r="E1051" s="933"/>
      <c r="F1051" s="926" t="str">
        <f>IF(OR(C1051="",$I1028="NSO"),"",VLOOKUP($A1023,'Class-1'!$B$9:$DZ$200,129,0))</f>
        <v>0/100</v>
      </c>
      <c r="G1051" s="927"/>
      <c r="H1051" s="86" t="str">
        <f>IF(OR(C1051="",$I1028="NSO"),"",VLOOKUP($A1023,'Class-1'!$B$9:$DL$108,103,0))</f>
        <v/>
      </c>
      <c r="I1051" s="889" t="s">
        <v>89</v>
      </c>
      <c r="J1051" s="890"/>
      <c r="K1051" s="936"/>
      <c r="L1051" s="937"/>
      <c r="M1051" s="938"/>
    </row>
    <row r="1052" spans="1:13" ht="18" customHeight="1">
      <c r="A1052" s="17"/>
      <c r="B1052" s="436" t="s">
        <v>165</v>
      </c>
      <c r="C1052" s="895" t="s">
        <v>76</v>
      </c>
      <c r="D1052" s="896"/>
      <c r="E1052" s="896"/>
      <c r="F1052" s="896"/>
      <c r="G1052" s="896"/>
      <c r="H1052" s="897"/>
      <c r="I1052" s="891"/>
      <c r="J1052" s="892"/>
      <c r="K1052" s="939"/>
      <c r="L1052" s="940"/>
      <c r="M1052" s="941"/>
    </row>
    <row r="1053" spans="1:13" ht="18" customHeight="1">
      <c r="A1053" s="17"/>
      <c r="B1053" s="436" t="s">
        <v>165</v>
      </c>
      <c r="C1053" s="135" t="s">
        <v>35</v>
      </c>
      <c r="D1053" s="463" t="s">
        <v>82</v>
      </c>
      <c r="E1053" s="452"/>
      <c r="F1053" s="463" t="s">
        <v>83</v>
      </c>
      <c r="G1053" s="464"/>
      <c r="H1053" s="465"/>
      <c r="I1053" s="893"/>
      <c r="J1053" s="894"/>
      <c r="K1053" s="942"/>
      <c r="L1053" s="943"/>
      <c r="M1053" s="944"/>
    </row>
    <row r="1054" spans="1:13" ht="16.5" customHeight="1">
      <c r="A1054" s="17"/>
      <c r="B1054" s="436" t="s">
        <v>165</v>
      </c>
      <c r="C1054" s="148" t="s">
        <v>168</v>
      </c>
      <c r="D1054" s="451" t="s">
        <v>170</v>
      </c>
      <c r="E1054" s="148"/>
      <c r="F1054" s="468" t="s">
        <v>84</v>
      </c>
      <c r="G1054" s="466"/>
      <c r="H1054" s="467"/>
      <c r="I1054" s="992" t="s">
        <v>90</v>
      </c>
      <c r="J1054" s="993"/>
      <c r="K1054" s="993"/>
      <c r="L1054" s="993"/>
      <c r="M1054" s="994"/>
    </row>
    <row r="1055" spans="1:13" ht="16.5" customHeight="1">
      <c r="A1055" s="17"/>
      <c r="B1055" s="436" t="s">
        <v>165</v>
      </c>
      <c r="C1055" s="471" t="s">
        <v>77</v>
      </c>
      <c r="D1055" s="451" t="s">
        <v>173</v>
      </c>
      <c r="E1055" s="148"/>
      <c r="F1055" s="468" t="s">
        <v>85</v>
      </c>
      <c r="G1055" s="466"/>
      <c r="H1055" s="467"/>
      <c r="I1055" s="995"/>
      <c r="J1055" s="996"/>
      <c r="K1055" s="996"/>
      <c r="L1055" s="996"/>
      <c r="M1055" s="997"/>
    </row>
    <row r="1056" spans="1:13" ht="16.5" customHeight="1">
      <c r="A1056" s="17"/>
      <c r="B1056" s="436" t="s">
        <v>165</v>
      </c>
      <c r="C1056" s="471" t="s">
        <v>78</v>
      </c>
      <c r="D1056" s="451" t="s">
        <v>174</v>
      </c>
      <c r="E1056" s="148"/>
      <c r="F1056" s="468" t="s">
        <v>86</v>
      </c>
      <c r="G1056" s="466"/>
      <c r="H1056" s="467"/>
      <c r="I1056" s="995"/>
      <c r="J1056" s="996"/>
      <c r="K1056" s="996"/>
      <c r="L1056" s="996"/>
      <c r="M1056" s="997"/>
    </row>
    <row r="1057" spans="1:13" ht="16.5" customHeight="1">
      <c r="A1057" s="17"/>
      <c r="B1057" s="436" t="s">
        <v>165</v>
      </c>
      <c r="C1057" s="471" t="s">
        <v>80</v>
      </c>
      <c r="D1057" s="451" t="s">
        <v>171</v>
      </c>
      <c r="E1057" s="148"/>
      <c r="F1057" s="468" t="s">
        <v>88</v>
      </c>
      <c r="G1057" s="466"/>
      <c r="H1057" s="467"/>
      <c r="I1057" s="998"/>
      <c r="J1057" s="999"/>
      <c r="K1057" s="999"/>
      <c r="L1057" s="999"/>
      <c r="M1057" s="1000"/>
    </row>
    <row r="1058" spans="1:13" ht="16.5" customHeight="1" thickBot="1">
      <c r="A1058" s="17"/>
      <c r="B1058" s="437" t="s">
        <v>165</v>
      </c>
      <c r="C1058" s="280" t="s">
        <v>79</v>
      </c>
      <c r="D1058" s="446" t="s">
        <v>172</v>
      </c>
      <c r="E1058" s="439"/>
      <c r="F1058" s="461" t="s">
        <v>87</v>
      </c>
      <c r="G1058" s="462"/>
      <c r="H1058" s="469"/>
      <c r="I1058" s="989" t="s">
        <v>124</v>
      </c>
      <c r="J1058" s="990"/>
      <c r="K1058" s="990"/>
      <c r="L1058" s="990"/>
      <c r="M1058" s="991"/>
    </row>
    <row r="1059" spans="1:13" ht="20.25" customHeight="1" thickBot="1">
      <c r="A1059" s="1004"/>
      <c r="B1059" s="1004"/>
      <c r="C1059" s="1004"/>
      <c r="D1059" s="1004"/>
      <c r="E1059" s="1004"/>
      <c r="F1059" s="1004"/>
      <c r="G1059" s="1004"/>
      <c r="H1059" s="1004"/>
      <c r="I1059" s="1004"/>
      <c r="J1059" s="1004"/>
      <c r="K1059" s="1004"/>
      <c r="L1059" s="1004"/>
      <c r="M1059" s="1004"/>
    </row>
    <row r="1060" spans="1:13" ht="14.25" customHeight="1" thickBot="1">
      <c r="A1060" s="282">
        <f>A1023+1</f>
        <v>30</v>
      </c>
      <c r="B1060" s="1009" t="s">
        <v>61</v>
      </c>
      <c r="C1060" s="1010"/>
      <c r="D1060" s="1010"/>
      <c r="E1060" s="1010"/>
      <c r="F1060" s="1010"/>
      <c r="G1060" s="1010"/>
      <c r="H1060" s="1010"/>
      <c r="I1060" s="1010"/>
      <c r="J1060" s="1010"/>
      <c r="K1060" s="1010"/>
      <c r="L1060" s="1010"/>
      <c r="M1060" s="1011"/>
    </row>
    <row r="1061" spans="1:13" ht="36.75" thickTop="1">
      <c r="A1061" s="17"/>
      <c r="B1061" s="1005"/>
      <c r="C1061" s="1006"/>
      <c r="D1061" s="945" t="str">
        <f>Master!$E$8</f>
        <v>Govt.Sr.Sec.Sch. Raimalwada</v>
      </c>
      <c r="E1061" s="946"/>
      <c r="F1061" s="946"/>
      <c r="G1061" s="946"/>
      <c r="H1061" s="946"/>
      <c r="I1061" s="946"/>
      <c r="J1061" s="946"/>
      <c r="K1061" s="946"/>
      <c r="L1061" s="946"/>
      <c r="M1061" s="947"/>
    </row>
    <row r="1062" spans="1:13" ht="21" customHeight="1" thickBot="1">
      <c r="A1062" s="17"/>
      <c r="B1062" s="1007"/>
      <c r="C1062" s="1008"/>
      <c r="D1062" s="948" t="str">
        <f>Master!$E$11</f>
        <v>P.S.-Bapini (Jodhpur)</v>
      </c>
      <c r="E1062" s="949"/>
      <c r="F1062" s="949"/>
      <c r="G1062" s="949"/>
      <c r="H1062" s="949"/>
      <c r="I1062" s="949"/>
      <c r="J1062" s="949"/>
      <c r="K1062" s="949"/>
      <c r="L1062" s="949"/>
      <c r="M1062" s="950"/>
    </row>
    <row r="1063" spans="1:13" ht="42.75" customHeight="1" thickTop="1">
      <c r="A1063" s="17"/>
      <c r="B1063" s="273"/>
      <c r="C1063" s="916" t="s">
        <v>62</v>
      </c>
      <c r="D1063" s="917"/>
      <c r="E1063" s="917"/>
      <c r="F1063" s="917"/>
      <c r="G1063" s="917"/>
      <c r="H1063" s="917"/>
      <c r="I1063" s="918"/>
      <c r="J1063" s="922" t="s">
        <v>91</v>
      </c>
      <c r="K1063" s="922"/>
      <c r="L1063" s="934" t="str">
        <f>Master!$E$14</f>
        <v>0810000000</v>
      </c>
      <c r="M1063" s="935"/>
    </row>
    <row r="1064" spans="1:13" ht="18" customHeight="1" thickBot="1">
      <c r="A1064" s="17"/>
      <c r="B1064" s="274"/>
      <c r="C1064" s="919"/>
      <c r="D1064" s="920"/>
      <c r="E1064" s="920"/>
      <c r="F1064" s="920"/>
      <c r="G1064" s="920"/>
      <c r="H1064" s="920"/>
      <c r="I1064" s="921"/>
      <c r="J1064" s="898" t="s">
        <v>63</v>
      </c>
      <c r="K1064" s="899"/>
      <c r="L1064" s="902" t="str">
        <f>Master!$E$6</f>
        <v>2021-22</v>
      </c>
      <c r="M1064" s="903"/>
    </row>
    <row r="1065" spans="1:13" ht="18" customHeight="1" thickBot="1">
      <c r="A1065" s="17"/>
      <c r="B1065" s="274"/>
      <c r="C1065" s="951" t="s">
        <v>125</v>
      </c>
      <c r="D1065" s="952"/>
      <c r="E1065" s="952"/>
      <c r="F1065" s="952"/>
      <c r="G1065" s="952"/>
      <c r="H1065" s="952"/>
      <c r="I1065" s="281">
        <f>VLOOKUP($A1060,'Class-1'!$B$9:$F$108,5,0)</f>
        <v>0</v>
      </c>
      <c r="J1065" s="900"/>
      <c r="K1065" s="901"/>
      <c r="L1065" s="904"/>
      <c r="M1065" s="905"/>
    </row>
    <row r="1066" spans="1:13" ht="18" customHeight="1">
      <c r="A1066" s="17"/>
      <c r="B1066" s="436" t="s">
        <v>165</v>
      </c>
      <c r="C1066" s="911" t="s">
        <v>20</v>
      </c>
      <c r="D1066" s="912"/>
      <c r="E1066" s="912"/>
      <c r="F1066" s="913"/>
      <c r="G1066" s="31" t="s">
        <v>101</v>
      </c>
      <c r="H1066" s="914">
        <f>VLOOKUP($A1060,'Class-1'!$B$9:$DL$108,3,0)</f>
        <v>0</v>
      </c>
      <c r="I1066" s="914"/>
      <c r="J1066" s="914"/>
      <c r="K1066" s="914"/>
      <c r="L1066" s="914"/>
      <c r="M1066" s="915"/>
    </row>
    <row r="1067" spans="1:13" ht="18" customHeight="1">
      <c r="A1067" s="17"/>
      <c r="B1067" s="436" t="s">
        <v>165</v>
      </c>
      <c r="C1067" s="953" t="s">
        <v>22</v>
      </c>
      <c r="D1067" s="954"/>
      <c r="E1067" s="954"/>
      <c r="F1067" s="955"/>
      <c r="G1067" s="60" t="s">
        <v>101</v>
      </c>
      <c r="H1067" s="956">
        <f>VLOOKUP($A1060,'Class-1'!$B$9:$DL$108,6,0)</f>
        <v>0</v>
      </c>
      <c r="I1067" s="956"/>
      <c r="J1067" s="956"/>
      <c r="K1067" s="956"/>
      <c r="L1067" s="956"/>
      <c r="M1067" s="957"/>
    </row>
    <row r="1068" spans="1:13" ht="18" customHeight="1">
      <c r="A1068" s="17"/>
      <c r="B1068" s="436" t="s">
        <v>165</v>
      </c>
      <c r="C1068" s="953" t="s">
        <v>23</v>
      </c>
      <c r="D1068" s="954"/>
      <c r="E1068" s="954"/>
      <c r="F1068" s="955"/>
      <c r="G1068" s="60" t="s">
        <v>101</v>
      </c>
      <c r="H1068" s="956">
        <f>VLOOKUP($A1060,'Class-1'!$B$9:$DL$108,7,0)</f>
        <v>0</v>
      </c>
      <c r="I1068" s="956"/>
      <c r="J1068" s="956"/>
      <c r="K1068" s="956"/>
      <c r="L1068" s="956"/>
      <c r="M1068" s="957"/>
    </row>
    <row r="1069" spans="1:13" ht="18" customHeight="1">
      <c r="A1069" s="17"/>
      <c r="B1069" s="436" t="s">
        <v>165</v>
      </c>
      <c r="C1069" s="953" t="s">
        <v>64</v>
      </c>
      <c r="D1069" s="954"/>
      <c r="E1069" s="954"/>
      <c r="F1069" s="955"/>
      <c r="G1069" s="60" t="s">
        <v>101</v>
      </c>
      <c r="H1069" s="956">
        <f>VLOOKUP($A1060,'Class-1'!$B$9:$DL$108,8,0)</f>
        <v>0</v>
      </c>
      <c r="I1069" s="956"/>
      <c r="J1069" s="956"/>
      <c r="K1069" s="956"/>
      <c r="L1069" s="956"/>
      <c r="M1069" s="957"/>
    </row>
    <row r="1070" spans="1:13" ht="18" customHeight="1">
      <c r="A1070" s="17"/>
      <c r="B1070" s="436" t="s">
        <v>165</v>
      </c>
      <c r="C1070" s="953" t="s">
        <v>65</v>
      </c>
      <c r="D1070" s="954"/>
      <c r="E1070" s="954"/>
      <c r="F1070" s="955"/>
      <c r="G1070" s="60" t="s">
        <v>101</v>
      </c>
      <c r="H1070" s="1026" t="str">
        <f>CONCATENATE('Class-1'!$F$4,'Class-1'!$I$4)</f>
        <v>4(A)</v>
      </c>
      <c r="I1070" s="956"/>
      <c r="J1070" s="956"/>
      <c r="K1070" s="956"/>
      <c r="L1070" s="956"/>
      <c r="M1070" s="957"/>
    </row>
    <row r="1071" spans="1:13" ht="18" customHeight="1" thickBot="1">
      <c r="A1071" s="17"/>
      <c r="B1071" s="436" t="s">
        <v>165</v>
      </c>
      <c r="C1071" s="1027" t="s">
        <v>25</v>
      </c>
      <c r="D1071" s="1028"/>
      <c r="E1071" s="1028"/>
      <c r="F1071" s="1029"/>
      <c r="G1071" s="130" t="s">
        <v>101</v>
      </c>
      <c r="H1071" s="1030">
        <f>VLOOKUP($A1060,'Class-1'!$B$9:$DL$108,9,0)</f>
        <v>0</v>
      </c>
      <c r="I1071" s="1030"/>
      <c r="J1071" s="1030"/>
      <c r="K1071" s="1030"/>
      <c r="L1071" s="1030"/>
      <c r="M1071" s="1031"/>
    </row>
    <row r="1072" spans="1:13" ht="18" customHeight="1">
      <c r="A1072" s="17"/>
      <c r="B1072" s="436" t="s">
        <v>165</v>
      </c>
      <c r="C1072" s="958" t="s">
        <v>66</v>
      </c>
      <c r="D1072" s="959"/>
      <c r="E1072" s="268" t="s">
        <v>109</v>
      </c>
      <c r="F1072" s="268" t="s">
        <v>110</v>
      </c>
      <c r="G1072" s="265" t="s">
        <v>34</v>
      </c>
      <c r="H1072" s="269" t="s">
        <v>67</v>
      </c>
      <c r="I1072" s="265" t="s">
        <v>147</v>
      </c>
      <c r="J1072" s="270" t="s">
        <v>31</v>
      </c>
      <c r="K1072" s="960" t="s">
        <v>118</v>
      </c>
      <c r="L1072" s="961"/>
      <c r="M1072" s="275" t="s">
        <v>119</v>
      </c>
    </row>
    <row r="1073" spans="1:13" ht="18" customHeight="1" thickBot="1">
      <c r="A1073" s="17"/>
      <c r="B1073" s="436" t="s">
        <v>165</v>
      </c>
      <c r="C1073" s="966" t="s">
        <v>68</v>
      </c>
      <c r="D1073" s="967"/>
      <c r="E1073" s="470">
        <f>'Class-1'!$K$7</f>
        <v>20</v>
      </c>
      <c r="F1073" s="470">
        <f>'Class-1'!$L$7</f>
        <v>20</v>
      </c>
      <c r="G1073" s="266">
        <f>E1073+F1073</f>
        <v>40</v>
      </c>
      <c r="H1073" s="470">
        <f>'Class-1'!$Q$7</f>
        <v>60</v>
      </c>
      <c r="I1073" s="266">
        <f>G1073+H1073</f>
        <v>100</v>
      </c>
      <c r="J1073" s="470">
        <f>'Class-1'!$U$7</f>
        <v>100</v>
      </c>
      <c r="K1073" s="1032">
        <f>I1073+J1073</f>
        <v>200</v>
      </c>
      <c r="L1073" s="1033"/>
      <c r="M1073" s="276" t="s">
        <v>166</v>
      </c>
    </row>
    <row r="1074" spans="1:13" ht="18" customHeight="1">
      <c r="A1074" s="17"/>
      <c r="B1074" s="436" t="s">
        <v>165</v>
      </c>
      <c r="C1074" s="1034" t="str">
        <f>'Class-1'!$K$3</f>
        <v>Hindi</v>
      </c>
      <c r="D1074" s="1035"/>
      <c r="E1074" s="131">
        <f>IF(OR(C1074="",$I1065="NSO"),"",VLOOKUP($A1060,'Class-1'!$B$9:$DL$108,10,0))</f>
        <v>0</v>
      </c>
      <c r="F1074" s="131">
        <f>IF(OR(C1074="",$I1065="NSO"),"",VLOOKUP($A1060,'Class-1'!$B$9:$DL$108,11,0))</f>
        <v>0</v>
      </c>
      <c r="G1074" s="267">
        <f>SUM(E1074,F1074)</f>
        <v>0</v>
      </c>
      <c r="H1074" s="131">
        <f>IF(OR(C1074="",$I1065="NSO"),"",VLOOKUP($A1060,'Class-1'!$B$9:$DL$108,16,0))</f>
        <v>0</v>
      </c>
      <c r="I1074" s="264">
        <f t="shared" ref="I1074:I1079" si="117">SUM(G1074,H1074)</f>
        <v>0</v>
      </c>
      <c r="J1074" s="131">
        <f>IF(OR(C1074="",$I1065="NSO"),"",VLOOKUP($A1060,'Class-1'!$B$9:$DL$108,20,0))</f>
        <v>0</v>
      </c>
      <c r="K1074" s="1036">
        <f t="shared" ref="K1074:K1079" si="118">SUM(I1074,J1074)</f>
        <v>0</v>
      </c>
      <c r="L1074" s="1037">
        <f t="shared" ref="L1074:L1079" si="119">SUM(J1074,K1074)</f>
        <v>0</v>
      </c>
      <c r="M1074" s="277" t="str">
        <f>IF(OR(C1074="",$I1065="NSO"),"",VLOOKUP($A1060,'Class-1'!$B$9:$DL$108,23,0))</f>
        <v/>
      </c>
    </row>
    <row r="1075" spans="1:13" ht="18" customHeight="1">
      <c r="A1075" s="17"/>
      <c r="B1075" s="436" t="s">
        <v>165</v>
      </c>
      <c r="C1075" s="962" t="str">
        <f>'Class-1'!$Y$3</f>
        <v>Mathematics</v>
      </c>
      <c r="D1075" s="963"/>
      <c r="E1075" s="131">
        <f>IF(OR(C1075="",$I1065="NSO"),"",VLOOKUP($A1060,'Class-1'!$B$9:$DL$108,24,0))</f>
        <v>0</v>
      </c>
      <c r="F1075" s="131">
        <f>IF(OR(C1075="",$I1065="NSO"),"",VLOOKUP($A1060,'Class-1'!$B$9:$DL$108,25,0))</f>
        <v>0</v>
      </c>
      <c r="G1075" s="267">
        <f t="shared" ref="G1075:G1079" si="120">SUM(E1075,F1075)</f>
        <v>0</v>
      </c>
      <c r="H1075" s="131">
        <f>IF(OR(C1075="",$I1065="NSO"),"",VLOOKUP($A1060,'Class-1'!$B$9:$DL$108,30,0))</f>
        <v>0</v>
      </c>
      <c r="I1075" s="264">
        <f t="shared" si="117"/>
        <v>0</v>
      </c>
      <c r="J1075" s="131">
        <f>IF(OR(C1075="",$I1065="NSO"),"",VLOOKUP($A1060,'Class-1'!$B$9:$DL$108,34,0))</f>
        <v>0</v>
      </c>
      <c r="K1075" s="964">
        <f t="shared" si="118"/>
        <v>0</v>
      </c>
      <c r="L1075" s="965">
        <f t="shared" si="119"/>
        <v>0</v>
      </c>
      <c r="M1075" s="277" t="str">
        <f>IF(OR(C1075="",$I1065="NSO"),"",VLOOKUP($A1060,'Class-1'!$B$9:$DL$108,37,0))</f>
        <v/>
      </c>
    </row>
    <row r="1076" spans="1:13" ht="18" customHeight="1">
      <c r="A1076" s="17"/>
      <c r="B1076" s="436" t="s">
        <v>165</v>
      </c>
      <c r="C1076" s="962" t="str">
        <f>'Class-1'!$AM$3</f>
        <v>Sanskrit</v>
      </c>
      <c r="D1076" s="963"/>
      <c r="E1076" s="131">
        <f>IF(OR(C1076="",$I1065="NSO"),"",VLOOKUP($A1060,'Class-1'!$B$9:$DL$108,38,0))</f>
        <v>0</v>
      </c>
      <c r="F1076" s="131">
        <f>IF(OR(C1076="",$I1065="NSO"),"",VLOOKUP($A1060,'Class-1'!$B$9:$DL$108,39,0))</f>
        <v>0</v>
      </c>
      <c r="G1076" s="267">
        <f t="shared" si="120"/>
        <v>0</v>
      </c>
      <c r="H1076" s="131">
        <f>IF(OR(C1076="",$I1065="NSO"),"",VLOOKUP($A1060,'Class-1'!$B$9:$DL$108,44,0))</f>
        <v>0</v>
      </c>
      <c r="I1076" s="264">
        <f t="shared" si="117"/>
        <v>0</v>
      </c>
      <c r="J1076" s="131">
        <f>IF(OR(C1076="",$I1065="NSO"),"",VLOOKUP($A1060,'Class-1'!$B$9:$DL$108,48,0))</f>
        <v>0</v>
      </c>
      <c r="K1076" s="964">
        <f t="shared" si="118"/>
        <v>0</v>
      </c>
      <c r="L1076" s="965">
        <f t="shared" si="119"/>
        <v>0</v>
      </c>
      <c r="M1076" s="277" t="str">
        <f>IF(OR(C1076="",$I1065="NSO"),"",VLOOKUP($A1060,'Class-1'!$B$9:$DL$108,51,0))</f>
        <v/>
      </c>
    </row>
    <row r="1077" spans="1:13" ht="18" customHeight="1">
      <c r="A1077" s="17"/>
      <c r="B1077" s="436" t="s">
        <v>165</v>
      </c>
      <c r="C1077" s="962" t="str">
        <f>'Class-1'!$BA$3</f>
        <v>English</v>
      </c>
      <c r="D1077" s="963"/>
      <c r="E1077" s="131">
        <f>IF(OR(C1077="",$I1065="NSO"),"",VLOOKUP($A1060,'Class-1'!$B$9:$DL$108,52,0))</f>
        <v>0</v>
      </c>
      <c r="F1077" s="131">
        <f>IF(OR(C1077="",$I1065="NSO"),"",VLOOKUP($A1060,'Class-1'!$B$9:$DL$108,53,0))</f>
        <v>0</v>
      </c>
      <c r="G1077" s="267">
        <f t="shared" si="120"/>
        <v>0</v>
      </c>
      <c r="H1077" s="131">
        <f>IF(OR(C1077="",$I1065="NSO"),"",VLOOKUP($A1060,'Class-1'!$B$9:$DL$108,58,0))</f>
        <v>0</v>
      </c>
      <c r="I1077" s="264">
        <f t="shared" si="117"/>
        <v>0</v>
      </c>
      <c r="J1077" s="131">
        <f>IF(OR(C1077="",$I1065="NSO"),"",VLOOKUP($A1060,'Class-1'!$B$9:$DL$108,62,0))</f>
        <v>0</v>
      </c>
      <c r="K1077" s="964">
        <f t="shared" si="118"/>
        <v>0</v>
      </c>
      <c r="L1077" s="965">
        <f t="shared" si="119"/>
        <v>0</v>
      </c>
      <c r="M1077" s="277" t="str">
        <f>IF(OR(C1077="",$I1065="NSO"),"",VLOOKUP($A1060,'Class-1'!$B$9:$DL$108,65,0))</f>
        <v/>
      </c>
    </row>
    <row r="1078" spans="1:13" ht="18" customHeight="1" thickBot="1">
      <c r="A1078" s="17"/>
      <c r="B1078" s="436" t="s">
        <v>165</v>
      </c>
      <c r="C1078" s="966" t="s">
        <v>68</v>
      </c>
      <c r="D1078" s="967"/>
      <c r="E1078" s="470">
        <f>'Class-1'!$BO$7</f>
        <v>20</v>
      </c>
      <c r="F1078" s="470">
        <f>'Class-1'!$BP$7</f>
        <v>20</v>
      </c>
      <c r="G1078" s="266">
        <f t="shared" si="120"/>
        <v>40</v>
      </c>
      <c r="H1078" s="271">
        <f>'Class-1'!$BU$7</f>
        <v>60</v>
      </c>
      <c r="I1078" s="266">
        <f t="shared" si="117"/>
        <v>100</v>
      </c>
      <c r="J1078" s="470">
        <f>'Class-1'!$BY$7</f>
        <v>100</v>
      </c>
      <c r="K1078" s="1032">
        <f t="shared" si="118"/>
        <v>200</v>
      </c>
      <c r="L1078" s="1033">
        <f t="shared" si="119"/>
        <v>300</v>
      </c>
      <c r="M1078" s="276" t="s">
        <v>166</v>
      </c>
    </row>
    <row r="1079" spans="1:13" ht="18" customHeight="1">
      <c r="A1079" s="17"/>
      <c r="B1079" s="436" t="s">
        <v>165</v>
      </c>
      <c r="C1079" s="962" t="str">
        <f>'Class-1'!$BO$3</f>
        <v>Env. Study</v>
      </c>
      <c r="D1079" s="963"/>
      <c r="E1079" s="131">
        <f>IF(OR(C1079="",$I1065="NSO"),"",VLOOKUP($A1060,'Class-1'!$B$9:$DL$108,66,0))</f>
        <v>0</v>
      </c>
      <c r="F1079" s="131">
        <f>IF(OR(C1079="",$I1065="NSO"),"",VLOOKUP($A1060,'Class-1'!$B$9:$DL$108,67,0))</f>
        <v>0</v>
      </c>
      <c r="G1079" s="264">
        <f t="shared" si="120"/>
        <v>0</v>
      </c>
      <c r="H1079" s="131">
        <f>IF(OR(C1079="",$I1065="NSO"),"",VLOOKUP($A1060,'Class-1'!$B$9:$DL$108,72,0))</f>
        <v>0</v>
      </c>
      <c r="I1079" s="264">
        <f t="shared" si="117"/>
        <v>0</v>
      </c>
      <c r="J1079" s="131">
        <f>IF(OR(C1079="",$I1065="NSO"),"",VLOOKUP($A1060,'Class-1'!$B$9:$DL$108,76,0))</f>
        <v>0</v>
      </c>
      <c r="K1079" s="968">
        <f t="shared" si="118"/>
        <v>0</v>
      </c>
      <c r="L1079" s="969">
        <f t="shared" si="119"/>
        <v>0</v>
      </c>
      <c r="M1079" s="277" t="str">
        <f>IF(OR(C1079="",$I1065="NSO"),"",VLOOKUP($A1060,'Class-1'!$B$9:$DL$108,79,0))</f>
        <v/>
      </c>
    </row>
    <row r="1080" spans="1:13" ht="18" customHeight="1" thickBot="1">
      <c r="A1080" s="17"/>
      <c r="B1080" s="436" t="s">
        <v>165</v>
      </c>
      <c r="C1080" s="970"/>
      <c r="D1080" s="971"/>
      <c r="E1080" s="971"/>
      <c r="F1080" s="971"/>
      <c r="G1080" s="971"/>
      <c r="H1080" s="971"/>
      <c r="I1080" s="971"/>
      <c r="J1080" s="971"/>
      <c r="K1080" s="971"/>
      <c r="L1080" s="971"/>
      <c r="M1080" s="972"/>
    </row>
    <row r="1081" spans="1:13" ht="18" customHeight="1">
      <c r="A1081" s="17"/>
      <c r="B1081" s="436" t="s">
        <v>165</v>
      </c>
      <c r="C1081" s="973" t="s">
        <v>120</v>
      </c>
      <c r="D1081" s="974"/>
      <c r="E1081" s="975"/>
      <c r="F1081" s="906" t="s">
        <v>121</v>
      </c>
      <c r="G1081" s="906"/>
      <c r="H1081" s="907" t="s">
        <v>122</v>
      </c>
      <c r="I1081" s="908"/>
      <c r="J1081" s="132" t="s">
        <v>51</v>
      </c>
      <c r="K1081" s="438" t="s">
        <v>123</v>
      </c>
      <c r="L1081" s="262" t="s">
        <v>49</v>
      </c>
      <c r="M1081" s="278" t="s">
        <v>54</v>
      </c>
    </row>
    <row r="1082" spans="1:13" ht="18" customHeight="1" thickBot="1">
      <c r="A1082" s="17"/>
      <c r="B1082" s="436" t="s">
        <v>165</v>
      </c>
      <c r="C1082" s="976"/>
      <c r="D1082" s="977"/>
      <c r="E1082" s="978"/>
      <c r="F1082" s="909">
        <f>IF(OR($I1065="",$I1065="NSO"),"",VLOOKUP($A1060,'Class-1'!$B$9:$DL$108,107,0))</f>
        <v>1000</v>
      </c>
      <c r="G1082" s="910"/>
      <c r="H1082" s="909">
        <f>IF(OR($I1065="",$I1065="NSO"),"",VLOOKUP($A1060,'Class-1'!$B$9:$DL$108,108,0))</f>
        <v>0</v>
      </c>
      <c r="I1082" s="910"/>
      <c r="J1082" s="133">
        <f>IF(OR($I1065="",$I1065="NSO"),"",VLOOKUP($A1060,'Class-1'!$B$9:$DL$200,109,0))</f>
        <v>0</v>
      </c>
      <c r="K1082" s="133" t="str">
        <f>IF(OR($I1065="",$I1065="NSO"),"",VLOOKUP($A1060,'Class-1'!$B$9:$DL$200,110,0))</f>
        <v/>
      </c>
      <c r="L1082" s="263" t="str">
        <f>IF(OR($I1065="",$I1065="NSO"),"",VLOOKUP($A1060,'Class-1'!$B$9:$DL$200,111,0))</f>
        <v/>
      </c>
      <c r="M1082" s="279" t="str">
        <f>IF(OR($I1065="",$I1065="NSO"),"",VLOOKUP($A1060,'Class-1'!$B$9:$DL$200,113,0))</f>
        <v/>
      </c>
    </row>
    <row r="1083" spans="1:13" ht="18" customHeight="1" thickBot="1">
      <c r="A1083" s="17"/>
      <c r="B1083" s="436" t="s">
        <v>165</v>
      </c>
      <c r="C1083" s="979"/>
      <c r="D1083" s="980"/>
      <c r="E1083" s="980"/>
      <c r="F1083" s="980"/>
      <c r="G1083" s="980"/>
      <c r="H1083" s="981"/>
      <c r="I1083" s="983" t="s">
        <v>73</v>
      </c>
      <c r="J1083" s="984"/>
      <c r="K1083" s="63">
        <f>IF(OR($I1065="",$I1065="NSO"),"",VLOOKUP($A1060,'Class-1'!$B$9:$DL$200,104,0))</f>
        <v>0</v>
      </c>
      <c r="L1083" s="982" t="s">
        <v>93</v>
      </c>
      <c r="M1083" s="897"/>
    </row>
    <row r="1084" spans="1:13" ht="18" customHeight="1" thickBot="1">
      <c r="A1084" s="17"/>
      <c r="B1084" s="436" t="s">
        <v>165</v>
      </c>
      <c r="C1084" s="1014" t="s">
        <v>72</v>
      </c>
      <c r="D1084" s="1015"/>
      <c r="E1084" s="1015"/>
      <c r="F1084" s="1015"/>
      <c r="G1084" s="1015"/>
      <c r="H1084" s="1016"/>
      <c r="I1084" s="1017" t="s">
        <v>74</v>
      </c>
      <c r="J1084" s="1018"/>
      <c r="K1084" s="64">
        <f>IF(OR($I1065="",$I1065="NSO"),"",VLOOKUP($A1060,'Class-1'!$B$9:$DL$200,105,0))</f>
        <v>0</v>
      </c>
      <c r="L1084" s="1019" t="str">
        <f>IF(OR($I1065="",$I1065="NSO"),"",VLOOKUP($A1060,'Class-1'!$B$9:$DL$200,106,0))</f>
        <v/>
      </c>
      <c r="M1084" s="1020"/>
    </row>
    <row r="1085" spans="1:13" ht="18" customHeight="1" thickBot="1">
      <c r="A1085" s="17"/>
      <c r="B1085" s="436" t="s">
        <v>165</v>
      </c>
      <c r="C1085" s="1001" t="s">
        <v>66</v>
      </c>
      <c r="D1085" s="1002"/>
      <c r="E1085" s="1003"/>
      <c r="F1085" s="1012" t="s">
        <v>69</v>
      </c>
      <c r="G1085" s="1013"/>
      <c r="H1085" s="272" t="s">
        <v>58</v>
      </c>
      <c r="I1085" s="985" t="s">
        <v>75</v>
      </c>
      <c r="J1085" s="986"/>
      <c r="K1085" s="987">
        <f>IF(OR($I1065="",$I1065="NSO"),"",VLOOKUP($A1060,'Class-1'!$B$9:$DL$200,114,0))</f>
        <v>0</v>
      </c>
      <c r="L1085" s="987"/>
      <c r="M1085" s="988"/>
    </row>
    <row r="1086" spans="1:13" ht="18" customHeight="1">
      <c r="A1086" s="17"/>
      <c r="B1086" s="436" t="s">
        <v>165</v>
      </c>
      <c r="C1086" s="923" t="str">
        <f>'Class-1'!$CC$3</f>
        <v>WORK EXP.</v>
      </c>
      <c r="D1086" s="924"/>
      <c r="E1086" s="925"/>
      <c r="F1086" s="926" t="str">
        <f>IF(OR(C1086="",$I1065="NSO"),"",VLOOKUP($A1060,'Class-1'!$B$9:$DZ$200,121,0))</f>
        <v>0/100</v>
      </c>
      <c r="G1086" s="927"/>
      <c r="H1086" s="85" t="str">
        <f>IF(OR(C1086="",$I1065="NSO"),"",VLOOKUP($A1060,'Class-1'!$B$9:$DL$108,87,0))</f>
        <v/>
      </c>
      <c r="I1086" s="1021" t="s">
        <v>95</v>
      </c>
      <c r="J1086" s="1022"/>
      <c r="K1086" s="1023">
        <f>'Class-1'!$T$2</f>
        <v>44705</v>
      </c>
      <c r="L1086" s="1024"/>
      <c r="M1086" s="1025"/>
    </row>
    <row r="1087" spans="1:13" ht="18" customHeight="1">
      <c r="A1087" s="17"/>
      <c r="B1087" s="436" t="s">
        <v>165</v>
      </c>
      <c r="C1087" s="923" t="str">
        <f>'Class-1'!$CK$3</f>
        <v>ART EDUCATION</v>
      </c>
      <c r="D1087" s="924"/>
      <c r="E1087" s="925"/>
      <c r="F1087" s="926" t="str">
        <f>IF(OR(C1087="",$I1065="NSO"),"",VLOOKUP($A1060,'Class-1'!$B$9:$DZ$200,125,0))</f>
        <v>0/100</v>
      </c>
      <c r="G1087" s="927"/>
      <c r="H1087" s="134" t="str">
        <f>IF(OR(C1087="",$I1065="NSO"),"",VLOOKUP($A1060,'Class-1'!$B$9:$DL$108,95,0))</f>
        <v/>
      </c>
      <c r="I1087" s="928"/>
      <c r="J1087" s="929"/>
      <c r="K1087" s="929"/>
      <c r="L1087" s="929"/>
      <c r="M1087" s="930"/>
    </row>
    <row r="1088" spans="1:13" ht="18" customHeight="1" thickBot="1">
      <c r="A1088" s="17"/>
      <c r="B1088" s="436" t="s">
        <v>165</v>
      </c>
      <c r="C1088" s="931" t="str">
        <f>'Class-1'!$CS$3</f>
        <v>HEALTH &amp; PHY. EDUCATION</v>
      </c>
      <c r="D1088" s="932"/>
      <c r="E1088" s="933"/>
      <c r="F1088" s="926" t="str">
        <f>IF(OR(C1088="",$I1065="NSO"),"",VLOOKUP($A1060,'Class-1'!$B$9:$DZ$200,129,0))</f>
        <v>0/100</v>
      </c>
      <c r="G1088" s="927"/>
      <c r="H1088" s="86" t="str">
        <f>IF(OR(C1088="",$I1065="NSO"),"",VLOOKUP($A1060,'Class-1'!$B$9:$DL$108,103,0))</f>
        <v/>
      </c>
      <c r="I1088" s="889" t="s">
        <v>89</v>
      </c>
      <c r="J1088" s="890"/>
      <c r="K1088" s="936"/>
      <c r="L1088" s="937"/>
      <c r="M1088" s="938"/>
    </row>
    <row r="1089" spans="1:13" ht="18" customHeight="1">
      <c r="A1089" s="17"/>
      <c r="B1089" s="436" t="s">
        <v>165</v>
      </c>
      <c r="C1089" s="895" t="s">
        <v>76</v>
      </c>
      <c r="D1089" s="896"/>
      <c r="E1089" s="896"/>
      <c r="F1089" s="896"/>
      <c r="G1089" s="896"/>
      <c r="H1089" s="897"/>
      <c r="I1089" s="891"/>
      <c r="J1089" s="892"/>
      <c r="K1089" s="939"/>
      <c r="L1089" s="940"/>
      <c r="M1089" s="941"/>
    </row>
    <row r="1090" spans="1:13" ht="18" customHeight="1">
      <c r="A1090" s="17"/>
      <c r="B1090" s="436" t="s">
        <v>165</v>
      </c>
      <c r="C1090" s="135" t="s">
        <v>35</v>
      </c>
      <c r="D1090" s="463" t="s">
        <v>82</v>
      </c>
      <c r="E1090" s="452"/>
      <c r="F1090" s="463" t="s">
        <v>83</v>
      </c>
      <c r="G1090" s="464"/>
      <c r="H1090" s="465"/>
      <c r="I1090" s="893"/>
      <c r="J1090" s="894"/>
      <c r="K1090" s="942"/>
      <c r="L1090" s="943"/>
      <c r="M1090" s="944"/>
    </row>
    <row r="1091" spans="1:13" ht="16.5" customHeight="1">
      <c r="A1091" s="17"/>
      <c r="B1091" s="436" t="s">
        <v>165</v>
      </c>
      <c r="C1091" s="148" t="s">
        <v>168</v>
      </c>
      <c r="D1091" s="451" t="s">
        <v>170</v>
      </c>
      <c r="E1091" s="148"/>
      <c r="F1091" s="468" t="s">
        <v>84</v>
      </c>
      <c r="G1091" s="466"/>
      <c r="H1091" s="467"/>
      <c r="I1091" s="992" t="s">
        <v>90</v>
      </c>
      <c r="J1091" s="993"/>
      <c r="K1091" s="993"/>
      <c r="L1091" s="993"/>
      <c r="M1091" s="994"/>
    </row>
    <row r="1092" spans="1:13" ht="16.5" customHeight="1">
      <c r="A1092" s="17"/>
      <c r="B1092" s="436" t="s">
        <v>165</v>
      </c>
      <c r="C1092" s="471" t="s">
        <v>77</v>
      </c>
      <c r="D1092" s="451" t="s">
        <v>173</v>
      </c>
      <c r="E1092" s="148"/>
      <c r="F1092" s="468" t="s">
        <v>85</v>
      </c>
      <c r="G1092" s="466"/>
      <c r="H1092" s="467"/>
      <c r="I1092" s="995"/>
      <c r="J1092" s="996"/>
      <c r="K1092" s="996"/>
      <c r="L1092" s="996"/>
      <c r="M1092" s="997"/>
    </row>
    <row r="1093" spans="1:13" ht="16.5" customHeight="1">
      <c r="A1093" s="17"/>
      <c r="B1093" s="436" t="s">
        <v>165</v>
      </c>
      <c r="C1093" s="471" t="s">
        <v>78</v>
      </c>
      <c r="D1093" s="451" t="s">
        <v>174</v>
      </c>
      <c r="E1093" s="148"/>
      <c r="F1093" s="468" t="s">
        <v>86</v>
      </c>
      <c r="G1093" s="466"/>
      <c r="H1093" s="467"/>
      <c r="I1093" s="995"/>
      <c r="J1093" s="996"/>
      <c r="K1093" s="996"/>
      <c r="L1093" s="996"/>
      <c r="M1093" s="997"/>
    </row>
    <row r="1094" spans="1:13" ht="16.5" customHeight="1">
      <c r="A1094" s="17"/>
      <c r="B1094" s="436" t="s">
        <v>165</v>
      </c>
      <c r="C1094" s="471" t="s">
        <v>80</v>
      </c>
      <c r="D1094" s="451" t="s">
        <v>171</v>
      </c>
      <c r="E1094" s="148"/>
      <c r="F1094" s="468" t="s">
        <v>88</v>
      </c>
      <c r="G1094" s="466"/>
      <c r="H1094" s="467"/>
      <c r="I1094" s="998"/>
      <c r="J1094" s="999"/>
      <c r="K1094" s="999"/>
      <c r="L1094" s="999"/>
      <c r="M1094" s="1000"/>
    </row>
    <row r="1095" spans="1:13" ht="16.5" customHeight="1" thickBot="1">
      <c r="A1095" s="17"/>
      <c r="B1095" s="437" t="s">
        <v>165</v>
      </c>
      <c r="C1095" s="280" t="s">
        <v>79</v>
      </c>
      <c r="D1095" s="446" t="s">
        <v>172</v>
      </c>
      <c r="E1095" s="439"/>
      <c r="F1095" s="461" t="s">
        <v>87</v>
      </c>
      <c r="G1095" s="462"/>
      <c r="H1095" s="469"/>
      <c r="I1095" s="989" t="s">
        <v>124</v>
      </c>
      <c r="J1095" s="990"/>
      <c r="K1095" s="990"/>
      <c r="L1095" s="990"/>
      <c r="M1095" s="991"/>
    </row>
    <row r="1096" spans="1:13" ht="14.25" customHeight="1" thickBot="1">
      <c r="A1096" s="282">
        <f>A1060+1</f>
        <v>31</v>
      </c>
      <c r="B1096" s="1009" t="s">
        <v>61</v>
      </c>
      <c r="C1096" s="1010"/>
      <c r="D1096" s="1010"/>
      <c r="E1096" s="1010"/>
      <c r="F1096" s="1010"/>
      <c r="G1096" s="1010"/>
      <c r="H1096" s="1010"/>
      <c r="I1096" s="1010"/>
      <c r="J1096" s="1010"/>
      <c r="K1096" s="1010"/>
      <c r="L1096" s="1010"/>
      <c r="M1096" s="1011"/>
    </row>
    <row r="1097" spans="1:13" ht="36.75" thickTop="1">
      <c r="A1097" s="17"/>
      <c r="B1097" s="1005"/>
      <c r="C1097" s="1006"/>
      <c r="D1097" s="945" t="str">
        <f>Master!$E$8</f>
        <v>Govt.Sr.Sec.Sch. Raimalwada</v>
      </c>
      <c r="E1097" s="946"/>
      <c r="F1097" s="946"/>
      <c r="G1097" s="946"/>
      <c r="H1097" s="946"/>
      <c r="I1097" s="946"/>
      <c r="J1097" s="946"/>
      <c r="K1097" s="946"/>
      <c r="L1097" s="946"/>
      <c r="M1097" s="947"/>
    </row>
    <row r="1098" spans="1:13" ht="21" customHeight="1" thickBot="1">
      <c r="A1098" s="17"/>
      <c r="B1098" s="1007"/>
      <c r="C1098" s="1008"/>
      <c r="D1098" s="948" t="str">
        <f>Master!$E$11</f>
        <v>P.S.-Bapini (Jodhpur)</v>
      </c>
      <c r="E1098" s="949"/>
      <c r="F1098" s="949"/>
      <c r="G1098" s="949"/>
      <c r="H1098" s="949"/>
      <c r="I1098" s="949"/>
      <c r="J1098" s="949"/>
      <c r="K1098" s="949"/>
      <c r="L1098" s="949"/>
      <c r="M1098" s="950"/>
    </row>
    <row r="1099" spans="1:13" ht="42.75" customHeight="1" thickTop="1">
      <c r="A1099" s="17"/>
      <c r="B1099" s="273"/>
      <c r="C1099" s="916" t="s">
        <v>62</v>
      </c>
      <c r="D1099" s="917"/>
      <c r="E1099" s="917"/>
      <c r="F1099" s="917"/>
      <c r="G1099" s="917"/>
      <c r="H1099" s="917"/>
      <c r="I1099" s="918"/>
      <c r="J1099" s="922" t="s">
        <v>91</v>
      </c>
      <c r="K1099" s="922"/>
      <c r="L1099" s="934" t="str">
        <f>Master!$E$14</f>
        <v>0810000000</v>
      </c>
      <c r="M1099" s="935"/>
    </row>
    <row r="1100" spans="1:13" ht="18" customHeight="1" thickBot="1">
      <c r="A1100" s="17"/>
      <c r="B1100" s="274"/>
      <c r="C1100" s="919"/>
      <c r="D1100" s="920"/>
      <c r="E1100" s="920"/>
      <c r="F1100" s="920"/>
      <c r="G1100" s="920"/>
      <c r="H1100" s="920"/>
      <c r="I1100" s="921"/>
      <c r="J1100" s="898" t="s">
        <v>63</v>
      </c>
      <c r="K1100" s="899"/>
      <c r="L1100" s="902" t="str">
        <f>Master!$E$6</f>
        <v>2021-22</v>
      </c>
      <c r="M1100" s="903"/>
    </row>
    <row r="1101" spans="1:13" ht="18" customHeight="1" thickBot="1">
      <c r="A1101" s="17"/>
      <c r="B1101" s="274"/>
      <c r="C1101" s="951" t="s">
        <v>125</v>
      </c>
      <c r="D1101" s="952"/>
      <c r="E1101" s="952"/>
      <c r="F1101" s="952"/>
      <c r="G1101" s="952"/>
      <c r="H1101" s="952"/>
      <c r="I1101" s="281">
        <f>VLOOKUP($A1096,'Class-1'!$B$9:$F$108,5,0)</f>
        <v>0</v>
      </c>
      <c r="J1101" s="900"/>
      <c r="K1101" s="901"/>
      <c r="L1101" s="904"/>
      <c r="M1101" s="905"/>
    </row>
    <row r="1102" spans="1:13" ht="18" customHeight="1">
      <c r="A1102" s="17"/>
      <c r="B1102" s="436" t="s">
        <v>165</v>
      </c>
      <c r="C1102" s="911" t="s">
        <v>20</v>
      </c>
      <c r="D1102" s="912"/>
      <c r="E1102" s="912"/>
      <c r="F1102" s="913"/>
      <c r="G1102" s="31" t="s">
        <v>101</v>
      </c>
      <c r="H1102" s="914">
        <f>VLOOKUP($A1096,'Class-1'!$B$9:$DL$108,3,0)</f>
        <v>0</v>
      </c>
      <c r="I1102" s="914"/>
      <c r="J1102" s="914"/>
      <c r="K1102" s="914"/>
      <c r="L1102" s="914"/>
      <c r="M1102" s="915"/>
    </row>
    <row r="1103" spans="1:13" ht="18" customHeight="1">
      <c r="A1103" s="17"/>
      <c r="B1103" s="436" t="s">
        <v>165</v>
      </c>
      <c r="C1103" s="953" t="s">
        <v>22</v>
      </c>
      <c r="D1103" s="954"/>
      <c r="E1103" s="954"/>
      <c r="F1103" s="955"/>
      <c r="G1103" s="60" t="s">
        <v>101</v>
      </c>
      <c r="H1103" s="956">
        <f>VLOOKUP($A1096,'Class-1'!$B$9:$DL$108,6,0)</f>
        <v>0</v>
      </c>
      <c r="I1103" s="956"/>
      <c r="J1103" s="956"/>
      <c r="K1103" s="956"/>
      <c r="L1103" s="956"/>
      <c r="M1103" s="957"/>
    </row>
    <row r="1104" spans="1:13" ht="18" customHeight="1">
      <c r="A1104" s="17"/>
      <c r="B1104" s="436" t="s">
        <v>165</v>
      </c>
      <c r="C1104" s="953" t="s">
        <v>23</v>
      </c>
      <c r="D1104" s="954"/>
      <c r="E1104" s="954"/>
      <c r="F1104" s="955"/>
      <c r="G1104" s="60" t="s">
        <v>101</v>
      </c>
      <c r="H1104" s="956">
        <f>VLOOKUP($A1096,'Class-1'!$B$9:$DL$108,7,0)</f>
        <v>0</v>
      </c>
      <c r="I1104" s="956"/>
      <c r="J1104" s="956"/>
      <c r="K1104" s="956"/>
      <c r="L1104" s="956"/>
      <c r="M1104" s="957"/>
    </row>
    <row r="1105" spans="1:13" ht="18" customHeight="1">
      <c r="A1105" s="17"/>
      <c r="B1105" s="436" t="s">
        <v>165</v>
      </c>
      <c r="C1105" s="953" t="s">
        <v>64</v>
      </c>
      <c r="D1105" s="954"/>
      <c r="E1105" s="954"/>
      <c r="F1105" s="955"/>
      <c r="G1105" s="60" t="s">
        <v>101</v>
      </c>
      <c r="H1105" s="956">
        <f>VLOOKUP($A1096,'Class-1'!$B$9:$DL$108,8,0)</f>
        <v>0</v>
      </c>
      <c r="I1105" s="956"/>
      <c r="J1105" s="956"/>
      <c r="K1105" s="956"/>
      <c r="L1105" s="956"/>
      <c r="M1105" s="957"/>
    </row>
    <row r="1106" spans="1:13" ht="18" customHeight="1">
      <c r="A1106" s="17"/>
      <c r="B1106" s="436" t="s">
        <v>165</v>
      </c>
      <c r="C1106" s="953" t="s">
        <v>65</v>
      </c>
      <c r="D1106" s="954"/>
      <c r="E1106" s="954"/>
      <c r="F1106" s="955"/>
      <c r="G1106" s="60" t="s">
        <v>101</v>
      </c>
      <c r="H1106" s="1026" t="str">
        <f>CONCATENATE('Class-1'!$F$4,'Class-1'!$I$4)</f>
        <v>4(A)</v>
      </c>
      <c r="I1106" s="956"/>
      <c r="J1106" s="956"/>
      <c r="K1106" s="956"/>
      <c r="L1106" s="956"/>
      <c r="M1106" s="957"/>
    </row>
    <row r="1107" spans="1:13" ht="18" customHeight="1" thickBot="1">
      <c r="A1107" s="17"/>
      <c r="B1107" s="436" t="s">
        <v>165</v>
      </c>
      <c r="C1107" s="1027" t="s">
        <v>25</v>
      </c>
      <c r="D1107" s="1028"/>
      <c r="E1107" s="1028"/>
      <c r="F1107" s="1029"/>
      <c r="G1107" s="130" t="s">
        <v>101</v>
      </c>
      <c r="H1107" s="1030">
        <f>VLOOKUP($A1096,'Class-1'!$B$9:$DL$108,9,0)</f>
        <v>0</v>
      </c>
      <c r="I1107" s="1030"/>
      <c r="J1107" s="1030"/>
      <c r="K1107" s="1030"/>
      <c r="L1107" s="1030"/>
      <c r="M1107" s="1031"/>
    </row>
    <row r="1108" spans="1:13" ht="18" customHeight="1">
      <c r="A1108" s="17"/>
      <c r="B1108" s="436" t="s">
        <v>165</v>
      </c>
      <c r="C1108" s="958" t="s">
        <v>66</v>
      </c>
      <c r="D1108" s="959"/>
      <c r="E1108" s="268" t="s">
        <v>109</v>
      </c>
      <c r="F1108" s="268" t="s">
        <v>110</v>
      </c>
      <c r="G1108" s="265" t="s">
        <v>34</v>
      </c>
      <c r="H1108" s="269" t="s">
        <v>67</v>
      </c>
      <c r="I1108" s="265" t="s">
        <v>147</v>
      </c>
      <c r="J1108" s="270" t="s">
        <v>31</v>
      </c>
      <c r="K1108" s="960" t="s">
        <v>118</v>
      </c>
      <c r="L1108" s="961"/>
      <c r="M1108" s="275" t="s">
        <v>119</v>
      </c>
    </row>
    <row r="1109" spans="1:13" ht="18" customHeight="1" thickBot="1">
      <c r="A1109" s="17"/>
      <c r="B1109" s="436" t="s">
        <v>165</v>
      </c>
      <c r="C1109" s="966" t="s">
        <v>68</v>
      </c>
      <c r="D1109" s="967"/>
      <c r="E1109" s="470">
        <f>'Class-1'!$K$7</f>
        <v>20</v>
      </c>
      <c r="F1109" s="470">
        <f>'Class-1'!$L$7</f>
        <v>20</v>
      </c>
      <c r="G1109" s="266">
        <f>E1109+F1109</f>
        <v>40</v>
      </c>
      <c r="H1109" s="470">
        <f>'Class-1'!$Q$7</f>
        <v>60</v>
      </c>
      <c r="I1109" s="266">
        <f>G1109+H1109</f>
        <v>100</v>
      </c>
      <c r="J1109" s="470">
        <f>'Class-1'!$U$7</f>
        <v>100</v>
      </c>
      <c r="K1109" s="1032">
        <f>I1109+J1109</f>
        <v>200</v>
      </c>
      <c r="L1109" s="1033"/>
      <c r="M1109" s="276" t="s">
        <v>166</v>
      </c>
    </row>
    <row r="1110" spans="1:13" ht="18" customHeight="1">
      <c r="A1110" s="17"/>
      <c r="B1110" s="436" t="s">
        <v>165</v>
      </c>
      <c r="C1110" s="1034" t="str">
        <f>'Class-1'!$K$3</f>
        <v>Hindi</v>
      </c>
      <c r="D1110" s="1035"/>
      <c r="E1110" s="131">
        <f>IF(OR(C1110="",$I1101="NSO"),"",VLOOKUP($A1096,'Class-1'!$B$9:$DL$108,10,0))</f>
        <v>0</v>
      </c>
      <c r="F1110" s="131">
        <f>IF(OR(C1110="",$I1101="NSO"),"",VLOOKUP($A1096,'Class-1'!$B$9:$DL$108,11,0))</f>
        <v>0</v>
      </c>
      <c r="G1110" s="267">
        <f>SUM(E1110,F1110)</f>
        <v>0</v>
      </c>
      <c r="H1110" s="131">
        <f>IF(OR(C1110="",$I1101="NSO"),"",VLOOKUP($A1096,'Class-1'!$B$9:$DL$108,16,0))</f>
        <v>0</v>
      </c>
      <c r="I1110" s="264">
        <f t="shared" ref="I1110:I1115" si="121">SUM(G1110,H1110)</f>
        <v>0</v>
      </c>
      <c r="J1110" s="131">
        <f>IF(OR(C1110="",$I1101="NSO"),"",VLOOKUP($A1096,'Class-1'!$B$9:$DL$108,20,0))</f>
        <v>0</v>
      </c>
      <c r="K1110" s="1036">
        <f t="shared" ref="K1110:K1115" si="122">SUM(I1110,J1110)</f>
        <v>0</v>
      </c>
      <c r="L1110" s="1037">
        <f t="shared" ref="L1110:L1115" si="123">SUM(J1110,K1110)</f>
        <v>0</v>
      </c>
      <c r="M1110" s="277" t="str">
        <f>IF(OR(C1110="",$I1101="NSO"),"",VLOOKUP($A1096,'Class-1'!$B$9:$DL$108,23,0))</f>
        <v/>
      </c>
    </row>
    <row r="1111" spans="1:13" ht="18" customHeight="1">
      <c r="A1111" s="17"/>
      <c r="B1111" s="436" t="s">
        <v>165</v>
      </c>
      <c r="C1111" s="962" t="str">
        <f>'Class-1'!$Y$3</f>
        <v>Mathematics</v>
      </c>
      <c r="D1111" s="963"/>
      <c r="E1111" s="131">
        <f>IF(OR(C1111="",$I1101="NSO"),"",VLOOKUP($A1096,'Class-1'!$B$9:$DL$108,24,0))</f>
        <v>0</v>
      </c>
      <c r="F1111" s="131">
        <f>IF(OR(C1111="",$I1101="NSO"),"",VLOOKUP($A1096,'Class-1'!$B$9:$DL$108,25,0))</f>
        <v>0</v>
      </c>
      <c r="G1111" s="267">
        <f t="shared" ref="G1111:G1115" si="124">SUM(E1111,F1111)</f>
        <v>0</v>
      </c>
      <c r="H1111" s="131">
        <f>IF(OR(C1111="",$I1101="NSO"),"",VLOOKUP($A1096,'Class-1'!$B$9:$DL$108,30,0))</f>
        <v>0</v>
      </c>
      <c r="I1111" s="264">
        <f t="shared" si="121"/>
        <v>0</v>
      </c>
      <c r="J1111" s="131">
        <f>IF(OR(C1111="",$I1101="NSO"),"",VLOOKUP($A1096,'Class-1'!$B$9:$DL$108,34,0))</f>
        <v>0</v>
      </c>
      <c r="K1111" s="964">
        <f t="shared" si="122"/>
        <v>0</v>
      </c>
      <c r="L1111" s="965">
        <f t="shared" si="123"/>
        <v>0</v>
      </c>
      <c r="M1111" s="277" t="str">
        <f>IF(OR(C1111="",$I1101="NSO"),"",VLOOKUP($A1096,'Class-1'!$B$9:$DL$108,37,0))</f>
        <v/>
      </c>
    </row>
    <row r="1112" spans="1:13" ht="18" customHeight="1">
      <c r="A1112" s="17"/>
      <c r="B1112" s="436" t="s">
        <v>165</v>
      </c>
      <c r="C1112" s="962" t="str">
        <f>'Class-1'!$AM$3</f>
        <v>Sanskrit</v>
      </c>
      <c r="D1112" s="963"/>
      <c r="E1112" s="131">
        <f>IF(OR(C1112="",$I1101="NSO"),"",VLOOKUP($A1096,'Class-1'!$B$9:$DL$108,38,0))</f>
        <v>0</v>
      </c>
      <c r="F1112" s="131">
        <f>IF(OR(C1112="",$I1101="NSO"),"",VLOOKUP($A1096,'Class-1'!$B$9:$DL$108,39,0))</f>
        <v>0</v>
      </c>
      <c r="G1112" s="267">
        <f t="shared" si="124"/>
        <v>0</v>
      </c>
      <c r="H1112" s="131">
        <f>IF(OR(C1112="",$I1101="NSO"),"",VLOOKUP($A1096,'Class-1'!$B$9:$DL$108,44,0))</f>
        <v>0</v>
      </c>
      <c r="I1112" s="264">
        <f t="shared" si="121"/>
        <v>0</v>
      </c>
      <c r="J1112" s="131">
        <f>IF(OR(C1112="",$I1101="NSO"),"",VLOOKUP($A1096,'Class-1'!$B$9:$DL$108,48,0))</f>
        <v>0</v>
      </c>
      <c r="K1112" s="964">
        <f t="shared" si="122"/>
        <v>0</v>
      </c>
      <c r="L1112" s="965">
        <f t="shared" si="123"/>
        <v>0</v>
      </c>
      <c r="M1112" s="277" t="str">
        <f>IF(OR(C1112="",$I1101="NSO"),"",VLOOKUP($A1096,'Class-1'!$B$9:$DL$108,51,0))</f>
        <v/>
      </c>
    </row>
    <row r="1113" spans="1:13" ht="18" customHeight="1">
      <c r="A1113" s="17"/>
      <c r="B1113" s="436" t="s">
        <v>165</v>
      </c>
      <c r="C1113" s="962" t="str">
        <f>'Class-1'!$BA$3</f>
        <v>English</v>
      </c>
      <c r="D1113" s="963"/>
      <c r="E1113" s="131">
        <f>IF(OR(C1113="",$I1101="NSO"),"",VLOOKUP($A1096,'Class-1'!$B$9:$DL$108,52,0))</f>
        <v>0</v>
      </c>
      <c r="F1113" s="131">
        <f>IF(OR(C1113="",$I1101="NSO"),"",VLOOKUP($A1096,'Class-1'!$B$9:$DL$108,53,0))</f>
        <v>0</v>
      </c>
      <c r="G1113" s="267">
        <f t="shared" si="124"/>
        <v>0</v>
      </c>
      <c r="H1113" s="131">
        <f>IF(OR(C1113="",$I1101="NSO"),"",VLOOKUP($A1096,'Class-1'!$B$9:$DL$108,58,0))</f>
        <v>0</v>
      </c>
      <c r="I1113" s="264">
        <f t="shared" si="121"/>
        <v>0</v>
      </c>
      <c r="J1113" s="131">
        <f>IF(OR(C1113="",$I1101="NSO"),"",VLOOKUP($A1096,'Class-1'!$B$9:$DL$108,62,0))</f>
        <v>0</v>
      </c>
      <c r="K1113" s="964">
        <f t="shared" si="122"/>
        <v>0</v>
      </c>
      <c r="L1113" s="965">
        <f t="shared" si="123"/>
        <v>0</v>
      </c>
      <c r="M1113" s="277" t="str">
        <f>IF(OR(C1113="",$I1101="NSO"),"",VLOOKUP($A1096,'Class-1'!$B$9:$DL$108,65,0))</f>
        <v/>
      </c>
    </row>
    <row r="1114" spans="1:13" ht="18" customHeight="1" thickBot="1">
      <c r="A1114" s="17"/>
      <c r="B1114" s="436" t="s">
        <v>165</v>
      </c>
      <c r="C1114" s="966" t="s">
        <v>68</v>
      </c>
      <c r="D1114" s="967"/>
      <c r="E1114" s="470">
        <f>'Class-1'!$BO$7</f>
        <v>20</v>
      </c>
      <c r="F1114" s="470">
        <f>'Class-1'!$BP$7</f>
        <v>20</v>
      </c>
      <c r="G1114" s="266">
        <f t="shared" si="124"/>
        <v>40</v>
      </c>
      <c r="H1114" s="271">
        <f>'Class-1'!$BU$7</f>
        <v>60</v>
      </c>
      <c r="I1114" s="266">
        <f t="shared" si="121"/>
        <v>100</v>
      </c>
      <c r="J1114" s="470">
        <f>'Class-1'!$BY$7</f>
        <v>100</v>
      </c>
      <c r="K1114" s="1032">
        <f t="shared" si="122"/>
        <v>200</v>
      </c>
      <c r="L1114" s="1033">
        <f t="shared" si="123"/>
        <v>300</v>
      </c>
      <c r="M1114" s="276" t="s">
        <v>166</v>
      </c>
    </row>
    <row r="1115" spans="1:13" ht="18" customHeight="1">
      <c r="A1115" s="17"/>
      <c r="B1115" s="436" t="s">
        <v>165</v>
      </c>
      <c r="C1115" s="962" t="str">
        <f>'Class-1'!$BO$3</f>
        <v>Env. Study</v>
      </c>
      <c r="D1115" s="963"/>
      <c r="E1115" s="131">
        <f>IF(OR(C1115="",$I1101="NSO"),"",VLOOKUP($A1096,'Class-1'!$B$9:$DL$108,66,0))</f>
        <v>0</v>
      </c>
      <c r="F1115" s="131">
        <f>IF(OR(C1115="",$I1101="NSO"),"",VLOOKUP($A1096,'Class-1'!$B$9:$DL$108,67,0))</f>
        <v>0</v>
      </c>
      <c r="G1115" s="264">
        <f t="shared" si="124"/>
        <v>0</v>
      </c>
      <c r="H1115" s="131">
        <f>IF(OR(C1115="",$I1101="NSO"),"",VLOOKUP($A1096,'Class-1'!$B$9:$DL$108,72,0))</f>
        <v>0</v>
      </c>
      <c r="I1115" s="264">
        <f t="shared" si="121"/>
        <v>0</v>
      </c>
      <c r="J1115" s="131">
        <f>IF(OR(C1115="",$I1101="NSO"),"",VLOOKUP($A1096,'Class-1'!$B$9:$DL$108,76,0))</f>
        <v>0</v>
      </c>
      <c r="K1115" s="968">
        <f t="shared" si="122"/>
        <v>0</v>
      </c>
      <c r="L1115" s="969">
        <f t="shared" si="123"/>
        <v>0</v>
      </c>
      <c r="M1115" s="277" t="str">
        <f>IF(OR(C1115="",$I1101="NSO"),"",VLOOKUP($A1096,'Class-1'!$B$9:$DL$108,79,0))</f>
        <v/>
      </c>
    </row>
    <row r="1116" spans="1:13" ht="18" customHeight="1" thickBot="1">
      <c r="A1116" s="17"/>
      <c r="B1116" s="436" t="s">
        <v>165</v>
      </c>
      <c r="C1116" s="970"/>
      <c r="D1116" s="971"/>
      <c r="E1116" s="971"/>
      <c r="F1116" s="971"/>
      <c r="G1116" s="971"/>
      <c r="H1116" s="971"/>
      <c r="I1116" s="971"/>
      <c r="J1116" s="971"/>
      <c r="K1116" s="971"/>
      <c r="L1116" s="971"/>
      <c r="M1116" s="972"/>
    </row>
    <row r="1117" spans="1:13" ht="18" customHeight="1">
      <c r="A1117" s="17"/>
      <c r="B1117" s="436" t="s">
        <v>165</v>
      </c>
      <c r="C1117" s="973" t="s">
        <v>120</v>
      </c>
      <c r="D1117" s="974"/>
      <c r="E1117" s="975"/>
      <c r="F1117" s="906" t="s">
        <v>121</v>
      </c>
      <c r="G1117" s="906"/>
      <c r="H1117" s="907" t="s">
        <v>122</v>
      </c>
      <c r="I1117" s="908"/>
      <c r="J1117" s="132" t="s">
        <v>51</v>
      </c>
      <c r="K1117" s="438" t="s">
        <v>123</v>
      </c>
      <c r="L1117" s="262" t="s">
        <v>49</v>
      </c>
      <c r="M1117" s="278" t="s">
        <v>54</v>
      </c>
    </row>
    <row r="1118" spans="1:13" ht="18" customHeight="1" thickBot="1">
      <c r="A1118" s="17"/>
      <c r="B1118" s="436" t="s">
        <v>165</v>
      </c>
      <c r="C1118" s="976"/>
      <c r="D1118" s="977"/>
      <c r="E1118" s="978"/>
      <c r="F1118" s="909">
        <f>IF(OR($I1101="",$I1101="NSO"),"",VLOOKUP($A1096,'Class-1'!$B$9:$DL$108,107,0))</f>
        <v>1000</v>
      </c>
      <c r="G1118" s="910"/>
      <c r="H1118" s="909">
        <f>IF(OR($I1101="",$I1101="NSO"),"",VLOOKUP($A1096,'Class-1'!$B$9:$DL$108,108,0))</f>
        <v>0</v>
      </c>
      <c r="I1118" s="910"/>
      <c r="J1118" s="133">
        <f>IF(OR($I1101="",$I1101="NSO"),"",VLOOKUP($A1096,'Class-1'!$B$9:$DL$200,109,0))</f>
        <v>0</v>
      </c>
      <c r="K1118" s="133" t="str">
        <f>IF(OR($I1101="",$I1101="NSO"),"",VLOOKUP($A1096,'Class-1'!$B$9:$DL$200,110,0))</f>
        <v/>
      </c>
      <c r="L1118" s="263" t="str">
        <f>IF(OR($I1101="",$I1101="NSO"),"",VLOOKUP($A1096,'Class-1'!$B$9:$DL$200,111,0))</f>
        <v/>
      </c>
      <c r="M1118" s="279" t="str">
        <f>IF(OR($I1101="",$I1101="NSO"),"",VLOOKUP($A1096,'Class-1'!$B$9:$DL$200,113,0))</f>
        <v/>
      </c>
    </row>
    <row r="1119" spans="1:13" ht="18" customHeight="1" thickBot="1">
      <c r="A1119" s="17"/>
      <c r="B1119" s="436" t="s">
        <v>165</v>
      </c>
      <c r="C1119" s="979"/>
      <c r="D1119" s="980"/>
      <c r="E1119" s="980"/>
      <c r="F1119" s="980"/>
      <c r="G1119" s="980"/>
      <c r="H1119" s="981"/>
      <c r="I1119" s="983" t="s">
        <v>73</v>
      </c>
      <c r="J1119" s="984"/>
      <c r="K1119" s="63">
        <f>IF(OR($I1101="",$I1101="NSO"),"",VLOOKUP($A1096,'Class-1'!$B$9:$DL$200,104,0))</f>
        <v>0</v>
      </c>
      <c r="L1119" s="982" t="s">
        <v>93</v>
      </c>
      <c r="M1119" s="897"/>
    </row>
    <row r="1120" spans="1:13" ht="18" customHeight="1" thickBot="1">
      <c r="A1120" s="17"/>
      <c r="B1120" s="436" t="s">
        <v>165</v>
      </c>
      <c r="C1120" s="1014" t="s">
        <v>72</v>
      </c>
      <c r="D1120" s="1015"/>
      <c r="E1120" s="1015"/>
      <c r="F1120" s="1015"/>
      <c r="G1120" s="1015"/>
      <c r="H1120" s="1016"/>
      <c r="I1120" s="1017" t="s">
        <v>74</v>
      </c>
      <c r="J1120" s="1018"/>
      <c r="K1120" s="64">
        <f>IF(OR($I1101="",$I1101="NSO"),"",VLOOKUP($A1096,'Class-1'!$B$9:$DL$200,105,0))</f>
        <v>0</v>
      </c>
      <c r="L1120" s="1019" t="str">
        <f>IF(OR($I1101="",$I1101="NSO"),"",VLOOKUP($A1096,'Class-1'!$B$9:$DL$200,106,0))</f>
        <v/>
      </c>
      <c r="M1120" s="1020"/>
    </row>
    <row r="1121" spans="1:13" ht="18" customHeight="1" thickBot="1">
      <c r="A1121" s="17"/>
      <c r="B1121" s="436" t="s">
        <v>165</v>
      </c>
      <c r="C1121" s="1001" t="s">
        <v>66</v>
      </c>
      <c r="D1121" s="1002"/>
      <c r="E1121" s="1003"/>
      <c r="F1121" s="1012" t="s">
        <v>69</v>
      </c>
      <c r="G1121" s="1013"/>
      <c r="H1121" s="272" t="s">
        <v>58</v>
      </c>
      <c r="I1121" s="985" t="s">
        <v>75</v>
      </c>
      <c r="J1121" s="986"/>
      <c r="K1121" s="987">
        <f>IF(OR($I1101="",$I1101="NSO"),"",VLOOKUP($A1096,'Class-1'!$B$9:$DL$200,114,0))</f>
        <v>0</v>
      </c>
      <c r="L1121" s="987"/>
      <c r="M1121" s="988"/>
    </row>
    <row r="1122" spans="1:13" ht="18" customHeight="1">
      <c r="A1122" s="17"/>
      <c r="B1122" s="436" t="s">
        <v>165</v>
      </c>
      <c r="C1122" s="923" t="str">
        <f>'Class-1'!$CC$3</f>
        <v>WORK EXP.</v>
      </c>
      <c r="D1122" s="924"/>
      <c r="E1122" s="925"/>
      <c r="F1122" s="926" t="str">
        <f>IF(OR(C1122="",$I1101="NSO"),"",VLOOKUP($A1096,'Class-1'!$B$9:$DZ$200,121,0))</f>
        <v>0/100</v>
      </c>
      <c r="G1122" s="927"/>
      <c r="H1122" s="85" t="str">
        <f>IF(OR(C1122="",$I1101="NSO"),"",VLOOKUP($A1096,'Class-1'!$B$9:$DL$108,87,0))</f>
        <v/>
      </c>
      <c r="I1122" s="1021" t="s">
        <v>95</v>
      </c>
      <c r="J1122" s="1022"/>
      <c r="K1122" s="1023">
        <f>'Class-1'!$T$2</f>
        <v>44705</v>
      </c>
      <c r="L1122" s="1024"/>
      <c r="M1122" s="1025"/>
    </row>
    <row r="1123" spans="1:13" ht="18" customHeight="1">
      <c r="A1123" s="17"/>
      <c r="B1123" s="436" t="s">
        <v>165</v>
      </c>
      <c r="C1123" s="923" t="str">
        <f>'Class-1'!$CK$3</f>
        <v>ART EDUCATION</v>
      </c>
      <c r="D1123" s="924"/>
      <c r="E1123" s="925"/>
      <c r="F1123" s="926" t="str">
        <f>IF(OR(C1123="",$I1101="NSO"),"",VLOOKUP($A1096,'Class-1'!$B$9:$DZ$200,125,0))</f>
        <v>0/100</v>
      </c>
      <c r="G1123" s="927"/>
      <c r="H1123" s="134" t="str">
        <f>IF(OR(C1123="",$I1101="NSO"),"",VLOOKUP($A1096,'Class-1'!$B$9:$DL$108,95,0))</f>
        <v/>
      </c>
      <c r="I1123" s="928"/>
      <c r="J1123" s="929"/>
      <c r="K1123" s="929"/>
      <c r="L1123" s="929"/>
      <c r="M1123" s="930"/>
    </row>
    <row r="1124" spans="1:13" ht="18" customHeight="1" thickBot="1">
      <c r="A1124" s="17"/>
      <c r="B1124" s="436" t="s">
        <v>165</v>
      </c>
      <c r="C1124" s="931" t="str">
        <f>'Class-1'!$CS$3</f>
        <v>HEALTH &amp; PHY. EDUCATION</v>
      </c>
      <c r="D1124" s="932"/>
      <c r="E1124" s="933"/>
      <c r="F1124" s="926" t="str">
        <f>IF(OR(C1124="",$I1101="NSO"),"",VLOOKUP($A1096,'Class-1'!$B$9:$DZ$200,129,0))</f>
        <v>0/100</v>
      </c>
      <c r="G1124" s="927"/>
      <c r="H1124" s="86" t="str">
        <f>IF(OR(C1124="",$I1101="NSO"),"",VLOOKUP($A1096,'Class-1'!$B$9:$DL$108,103,0))</f>
        <v/>
      </c>
      <c r="I1124" s="889" t="s">
        <v>89</v>
      </c>
      <c r="J1124" s="890"/>
      <c r="K1124" s="936"/>
      <c r="L1124" s="937"/>
      <c r="M1124" s="938"/>
    </row>
    <row r="1125" spans="1:13" ht="18" customHeight="1">
      <c r="A1125" s="17"/>
      <c r="B1125" s="436" t="s">
        <v>165</v>
      </c>
      <c r="C1125" s="895" t="s">
        <v>76</v>
      </c>
      <c r="D1125" s="896"/>
      <c r="E1125" s="896"/>
      <c r="F1125" s="896"/>
      <c r="G1125" s="896"/>
      <c r="H1125" s="897"/>
      <c r="I1125" s="891"/>
      <c r="J1125" s="892"/>
      <c r="K1125" s="939"/>
      <c r="L1125" s="940"/>
      <c r="M1125" s="941"/>
    </row>
    <row r="1126" spans="1:13" ht="18" customHeight="1">
      <c r="A1126" s="17"/>
      <c r="B1126" s="436" t="s">
        <v>165</v>
      </c>
      <c r="C1126" s="135" t="s">
        <v>35</v>
      </c>
      <c r="D1126" s="463" t="s">
        <v>82</v>
      </c>
      <c r="E1126" s="452"/>
      <c r="F1126" s="463" t="s">
        <v>83</v>
      </c>
      <c r="G1126" s="464"/>
      <c r="H1126" s="465"/>
      <c r="I1126" s="893"/>
      <c r="J1126" s="894"/>
      <c r="K1126" s="942"/>
      <c r="L1126" s="943"/>
      <c r="M1126" s="944"/>
    </row>
    <row r="1127" spans="1:13" ht="16.5" customHeight="1">
      <c r="A1127" s="17"/>
      <c r="B1127" s="436" t="s">
        <v>165</v>
      </c>
      <c r="C1127" s="148" t="s">
        <v>168</v>
      </c>
      <c r="D1127" s="451" t="s">
        <v>170</v>
      </c>
      <c r="E1127" s="148"/>
      <c r="F1127" s="468" t="s">
        <v>84</v>
      </c>
      <c r="G1127" s="466"/>
      <c r="H1127" s="467"/>
      <c r="I1127" s="992" t="s">
        <v>90</v>
      </c>
      <c r="J1127" s="993"/>
      <c r="K1127" s="993"/>
      <c r="L1127" s="993"/>
      <c r="M1127" s="994"/>
    </row>
    <row r="1128" spans="1:13" ht="16.5" customHeight="1">
      <c r="A1128" s="17"/>
      <c r="B1128" s="436" t="s">
        <v>165</v>
      </c>
      <c r="C1128" s="471" t="s">
        <v>77</v>
      </c>
      <c r="D1128" s="451" t="s">
        <v>173</v>
      </c>
      <c r="E1128" s="148"/>
      <c r="F1128" s="468" t="s">
        <v>85</v>
      </c>
      <c r="G1128" s="466"/>
      <c r="H1128" s="467"/>
      <c r="I1128" s="995"/>
      <c r="J1128" s="996"/>
      <c r="K1128" s="996"/>
      <c r="L1128" s="996"/>
      <c r="M1128" s="997"/>
    </row>
    <row r="1129" spans="1:13" ht="16.5" customHeight="1">
      <c r="A1129" s="17"/>
      <c r="B1129" s="436" t="s">
        <v>165</v>
      </c>
      <c r="C1129" s="471" t="s">
        <v>78</v>
      </c>
      <c r="D1129" s="451" t="s">
        <v>174</v>
      </c>
      <c r="E1129" s="148"/>
      <c r="F1129" s="468" t="s">
        <v>86</v>
      </c>
      <c r="G1129" s="466"/>
      <c r="H1129" s="467"/>
      <c r="I1129" s="995"/>
      <c r="J1129" s="996"/>
      <c r="K1129" s="996"/>
      <c r="L1129" s="996"/>
      <c r="M1129" s="997"/>
    </row>
    <row r="1130" spans="1:13" ht="16.5" customHeight="1">
      <c r="A1130" s="17"/>
      <c r="B1130" s="436" t="s">
        <v>165</v>
      </c>
      <c r="C1130" s="471" t="s">
        <v>80</v>
      </c>
      <c r="D1130" s="451" t="s">
        <v>171</v>
      </c>
      <c r="E1130" s="148"/>
      <c r="F1130" s="468" t="s">
        <v>88</v>
      </c>
      <c r="G1130" s="466"/>
      <c r="H1130" s="467"/>
      <c r="I1130" s="998"/>
      <c r="J1130" s="999"/>
      <c r="K1130" s="999"/>
      <c r="L1130" s="999"/>
      <c r="M1130" s="1000"/>
    </row>
    <row r="1131" spans="1:13" ht="16.5" customHeight="1" thickBot="1">
      <c r="A1131" s="17"/>
      <c r="B1131" s="437" t="s">
        <v>165</v>
      </c>
      <c r="C1131" s="280" t="s">
        <v>79</v>
      </c>
      <c r="D1131" s="446" t="s">
        <v>172</v>
      </c>
      <c r="E1131" s="439"/>
      <c r="F1131" s="461" t="s">
        <v>87</v>
      </c>
      <c r="G1131" s="462"/>
      <c r="H1131" s="469"/>
      <c r="I1131" s="989" t="s">
        <v>124</v>
      </c>
      <c r="J1131" s="990"/>
      <c r="K1131" s="990"/>
      <c r="L1131" s="990"/>
      <c r="M1131" s="991"/>
    </row>
    <row r="1132" spans="1:13" ht="20.25" customHeight="1" thickBot="1">
      <c r="A1132" s="1004"/>
      <c r="B1132" s="1004"/>
      <c r="C1132" s="1004"/>
      <c r="D1132" s="1004"/>
      <c r="E1132" s="1004"/>
      <c r="F1132" s="1004"/>
      <c r="G1132" s="1004"/>
      <c r="H1132" s="1004"/>
      <c r="I1132" s="1004"/>
      <c r="J1132" s="1004"/>
      <c r="K1132" s="1004"/>
      <c r="L1132" s="1004"/>
      <c r="M1132" s="1004"/>
    </row>
    <row r="1133" spans="1:13" ht="14.25" customHeight="1" thickBot="1">
      <c r="A1133" s="282">
        <f>A1096+1</f>
        <v>32</v>
      </c>
      <c r="B1133" s="1009" t="s">
        <v>61</v>
      </c>
      <c r="C1133" s="1010"/>
      <c r="D1133" s="1010"/>
      <c r="E1133" s="1010"/>
      <c r="F1133" s="1010"/>
      <c r="G1133" s="1010"/>
      <c r="H1133" s="1010"/>
      <c r="I1133" s="1010"/>
      <c r="J1133" s="1010"/>
      <c r="K1133" s="1010"/>
      <c r="L1133" s="1010"/>
      <c r="M1133" s="1011"/>
    </row>
    <row r="1134" spans="1:13" ht="36.75" thickTop="1">
      <c r="A1134" s="17"/>
      <c r="B1134" s="1005"/>
      <c r="C1134" s="1006"/>
      <c r="D1134" s="945" t="str">
        <f>Master!$E$8</f>
        <v>Govt.Sr.Sec.Sch. Raimalwada</v>
      </c>
      <c r="E1134" s="946"/>
      <c r="F1134" s="946"/>
      <c r="G1134" s="946"/>
      <c r="H1134" s="946"/>
      <c r="I1134" s="946"/>
      <c r="J1134" s="946"/>
      <c r="K1134" s="946"/>
      <c r="L1134" s="946"/>
      <c r="M1134" s="947"/>
    </row>
    <row r="1135" spans="1:13" ht="21" customHeight="1" thickBot="1">
      <c r="A1135" s="17"/>
      <c r="B1135" s="1007"/>
      <c r="C1135" s="1008"/>
      <c r="D1135" s="948" t="str">
        <f>Master!$E$11</f>
        <v>P.S.-Bapini (Jodhpur)</v>
      </c>
      <c r="E1135" s="949"/>
      <c r="F1135" s="949"/>
      <c r="G1135" s="949"/>
      <c r="H1135" s="949"/>
      <c r="I1135" s="949"/>
      <c r="J1135" s="949"/>
      <c r="K1135" s="949"/>
      <c r="L1135" s="949"/>
      <c r="M1135" s="950"/>
    </row>
    <row r="1136" spans="1:13" ht="42.75" customHeight="1" thickTop="1">
      <c r="A1136" s="17"/>
      <c r="B1136" s="273"/>
      <c r="C1136" s="916" t="s">
        <v>62</v>
      </c>
      <c r="D1136" s="917"/>
      <c r="E1136" s="917"/>
      <c r="F1136" s="917"/>
      <c r="G1136" s="917"/>
      <c r="H1136" s="917"/>
      <c r="I1136" s="918"/>
      <c r="J1136" s="922" t="s">
        <v>91</v>
      </c>
      <c r="K1136" s="922"/>
      <c r="L1136" s="934" t="str">
        <f>Master!$E$14</f>
        <v>0810000000</v>
      </c>
      <c r="M1136" s="935"/>
    </row>
    <row r="1137" spans="1:13" ht="18" customHeight="1" thickBot="1">
      <c r="A1137" s="17"/>
      <c r="B1137" s="274"/>
      <c r="C1137" s="919"/>
      <c r="D1137" s="920"/>
      <c r="E1137" s="920"/>
      <c r="F1137" s="920"/>
      <c r="G1137" s="920"/>
      <c r="H1137" s="920"/>
      <c r="I1137" s="921"/>
      <c r="J1137" s="898" t="s">
        <v>63</v>
      </c>
      <c r="K1137" s="899"/>
      <c r="L1137" s="902" t="str">
        <f>Master!$E$6</f>
        <v>2021-22</v>
      </c>
      <c r="M1137" s="903"/>
    </row>
    <row r="1138" spans="1:13" ht="18" customHeight="1" thickBot="1">
      <c r="A1138" s="17"/>
      <c r="B1138" s="274"/>
      <c r="C1138" s="951" t="s">
        <v>125</v>
      </c>
      <c r="D1138" s="952"/>
      <c r="E1138" s="952"/>
      <c r="F1138" s="952"/>
      <c r="G1138" s="952"/>
      <c r="H1138" s="952"/>
      <c r="I1138" s="281">
        <f>VLOOKUP($A1133,'Class-1'!$B$9:$F$108,5,0)</f>
        <v>0</v>
      </c>
      <c r="J1138" s="900"/>
      <c r="K1138" s="901"/>
      <c r="L1138" s="904"/>
      <c r="M1138" s="905"/>
    </row>
    <row r="1139" spans="1:13" ht="18" customHeight="1">
      <c r="A1139" s="17"/>
      <c r="B1139" s="436" t="s">
        <v>165</v>
      </c>
      <c r="C1139" s="911" t="s">
        <v>20</v>
      </c>
      <c r="D1139" s="912"/>
      <c r="E1139" s="912"/>
      <c r="F1139" s="913"/>
      <c r="G1139" s="31" t="s">
        <v>101</v>
      </c>
      <c r="H1139" s="914">
        <f>VLOOKUP($A1133,'Class-1'!$B$9:$DL$108,3,0)</f>
        <v>0</v>
      </c>
      <c r="I1139" s="914"/>
      <c r="J1139" s="914"/>
      <c r="K1139" s="914"/>
      <c r="L1139" s="914"/>
      <c r="M1139" s="915"/>
    </row>
    <row r="1140" spans="1:13" ht="18" customHeight="1">
      <c r="A1140" s="17"/>
      <c r="B1140" s="436" t="s">
        <v>165</v>
      </c>
      <c r="C1140" s="953" t="s">
        <v>22</v>
      </c>
      <c r="D1140" s="954"/>
      <c r="E1140" s="954"/>
      <c r="F1140" s="955"/>
      <c r="G1140" s="60" t="s">
        <v>101</v>
      </c>
      <c r="H1140" s="956">
        <f>VLOOKUP($A1133,'Class-1'!$B$9:$DL$108,6,0)</f>
        <v>0</v>
      </c>
      <c r="I1140" s="956"/>
      <c r="J1140" s="956"/>
      <c r="K1140" s="956"/>
      <c r="L1140" s="956"/>
      <c r="M1140" s="957"/>
    </row>
    <row r="1141" spans="1:13" ht="18" customHeight="1">
      <c r="A1141" s="17"/>
      <c r="B1141" s="436" t="s">
        <v>165</v>
      </c>
      <c r="C1141" s="953" t="s">
        <v>23</v>
      </c>
      <c r="D1141" s="954"/>
      <c r="E1141" s="954"/>
      <c r="F1141" s="955"/>
      <c r="G1141" s="60" t="s">
        <v>101</v>
      </c>
      <c r="H1141" s="956">
        <f>VLOOKUP($A1133,'Class-1'!$B$9:$DL$108,7,0)</f>
        <v>0</v>
      </c>
      <c r="I1141" s="956"/>
      <c r="J1141" s="956"/>
      <c r="K1141" s="956"/>
      <c r="L1141" s="956"/>
      <c r="M1141" s="957"/>
    </row>
    <row r="1142" spans="1:13" ht="18" customHeight="1">
      <c r="A1142" s="17"/>
      <c r="B1142" s="436" t="s">
        <v>165</v>
      </c>
      <c r="C1142" s="953" t="s">
        <v>64</v>
      </c>
      <c r="D1142" s="954"/>
      <c r="E1142" s="954"/>
      <c r="F1142" s="955"/>
      <c r="G1142" s="60" t="s">
        <v>101</v>
      </c>
      <c r="H1142" s="956">
        <f>VLOOKUP($A1133,'Class-1'!$B$9:$DL$108,8,0)</f>
        <v>0</v>
      </c>
      <c r="I1142" s="956"/>
      <c r="J1142" s="956"/>
      <c r="K1142" s="956"/>
      <c r="L1142" s="956"/>
      <c r="M1142" s="957"/>
    </row>
    <row r="1143" spans="1:13" ht="18" customHeight="1">
      <c r="A1143" s="17"/>
      <c r="B1143" s="436" t="s">
        <v>165</v>
      </c>
      <c r="C1143" s="953" t="s">
        <v>65</v>
      </c>
      <c r="D1143" s="954"/>
      <c r="E1143" s="954"/>
      <c r="F1143" s="955"/>
      <c r="G1143" s="60" t="s">
        <v>101</v>
      </c>
      <c r="H1143" s="1026" t="str">
        <f>CONCATENATE('Class-1'!$F$4,'Class-1'!$I$4)</f>
        <v>4(A)</v>
      </c>
      <c r="I1143" s="956"/>
      <c r="J1143" s="956"/>
      <c r="K1143" s="956"/>
      <c r="L1143" s="956"/>
      <c r="M1143" s="957"/>
    </row>
    <row r="1144" spans="1:13" ht="18" customHeight="1" thickBot="1">
      <c r="A1144" s="17"/>
      <c r="B1144" s="436" t="s">
        <v>165</v>
      </c>
      <c r="C1144" s="1027" t="s">
        <v>25</v>
      </c>
      <c r="D1144" s="1028"/>
      <c r="E1144" s="1028"/>
      <c r="F1144" s="1029"/>
      <c r="G1144" s="130" t="s">
        <v>101</v>
      </c>
      <c r="H1144" s="1030">
        <f>VLOOKUP($A1133,'Class-1'!$B$9:$DL$108,9,0)</f>
        <v>0</v>
      </c>
      <c r="I1144" s="1030"/>
      <c r="J1144" s="1030"/>
      <c r="K1144" s="1030"/>
      <c r="L1144" s="1030"/>
      <c r="M1144" s="1031"/>
    </row>
    <row r="1145" spans="1:13" ht="18" customHeight="1">
      <c r="A1145" s="17"/>
      <c r="B1145" s="436" t="s">
        <v>165</v>
      </c>
      <c r="C1145" s="958" t="s">
        <v>66</v>
      </c>
      <c r="D1145" s="959"/>
      <c r="E1145" s="268" t="s">
        <v>109</v>
      </c>
      <c r="F1145" s="268" t="s">
        <v>110</v>
      </c>
      <c r="G1145" s="265" t="s">
        <v>34</v>
      </c>
      <c r="H1145" s="269" t="s">
        <v>67</v>
      </c>
      <c r="I1145" s="265" t="s">
        <v>147</v>
      </c>
      <c r="J1145" s="270" t="s">
        <v>31</v>
      </c>
      <c r="K1145" s="960" t="s">
        <v>118</v>
      </c>
      <c r="L1145" s="961"/>
      <c r="M1145" s="275" t="s">
        <v>119</v>
      </c>
    </row>
    <row r="1146" spans="1:13" ht="18" customHeight="1" thickBot="1">
      <c r="A1146" s="17"/>
      <c r="B1146" s="436" t="s">
        <v>165</v>
      </c>
      <c r="C1146" s="966" t="s">
        <v>68</v>
      </c>
      <c r="D1146" s="967"/>
      <c r="E1146" s="470">
        <f>'Class-1'!$K$7</f>
        <v>20</v>
      </c>
      <c r="F1146" s="470">
        <f>'Class-1'!$L$7</f>
        <v>20</v>
      </c>
      <c r="G1146" s="266">
        <f>E1146+F1146</f>
        <v>40</v>
      </c>
      <c r="H1146" s="470">
        <f>'Class-1'!$Q$7</f>
        <v>60</v>
      </c>
      <c r="I1146" s="266">
        <f>G1146+H1146</f>
        <v>100</v>
      </c>
      <c r="J1146" s="470">
        <f>'Class-1'!$U$7</f>
        <v>100</v>
      </c>
      <c r="K1146" s="1032">
        <f>I1146+J1146</f>
        <v>200</v>
      </c>
      <c r="L1146" s="1033"/>
      <c r="M1146" s="276" t="s">
        <v>166</v>
      </c>
    </row>
    <row r="1147" spans="1:13" ht="18" customHeight="1">
      <c r="A1147" s="17"/>
      <c r="B1147" s="436" t="s">
        <v>165</v>
      </c>
      <c r="C1147" s="1034" t="str">
        <f>'Class-1'!$K$3</f>
        <v>Hindi</v>
      </c>
      <c r="D1147" s="1035"/>
      <c r="E1147" s="131">
        <f>IF(OR(C1147="",$I1138="NSO"),"",VLOOKUP($A1133,'Class-1'!$B$9:$DL$108,10,0))</f>
        <v>0</v>
      </c>
      <c r="F1147" s="131">
        <f>IF(OR(C1147="",$I1138="NSO"),"",VLOOKUP($A1133,'Class-1'!$B$9:$DL$108,11,0))</f>
        <v>0</v>
      </c>
      <c r="G1147" s="267">
        <f>SUM(E1147,F1147)</f>
        <v>0</v>
      </c>
      <c r="H1147" s="131">
        <f>IF(OR(C1147="",$I1138="NSO"),"",VLOOKUP($A1133,'Class-1'!$B$9:$DL$108,16,0))</f>
        <v>0</v>
      </c>
      <c r="I1147" s="264">
        <f t="shared" ref="I1147:I1152" si="125">SUM(G1147,H1147)</f>
        <v>0</v>
      </c>
      <c r="J1147" s="131">
        <f>IF(OR(C1147="",$I1138="NSO"),"",VLOOKUP($A1133,'Class-1'!$B$9:$DL$108,20,0))</f>
        <v>0</v>
      </c>
      <c r="K1147" s="1036">
        <f t="shared" ref="K1147:K1152" si="126">SUM(I1147,J1147)</f>
        <v>0</v>
      </c>
      <c r="L1147" s="1037">
        <f t="shared" ref="L1147:L1152" si="127">SUM(J1147,K1147)</f>
        <v>0</v>
      </c>
      <c r="M1147" s="277" t="str">
        <f>IF(OR(C1147="",$I1138="NSO"),"",VLOOKUP($A1133,'Class-1'!$B$9:$DL$108,23,0))</f>
        <v/>
      </c>
    </row>
    <row r="1148" spans="1:13" ht="18" customHeight="1">
      <c r="A1148" s="17"/>
      <c r="B1148" s="436" t="s">
        <v>165</v>
      </c>
      <c r="C1148" s="962" t="str">
        <f>'Class-1'!$Y$3</f>
        <v>Mathematics</v>
      </c>
      <c r="D1148" s="963"/>
      <c r="E1148" s="131">
        <f>IF(OR(C1148="",$I1138="NSO"),"",VLOOKUP($A1133,'Class-1'!$B$9:$DL$108,24,0))</f>
        <v>0</v>
      </c>
      <c r="F1148" s="131">
        <f>IF(OR(C1148="",$I1138="NSO"),"",VLOOKUP($A1133,'Class-1'!$B$9:$DL$108,25,0))</f>
        <v>0</v>
      </c>
      <c r="G1148" s="267">
        <f t="shared" ref="G1148:G1152" si="128">SUM(E1148,F1148)</f>
        <v>0</v>
      </c>
      <c r="H1148" s="131">
        <f>IF(OR(C1148="",$I1138="NSO"),"",VLOOKUP($A1133,'Class-1'!$B$9:$DL$108,30,0))</f>
        <v>0</v>
      </c>
      <c r="I1148" s="264">
        <f t="shared" si="125"/>
        <v>0</v>
      </c>
      <c r="J1148" s="131">
        <f>IF(OR(C1148="",$I1138="NSO"),"",VLOOKUP($A1133,'Class-1'!$B$9:$DL$108,34,0))</f>
        <v>0</v>
      </c>
      <c r="K1148" s="964">
        <f t="shared" si="126"/>
        <v>0</v>
      </c>
      <c r="L1148" s="965">
        <f t="shared" si="127"/>
        <v>0</v>
      </c>
      <c r="M1148" s="277" t="str">
        <f>IF(OR(C1148="",$I1138="NSO"),"",VLOOKUP($A1133,'Class-1'!$B$9:$DL$108,37,0))</f>
        <v/>
      </c>
    </row>
    <row r="1149" spans="1:13" ht="18" customHeight="1">
      <c r="A1149" s="17"/>
      <c r="B1149" s="436" t="s">
        <v>165</v>
      </c>
      <c r="C1149" s="962" t="str">
        <f>'Class-1'!$AM$3</f>
        <v>Sanskrit</v>
      </c>
      <c r="D1149" s="963"/>
      <c r="E1149" s="131">
        <f>IF(OR(C1149="",$I1138="NSO"),"",VLOOKUP($A1133,'Class-1'!$B$9:$DL$108,38,0))</f>
        <v>0</v>
      </c>
      <c r="F1149" s="131">
        <f>IF(OR(C1149="",$I1138="NSO"),"",VLOOKUP($A1133,'Class-1'!$B$9:$DL$108,39,0))</f>
        <v>0</v>
      </c>
      <c r="G1149" s="267">
        <f t="shared" si="128"/>
        <v>0</v>
      </c>
      <c r="H1149" s="131">
        <f>IF(OR(C1149="",$I1138="NSO"),"",VLOOKUP($A1133,'Class-1'!$B$9:$DL$108,44,0))</f>
        <v>0</v>
      </c>
      <c r="I1149" s="264">
        <f t="shared" si="125"/>
        <v>0</v>
      </c>
      <c r="J1149" s="131">
        <f>IF(OR(C1149="",$I1138="NSO"),"",VLOOKUP($A1133,'Class-1'!$B$9:$DL$108,48,0))</f>
        <v>0</v>
      </c>
      <c r="K1149" s="964">
        <f t="shared" si="126"/>
        <v>0</v>
      </c>
      <c r="L1149" s="965">
        <f t="shared" si="127"/>
        <v>0</v>
      </c>
      <c r="M1149" s="277" t="str">
        <f>IF(OR(C1149="",$I1138="NSO"),"",VLOOKUP($A1133,'Class-1'!$B$9:$DL$108,51,0))</f>
        <v/>
      </c>
    </row>
    <row r="1150" spans="1:13" ht="18" customHeight="1">
      <c r="A1150" s="17"/>
      <c r="B1150" s="436" t="s">
        <v>165</v>
      </c>
      <c r="C1150" s="962" t="str">
        <f>'Class-1'!$BA$3</f>
        <v>English</v>
      </c>
      <c r="D1150" s="963"/>
      <c r="E1150" s="131">
        <f>IF(OR(C1150="",$I1138="NSO"),"",VLOOKUP($A1133,'Class-1'!$B$9:$DL$108,52,0))</f>
        <v>0</v>
      </c>
      <c r="F1150" s="131">
        <f>IF(OR(C1150="",$I1138="NSO"),"",VLOOKUP($A1133,'Class-1'!$B$9:$DL$108,53,0))</f>
        <v>0</v>
      </c>
      <c r="G1150" s="267">
        <f t="shared" si="128"/>
        <v>0</v>
      </c>
      <c r="H1150" s="131">
        <f>IF(OR(C1150="",$I1138="NSO"),"",VLOOKUP($A1133,'Class-1'!$B$9:$DL$108,58,0))</f>
        <v>0</v>
      </c>
      <c r="I1150" s="264">
        <f t="shared" si="125"/>
        <v>0</v>
      </c>
      <c r="J1150" s="131">
        <f>IF(OR(C1150="",$I1138="NSO"),"",VLOOKUP($A1133,'Class-1'!$B$9:$DL$108,62,0))</f>
        <v>0</v>
      </c>
      <c r="K1150" s="964">
        <f t="shared" si="126"/>
        <v>0</v>
      </c>
      <c r="L1150" s="965">
        <f t="shared" si="127"/>
        <v>0</v>
      </c>
      <c r="M1150" s="277" t="str">
        <f>IF(OR(C1150="",$I1138="NSO"),"",VLOOKUP($A1133,'Class-1'!$B$9:$DL$108,65,0))</f>
        <v/>
      </c>
    </row>
    <row r="1151" spans="1:13" ht="18" customHeight="1" thickBot="1">
      <c r="A1151" s="17"/>
      <c r="B1151" s="436" t="s">
        <v>165</v>
      </c>
      <c r="C1151" s="966" t="s">
        <v>68</v>
      </c>
      <c r="D1151" s="967"/>
      <c r="E1151" s="470">
        <f>'Class-1'!$BO$7</f>
        <v>20</v>
      </c>
      <c r="F1151" s="470">
        <f>'Class-1'!$BP$7</f>
        <v>20</v>
      </c>
      <c r="G1151" s="266">
        <f t="shared" si="128"/>
        <v>40</v>
      </c>
      <c r="H1151" s="271">
        <f>'Class-1'!$BU$7</f>
        <v>60</v>
      </c>
      <c r="I1151" s="266">
        <f t="shared" si="125"/>
        <v>100</v>
      </c>
      <c r="J1151" s="470">
        <f>'Class-1'!$BY$7</f>
        <v>100</v>
      </c>
      <c r="K1151" s="1032">
        <f t="shared" si="126"/>
        <v>200</v>
      </c>
      <c r="L1151" s="1033">
        <f t="shared" si="127"/>
        <v>300</v>
      </c>
      <c r="M1151" s="276" t="s">
        <v>166</v>
      </c>
    </row>
    <row r="1152" spans="1:13" ht="18" customHeight="1">
      <c r="A1152" s="17"/>
      <c r="B1152" s="436" t="s">
        <v>165</v>
      </c>
      <c r="C1152" s="962" t="str">
        <f>'Class-1'!$BO$3</f>
        <v>Env. Study</v>
      </c>
      <c r="D1152" s="963"/>
      <c r="E1152" s="131">
        <f>IF(OR(C1152="",$I1138="NSO"),"",VLOOKUP($A1133,'Class-1'!$B$9:$DL$108,66,0))</f>
        <v>0</v>
      </c>
      <c r="F1152" s="131">
        <f>IF(OR(C1152="",$I1138="NSO"),"",VLOOKUP($A1133,'Class-1'!$B$9:$DL$108,67,0))</f>
        <v>0</v>
      </c>
      <c r="G1152" s="264">
        <f t="shared" si="128"/>
        <v>0</v>
      </c>
      <c r="H1152" s="131">
        <f>IF(OR(C1152="",$I1138="NSO"),"",VLOOKUP($A1133,'Class-1'!$B$9:$DL$108,72,0))</f>
        <v>0</v>
      </c>
      <c r="I1152" s="264">
        <f t="shared" si="125"/>
        <v>0</v>
      </c>
      <c r="J1152" s="131">
        <f>IF(OR(C1152="",$I1138="NSO"),"",VLOOKUP($A1133,'Class-1'!$B$9:$DL$108,76,0))</f>
        <v>0</v>
      </c>
      <c r="K1152" s="968">
        <f t="shared" si="126"/>
        <v>0</v>
      </c>
      <c r="L1152" s="969">
        <f t="shared" si="127"/>
        <v>0</v>
      </c>
      <c r="M1152" s="277" t="str">
        <f>IF(OR(C1152="",$I1138="NSO"),"",VLOOKUP($A1133,'Class-1'!$B$9:$DL$108,79,0))</f>
        <v/>
      </c>
    </row>
    <row r="1153" spans="1:13" ht="18" customHeight="1" thickBot="1">
      <c r="A1153" s="17"/>
      <c r="B1153" s="436" t="s">
        <v>165</v>
      </c>
      <c r="C1153" s="970"/>
      <c r="D1153" s="971"/>
      <c r="E1153" s="971"/>
      <c r="F1153" s="971"/>
      <c r="G1153" s="971"/>
      <c r="H1153" s="971"/>
      <c r="I1153" s="971"/>
      <c r="J1153" s="971"/>
      <c r="K1153" s="971"/>
      <c r="L1153" s="971"/>
      <c r="M1153" s="972"/>
    </row>
    <row r="1154" spans="1:13" ht="18" customHeight="1">
      <c r="A1154" s="17"/>
      <c r="B1154" s="436" t="s">
        <v>165</v>
      </c>
      <c r="C1154" s="973" t="s">
        <v>120</v>
      </c>
      <c r="D1154" s="974"/>
      <c r="E1154" s="975"/>
      <c r="F1154" s="906" t="s">
        <v>121</v>
      </c>
      <c r="G1154" s="906"/>
      <c r="H1154" s="907" t="s">
        <v>122</v>
      </c>
      <c r="I1154" s="908"/>
      <c r="J1154" s="132" t="s">
        <v>51</v>
      </c>
      <c r="K1154" s="438" t="s">
        <v>123</v>
      </c>
      <c r="L1154" s="262" t="s">
        <v>49</v>
      </c>
      <c r="M1154" s="278" t="s">
        <v>54</v>
      </c>
    </row>
    <row r="1155" spans="1:13" ht="18" customHeight="1" thickBot="1">
      <c r="A1155" s="17"/>
      <c r="B1155" s="436" t="s">
        <v>165</v>
      </c>
      <c r="C1155" s="976"/>
      <c r="D1155" s="977"/>
      <c r="E1155" s="978"/>
      <c r="F1155" s="909">
        <f>IF(OR($I1138="",$I1138="NSO"),"",VLOOKUP($A1133,'Class-1'!$B$9:$DL$108,107,0))</f>
        <v>1000</v>
      </c>
      <c r="G1155" s="910"/>
      <c r="H1155" s="909">
        <f>IF(OR($I1138="",$I1138="NSO"),"",VLOOKUP($A1133,'Class-1'!$B$9:$DL$108,108,0))</f>
        <v>0</v>
      </c>
      <c r="I1155" s="910"/>
      <c r="J1155" s="133">
        <f>IF(OR($I1138="",$I1138="NSO"),"",VLOOKUP($A1133,'Class-1'!$B$9:$DL$200,109,0))</f>
        <v>0</v>
      </c>
      <c r="K1155" s="133" t="str">
        <f>IF(OR($I1138="",$I1138="NSO"),"",VLOOKUP($A1133,'Class-1'!$B$9:$DL$200,110,0))</f>
        <v/>
      </c>
      <c r="L1155" s="263" t="str">
        <f>IF(OR($I1138="",$I1138="NSO"),"",VLOOKUP($A1133,'Class-1'!$B$9:$DL$200,111,0))</f>
        <v/>
      </c>
      <c r="M1155" s="279" t="str">
        <f>IF(OR($I1138="",$I1138="NSO"),"",VLOOKUP($A1133,'Class-1'!$B$9:$DL$200,113,0))</f>
        <v/>
      </c>
    </row>
    <row r="1156" spans="1:13" ht="18" customHeight="1" thickBot="1">
      <c r="A1156" s="17"/>
      <c r="B1156" s="436" t="s">
        <v>165</v>
      </c>
      <c r="C1156" s="979"/>
      <c r="D1156" s="980"/>
      <c r="E1156" s="980"/>
      <c r="F1156" s="980"/>
      <c r="G1156" s="980"/>
      <c r="H1156" s="981"/>
      <c r="I1156" s="983" t="s">
        <v>73</v>
      </c>
      <c r="J1156" s="984"/>
      <c r="K1156" s="63">
        <f>IF(OR($I1138="",$I1138="NSO"),"",VLOOKUP($A1133,'Class-1'!$B$9:$DL$200,104,0))</f>
        <v>0</v>
      </c>
      <c r="L1156" s="982" t="s">
        <v>93</v>
      </c>
      <c r="M1156" s="897"/>
    </row>
    <row r="1157" spans="1:13" ht="18" customHeight="1" thickBot="1">
      <c r="A1157" s="17"/>
      <c r="B1157" s="436" t="s">
        <v>165</v>
      </c>
      <c r="C1157" s="1014" t="s">
        <v>72</v>
      </c>
      <c r="D1157" s="1015"/>
      <c r="E1157" s="1015"/>
      <c r="F1157" s="1015"/>
      <c r="G1157" s="1015"/>
      <c r="H1157" s="1016"/>
      <c r="I1157" s="1017" t="s">
        <v>74</v>
      </c>
      <c r="J1157" s="1018"/>
      <c r="K1157" s="64">
        <f>IF(OR($I1138="",$I1138="NSO"),"",VLOOKUP($A1133,'Class-1'!$B$9:$DL$200,105,0))</f>
        <v>0</v>
      </c>
      <c r="L1157" s="1019" t="str">
        <f>IF(OR($I1138="",$I1138="NSO"),"",VLOOKUP($A1133,'Class-1'!$B$9:$DL$200,106,0))</f>
        <v/>
      </c>
      <c r="M1157" s="1020"/>
    </row>
    <row r="1158" spans="1:13" ht="18" customHeight="1" thickBot="1">
      <c r="A1158" s="17"/>
      <c r="B1158" s="436" t="s">
        <v>165</v>
      </c>
      <c r="C1158" s="1001" t="s">
        <v>66</v>
      </c>
      <c r="D1158" s="1002"/>
      <c r="E1158" s="1003"/>
      <c r="F1158" s="1012" t="s">
        <v>69</v>
      </c>
      <c r="G1158" s="1013"/>
      <c r="H1158" s="272" t="s">
        <v>58</v>
      </c>
      <c r="I1158" s="985" t="s">
        <v>75</v>
      </c>
      <c r="J1158" s="986"/>
      <c r="K1158" s="987">
        <f>IF(OR($I1138="",$I1138="NSO"),"",VLOOKUP($A1133,'Class-1'!$B$9:$DL$200,114,0))</f>
        <v>0</v>
      </c>
      <c r="L1158" s="987"/>
      <c r="M1158" s="988"/>
    </row>
    <row r="1159" spans="1:13" ht="18" customHeight="1">
      <c r="A1159" s="17"/>
      <c r="B1159" s="436" t="s">
        <v>165</v>
      </c>
      <c r="C1159" s="923" t="str">
        <f>'Class-1'!$CC$3</f>
        <v>WORK EXP.</v>
      </c>
      <c r="D1159" s="924"/>
      <c r="E1159" s="925"/>
      <c r="F1159" s="926" t="str">
        <f>IF(OR(C1159="",$I1138="NSO"),"",VLOOKUP($A1133,'Class-1'!$B$9:$DZ$200,121,0))</f>
        <v>0/100</v>
      </c>
      <c r="G1159" s="927"/>
      <c r="H1159" s="85" t="str">
        <f>IF(OR(C1159="",$I1138="NSO"),"",VLOOKUP($A1133,'Class-1'!$B$9:$DL$108,87,0))</f>
        <v/>
      </c>
      <c r="I1159" s="1021" t="s">
        <v>95</v>
      </c>
      <c r="J1159" s="1022"/>
      <c r="K1159" s="1023">
        <f>'Class-1'!$T$2</f>
        <v>44705</v>
      </c>
      <c r="L1159" s="1024"/>
      <c r="M1159" s="1025"/>
    </row>
    <row r="1160" spans="1:13" ht="18" customHeight="1">
      <c r="A1160" s="17"/>
      <c r="B1160" s="436" t="s">
        <v>165</v>
      </c>
      <c r="C1160" s="923" t="str">
        <f>'Class-1'!$CK$3</f>
        <v>ART EDUCATION</v>
      </c>
      <c r="D1160" s="924"/>
      <c r="E1160" s="925"/>
      <c r="F1160" s="926" t="str">
        <f>IF(OR(C1160="",$I1138="NSO"),"",VLOOKUP($A1133,'Class-1'!$B$9:$DZ$200,125,0))</f>
        <v>0/100</v>
      </c>
      <c r="G1160" s="927"/>
      <c r="H1160" s="134" t="str">
        <f>IF(OR(C1160="",$I1138="NSO"),"",VLOOKUP($A1133,'Class-1'!$B$9:$DL$108,95,0))</f>
        <v/>
      </c>
      <c r="I1160" s="928"/>
      <c r="J1160" s="929"/>
      <c r="K1160" s="929"/>
      <c r="L1160" s="929"/>
      <c r="M1160" s="930"/>
    </row>
    <row r="1161" spans="1:13" ht="18" customHeight="1" thickBot="1">
      <c r="A1161" s="17"/>
      <c r="B1161" s="436" t="s">
        <v>165</v>
      </c>
      <c r="C1161" s="931" t="str">
        <f>'Class-1'!$CS$3</f>
        <v>HEALTH &amp; PHY. EDUCATION</v>
      </c>
      <c r="D1161" s="932"/>
      <c r="E1161" s="933"/>
      <c r="F1161" s="926" t="str">
        <f>IF(OR(C1161="",$I1138="NSO"),"",VLOOKUP($A1133,'Class-1'!$B$9:$DZ$200,129,0))</f>
        <v>0/100</v>
      </c>
      <c r="G1161" s="927"/>
      <c r="H1161" s="86" t="str">
        <f>IF(OR(C1161="",$I1138="NSO"),"",VLOOKUP($A1133,'Class-1'!$B$9:$DL$108,103,0))</f>
        <v/>
      </c>
      <c r="I1161" s="889" t="s">
        <v>89</v>
      </c>
      <c r="J1161" s="890"/>
      <c r="K1161" s="936"/>
      <c r="L1161" s="937"/>
      <c r="M1161" s="938"/>
    </row>
    <row r="1162" spans="1:13" ht="18" customHeight="1">
      <c r="A1162" s="17"/>
      <c r="B1162" s="436" t="s">
        <v>165</v>
      </c>
      <c r="C1162" s="895" t="s">
        <v>76</v>
      </c>
      <c r="D1162" s="896"/>
      <c r="E1162" s="896"/>
      <c r="F1162" s="896"/>
      <c r="G1162" s="896"/>
      <c r="H1162" s="897"/>
      <c r="I1162" s="891"/>
      <c r="J1162" s="892"/>
      <c r="K1162" s="939"/>
      <c r="L1162" s="940"/>
      <c r="M1162" s="941"/>
    </row>
    <row r="1163" spans="1:13" ht="18" customHeight="1">
      <c r="A1163" s="17"/>
      <c r="B1163" s="436" t="s">
        <v>165</v>
      </c>
      <c r="C1163" s="135" t="s">
        <v>35</v>
      </c>
      <c r="D1163" s="463" t="s">
        <v>82</v>
      </c>
      <c r="E1163" s="452"/>
      <c r="F1163" s="463" t="s">
        <v>83</v>
      </c>
      <c r="G1163" s="464"/>
      <c r="H1163" s="465"/>
      <c r="I1163" s="893"/>
      <c r="J1163" s="894"/>
      <c r="K1163" s="942"/>
      <c r="L1163" s="943"/>
      <c r="M1163" s="944"/>
    </row>
    <row r="1164" spans="1:13" ht="16.5" customHeight="1">
      <c r="A1164" s="17"/>
      <c r="B1164" s="436" t="s">
        <v>165</v>
      </c>
      <c r="C1164" s="148" t="s">
        <v>168</v>
      </c>
      <c r="D1164" s="451" t="s">
        <v>170</v>
      </c>
      <c r="E1164" s="148"/>
      <c r="F1164" s="468" t="s">
        <v>84</v>
      </c>
      <c r="G1164" s="466"/>
      <c r="H1164" s="467"/>
      <c r="I1164" s="992" t="s">
        <v>90</v>
      </c>
      <c r="J1164" s="993"/>
      <c r="K1164" s="993"/>
      <c r="L1164" s="993"/>
      <c r="M1164" s="994"/>
    </row>
    <row r="1165" spans="1:13" ht="16.5" customHeight="1">
      <c r="A1165" s="17"/>
      <c r="B1165" s="436" t="s">
        <v>165</v>
      </c>
      <c r="C1165" s="471" t="s">
        <v>77</v>
      </c>
      <c r="D1165" s="451" t="s">
        <v>173</v>
      </c>
      <c r="E1165" s="148"/>
      <c r="F1165" s="468" t="s">
        <v>85</v>
      </c>
      <c r="G1165" s="466"/>
      <c r="H1165" s="467"/>
      <c r="I1165" s="995"/>
      <c r="J1165" s="996"/>
      <c r="K1165" s="996"/>
      <c r="L1165" s="996"/>
      <c r="M1165" s="997"/>
    </row>
    <row r="1166" spans="1:13" ht="16.5" customHeight="1">
      <c r="A1166" s="17"/>
      <c r="B1166" s="436" t="s">
        <v>165</v>
      </c>
      <c r="C1166" s="471" t="s">
        <v>78</v>
      </c>
      <c r="D1166" s="451" t="s">
        <v>174</v>
      </c>
      <c r="E1166" s="148"/>
      <c r="F1166" s="468" t="s">
        <v>86</v>
      </c>
      <c r="G1166" s="466"/>
      <c r="H1166" s="467"/>
      <c r="I1166" s="995"/>
      <c r="J1166" s="996"/>
      <c r="K1166" s="996"/>
      <c r="L1166" s="996"/>
      <c r="M1166" s="997"/>
    </row>
    <row r="1167" spans="1:13" ht="16.5" customHeight="1">
      <c r="A1167" s="17"/>
      <c r="B1167" s="436" t="s">
        <v>165</v>
      </c>
      <c r="C1167" s="471" t="s">
        <v>80</v>
      </c>
      <c r="D1167" s="451" t="s">
        <v>171</v>
      </c>
      <c r="E1167" s="148"/>
      <c r="F1167" s="468" t="s">
        <v>88</v>
      </c>
      <c r="G1167" s="466"/>
      <c r="H1167" s="467"/>
      <c r="I1167" s="998"/>
      <c r="J1167" s="999"/>
      <c r="K1167" s="999"/>
      <c r="L1167" s="999"/>
      <c r="M1167" s="1000"/>
    </row>
    <row r="1168" spans="1:13" ht="16.5" customHeight="1" thickBot="1">
      <c r="A1168" s="17"/>
      <c r="B1168" s="437" t="s">
        <v>165</v>
      </c>
      <c r="C1168" s="280" t="s">
        <v>79</v>
      </c>
      <c r="D1168" s="446" t="s">
        <v>172</v>
      </c>
      <c r="E1168" s="439"/>
      <c r="F1168" s="461" t="s">
        <v>87</v>
      </c>
      <c r="G1168" s="462"/>
      <c r="H1168" s="469"/>
      <c r="I1168" s="989" t="s">
        <v>124</v>
      </c>
      <c r="J1168" s="990"/>
      <c r="K1168" s="990"/>
      <c r="L1168" s="990"/>
      <c r="M1168" s="991"/>
    </row>
    <row r="1169" spans="1:13" ht="14.25" customHeight="1" thickBot="1">
      <c r="A1169" s="282">
        <f>A1133+1</f>
        <v>33</v>
      </c>
      <c r="B1169" s="1009" t="s">
        <v>61</v>
      </c>
      <c r="C1169" s="1010"/>
      <c r="D1169" s="1010"/>
      <c r="E1169" s="1010"/>
      <c r="F1169" s="1010"/>
      <c r="G1169" s="1010"/>
      <c r="H1169" s="1010"/>
      <c r="I1169" s="1010"/>
      <c r="J1169" s="1010"/>
      <c r="K1169" s="1010"/>
      <c r="L1169" s="1010"/>
      <c r="M1169" s="1011"/>
    </row>
    <row r="1170" spans="1:13" ht="36.75" thickTop="1">
      <c r="A1170" s="17"/>
      <c r="B1170" s="1005"/>
      <c r="C1170" s="1006"/>
      <c r="D1170" s="945" t="str">
        <f>Master!$E$8</f>
        <v>Govt.Sr.Sec.Sch. Raimalwada</v>
      </c>
      <c r="E1170" s="946"/>
      <c r="F1170" s="946"/>
      <c r="G1170" s="946"/>
      <c r="H1170" s="946"/>
      <c r="I1170" s="946"/>
      <c r="J1170" s="946"/>
      <c r="K1170" s="946"/>
      <c r="L1170" s="946"/>
      <c r="M1170" s="947"/>
    </row>
    <row r="1171" spans="1:13" ht="21" customHeight="1" thickBot="1">
      <c r="A1171" s="17"/>
      <c r="B1171" s="1007"/>
      <c r="C1171" s="1008"/>
      <c r="D1171" s="948" t="str">
        <f>Master!$E$11</f>
        <v>P.S.-Bapini (Jodhpur)</v>
      </c>
      <c r="E1171" s="949"/>
      <c r="F1171" s="949"/>
      <c r="G1171" s="949"/>
      <c r="H1171" s="949"/>
      <c r="I1171" s="949"/>
      <c r="J1171" s="949"/>
      <c r="K1171" s="949"/>
      <c r="L1171" s="949"/>
      <c r="M1171" s="950"/>
    </row>
    <row r="1172" spans="1:13" ht="42.75" customHeight="1" thickTop="1">
      <c r="A1172" s="17"/>
      <c r="B1172" s="273"/>
      <c r="C1172" s="916" t="s">
        <v>62</v>
      </c>
      <c r="D1172" s="917"/>
      <c r="E1172" s="917"/>
      <c r="F1172" s="917"/>
      <c r="G1172" s="917"/>
      <c r="H1172" s="917"/>
      <c r="I1172" s="918"/>
      <c r="J1172" s="922" t="s">
        <v>91</v>
      </c>
      <c r="K1172" s="922"/>
      <c r="L1172" s="934" t="str">
        <f>Master!$E$14</f>
        <v>0810000000</v>
      </c>
      <c r="M1172" s="935"/>
    </row>
    <row r="1173" spans="1:13" ht="18" customHeight="1" thickBot="1">
      <c r="A1173" s="17"/>
      <c r="B1173" s="274"/>
      <c r="C1173" s="919"/>
      <c r="D1173" s="920"/>
      <c r="E1173" s="920"/>
      <c r="F1173" s="920"/>
      <c r="G1173" s="920"/>
      <c r="H1173" s="920"/>
      <c r="I1173" s="921"/>
      <c r="J1173" s="898" t="s">
        <v>63</v>
      </c>
      <c r="K1173" s="899"/>
      <c r="L1173" s="902" t="str">
        <f>Master!$E$6</f>
        <v>2021-22</v>
      </c>
      <c r="M1173" s="903"/>
    </row>
    <row r="1174" spans="1:13" ht="18" customHeight="1" thickBot="1">
      <c r="A1174" s="17"/>
      <c r="B1174" s="274"/>
      <c r="C1174" s="951" t="s">
        <v>125</v>
      </c>
      <c r="D1174" s="952"/>
      <c r="E1174" s="952"/>
      <c r="F1174" s="952"/>
      <c r="G1174" s="952"/>
      <c r="H1174" s="952"/>
      <c r="I1174" s="281">
        <f>VLOOKUP($A1169,'Class-1'!$B$9:$F$108,5,0)</f>
        <v>0</v>
      </c>
      <c r="J1174" s="900"/>
      <c r="K1174" s="901"/>
      <c r="L1174" s="904"/>
      <c r="M1174" s="905"/>
    </row>
    <row r="1175" spans="1:13" ht="18" customHeight="1">
      <c r="A1175" s="17"/>
      <c r="B1175" s="436" t="s">
        <v>165</v>
      </c>
      <c r="C1175" s="911" t="s">
        <v>20</v>
      </c>
      <c r="D1175" s="912"/>
      <c r="E1175" s="912"/>
      <c r="F1175" s="913"/>
      <c r="G1175" s="31" t="s">
        <v>101</v>
      </c>
      <c r="H1175" s="914">
        <f>VLOOKUP($A1169,'Class-1'!$B$9:$DL$108,3,0)</f>
        <v>0</v>
      </c>
      <c r="I1175" s="914"/>
      <c r="J1175" s="914"/>
      <c r="K1175" s="914"/>
      <c r="L1175" s="914"/>
      <c r="M1175" s="915"/>
    </row>
    <row r="1176" spans="1:13" ht="18" customHeight="1">
      <c r="A1176" s="17"/>
      <c r="B1176" s="436" t="s">
        <v>165</v>
      </c>
      <c r="C1176" s="953" t="s">
        <v>22</v>
      </c>
      <c r="D1176" s="954"/>
      <c r="E1176" s="954"/>
      <c r="F1176" s="955"/>
      <c r="G1176" s="60" t="s">
        <v>101</v>
      </c>
      <c r="H1176" s="956">
        <f>VLOOKUP($A1169,'Class-1'!$B$9:$DL$108,6,0)</f>
        <v>0</v>
      </c>
      <c r="I1176" s="956"/>
      <c r="J1176" s="956"/>
      <c r="K1176" s="956"/>
      <c r="L1176" s="956"/>
      <c r="M1176" s="957"/>
    </row>
    <row r="1177" spans="1:13" ht="18" customHeight="1">
      <c r="A1177" s="17"/>
      <c r="B1177" s="436" t="s">
        <v>165</v>
      </c>
      <c r="C1177" s="953" t="s">
        <v>23</v>
      </c>
      <c r="D1177" s="954"/>
      <c r="E1177" s="954"/>
      <c r="F1177" s="955"/>
      <c r="G1177" s="60" t="s">
        <v>101</v>
      </c>
      <c r="H1177" s="956">
        <f>VLOOKUP($A1169,'Class-1'!$B$9:$DL$108,7,0)</f>
        <v>0</v>
      </c>
      <c r="I1177" s="956"/>
      <c r="J1177" s="956"/>
      <c r="K1177" s="956"/>
      <c r="L1177" s="956"/>
      <c r="M1177" s="957"/>
    </row>
    <row r="1178" spans="1:13" ht="18" customHeight="1">
      <c r="A1178" s="17"/>
      <c r="B1178" s="436" t="s">
        <v>165</v>
      </c>
      <c r="C1178" s="953" t="s">
        <v>64</v>
      </c>
      <c r="D1178" s="954"/>
      <c r="E1178" s="954"/>
      <c r="F1178" s="955"/>
      <c r="G1178" s="60" t="s">
        <v>101</v>
      </c>
      <c r="H1178" s="956">
        <f>VLOOKUP($A1169,'Class-1'!$B$9:$DL$108,8,0)</f>
        <v>0</v>
      </c>
      <c r="I1178" s="956"/>
      <c r="J1178" s="956"/>
      <c r="K1178" s="956"/>
      <c r="L1178" s="956"/>
      <c r="M1178" s="957"/>
    </row>
    <row r="1179" spans="1:13" ht="18" customHeight="1">
      <c r="A1179" s="17"/>
      <c r="B1179" s="436" t="s">
        <v>165</v>
      </c>
      <c r="C1179" s="953" t="s">
        <v>65</v>
      </c>
      <c r="D1179" s="954"/>
      <c r="E1179" s="954"/>
      <c r="F1179" s="955"/>
      <c r="G1179" s="60" t="s">
        <v>101</v>
      </c>
      <c r="H1179" s="1026" t="str">
        <f>CONCATENATE('Class-1'!$F$4,'Class-1'!$I$4)</f>
        <v>4(A)</v>
      </c>
      <c r="I1179" s="956"/>
      <c r="J1179" s="956"/>
      <c r="K1179" s="956"/>
      <c r="L1179" s="956"/>
      <c r="M1179" s="957"/>
    </row>
    <row r="1180" spans="1:13" ht="18" customHeight="1" thickBot="1">
      <c r="A1180" s="17"/>
      <c r="B1180" s="436" t="s">
        <v>165</v>
      </c>
      <c r="C1180" s="1027" t="s">
        <v>25</v>
      </c>
      <c r="D1180" s="1028"/>
      <c r="E1180" s="1028"/>
      <c r="F1180" s="1029"/>
      <c r="G1180" s="130" t="s">
        <v>101</v>
      </c>
      <c r="H1180" s="1030">
        <f>VLOOKUP($A1169,'Class-1'!$B$9:$DL$108,9,0)</f>
        <v>0</v>
      </c>
      <c r="I1180" s="1030"/>
      <c r="J1180" s="1030"/>
      <c r="K1180" s="1030"/>
      <c r="L1180" s="1030"/>
      <c r="M1180" s="1031"/>
    </row>
    <row r="1181" spans="1:13" ht="18" customHeight="1">
      <c r="A1181" s="17"/>
      <c r="B1181" s="436" t="s">
        <v>165</v>
      </c>
      <c r="C1181" s="958" t="s">
        <v>66</v>
      </c>
      <c r="D1181" s="959"/>
      <c r="E1181" s="268" t="s">
        <v>109</v>
      </c>
      <c r="F1181" s="268" t="s">
        <v>110</v>
      </c>
      <c r="G1181" s="265" t="s">
        <v>34</v>
      </c>
      <c r="H1181" s="269" t="s">
        <v>67</v>
      </c>
      <c r="I1181" s="265" t="s">
        <v>147</v>
      </c>
      <c r="J1181" s="270" t="s">
        <v>31</v>
      </c>
      <c r="K1181" s="960" t="s">
        <v>118</v>
      </c>
      <c r="L1181" s="961"/>
      <c r="M1181" s="275" t="s">
        <v>119</v>
      </c>
    </row>
    <row r="1182" spans="1:13" ht="18" customHeight="1" thickBot="1">
      <c r="A1182" s="17"/>
      <c r="B1182" s="436" t="s">
        <v>165</v>
      </c>
      <c r="C1182" s="966" t="s">
        <v>68</v>
      </c>
      <c r="D1182" s="967"/>
      <c r="E1182" s="470">
        <f>'Class-1'!$K$7</f>
        <v>20</v>
      </c>
      <c r="F1182" s="470">
        <f>'Class-1'!$L$7</f>
        <v>20</v>
      </c>
      <c r="G1182" s="266">
        <f>E1182+F1182</f>
        <v>40</v>
      </c>
      <c r="H1182" s="470">
        <f>'Class-1'!$Q$7</f>
        <v>60</v>
      </c>
      <c r="I1182" s="266">
        <f>G1182+H1182</f>
        <v>100</v>
      </c>
      <c r="J1182" s="470">
        <f>'Class-1'!$U$7</f>
        <v>100</v>
      </c>
      <c r="K1182" s="1032">
        <f>I1182+J1182</f>
        <v>200</v>
      </c>
      <c r="L1182" s="1033"/>
      <c r="M1182" s="276" t="s">
        <v>166</v>
      </c>
    </row>
    <row r="1183" spans="1:13" ht="18" customHeight="1">
      <c r="A1183" s="17"/>
      <c r="B1183" s="436" t="s">
        <v>165</v>
      </c>
      <c r="C1183" s="1034" t="str">
        <f>'Class-1'!$K$3</f>
        <v>Hindi</v>
      </c>
      <c r="D1183" s="1035"/>
      <c r="E1183" s="131">
        <f>IF(OR(C1183="",$I1174="NSO"),"",VLOOKUP($A1169,'Class-1'!$B$9:$DL$108,10,0))</f>
        <v>0</v>
      </c>
      <c r="F1183" s="131">
        <f>IF(OR(C1183="",$I1174="NSO"),"",VLOOKUP($A1169,'Class-1'!$B$9:$DL$108,11,0))</f>
        <v>0</v>
      </c>
      <c r="G1183" s="267">
        <f>SUM(E1183,F1183)</f>
        <v>0</v>
      </c>
      <c r="H1183" s="131">
        <f>IF(OR(C1183="",$I1174="NSO"),"",VLOOKUP($A1169,'Class-1'!$B$9:$DL$108,16,0))</f>
        <v>0</v>
      </c>
      <c r="I1183" s="264">
        <f t="shared" ref="I1183:I1188" si="129">SUM(G1183,H1183)</f>
        <v>0</v>
      </c>
      <c r="J1183" s="131">
        <f>IF(OR(C1183="",$I1174="NSO"),"",VLOOKUP($A1169,'Class-1'!$B$9:$DL$108,20,0))</f>
        <v>0</v>
      </c>
      <c r="K1183" s="1036">
        <f t="shared" ref="K1183:K1188" si="130">SUM(I1183,J1183)</f>
        <v>0</v>
      </c>
      <c r="L1183" s="1037">
        <f t="shared" ref="L1183:L1188" si="131">SUM(J1183,K1183)</f>
        <v>0</v>
      </c>
      <c r="M1183" s="277" t="str">
        <f>IF(OR(C1183="",$I1174="NSO"),"",VLOOKUP($A1169,'Class-1'!$B$9:$DL$108,23,0))</f>
        <v/>
      </c>
    </row>
    <row r="1184" spans="1:13" ht="18" customHeight="1">
      <c r="A1184" s="17"/>
      <c r="B1184" s="436" t="s">
        <v>165</v>
      </c>
      <c r="C1184" s="962" t="str">
        <f>'Class-1'!$Y$3</f>
        <v>Mathematics</v>
      </c>
      <c r="D1184" s="963"/>
      <c r="E1184" s="131">
        <f>IF(OR(C1184="",$I1174="NSO"),"",VLOOKUP($A1169,'Class-1'!$B$9:$DL$108,24,0))</f>
        <v>0</v>
      </c>
      <c r="F1184" s="131">
        <f>IF(OR(C1184="",$I1174="NSO"),"",VLOOKUP($A1169,'Class-1'!$B$9:$DL$108,25,0))</f>
        <v>0</v>
      </c>
      <c r="G1184" s="267">
        <f t="shared" ref="G1184:G1188" si="132">SUM(E1184,F1184)</f>
        <v>0</v>
      </c>
      <c r="H1184" s="131">
        <f>IF(OR(C1184="",$I1174="NSO"),"",VLOOKUP($A1169,'Class-1'!$B$9:$DL$108,30,0))</f>
        <v>0</v>
      </c>
      <c r="I1184" s="264">
        <f t="shared" si="129"/>
        <v>0</v>
      </c>
      <c r="J1184" s="131">
        <f>IF(OR(C1184="",$I1174="NSO"),"",VLOOKUP($A1169,'Class-1'!$B$9:$DL$108,34,0))</f>
        <v>0</v>
      </c>
      <c r="K1184" s="964">
        <f t="shared" si="130"/>
        <v>0</v>
      </c>
      <c r="L1184" s="965">
        <f t="shared" si="131"/>
        <v>0</v>
      </c>
      <c r="M1184" s="277" t="str">
        <f>IF(OR(C1184="",$I1174="NSO"),"",VLOOKUP($A1169,'Class-1'!$B$9:$DL$108,37,0))</f>
        <v/>
      </c>
    </row>
    <row r="1185" spans="1:13" ht="18" customHeight="1">
      <c r="A1185" s="17"/>
      <c r="B1185" s="436" t="s">
        <v>165</v>
      </c>
      <c r="C1185" s="962" t="str">
        <f>'Class-1'!$AM$3</f>
        <v>Sanskrit</v>
      </c>
      <c r="D1185" s="963"/>
      <c r="E1185" s="131">
        <f>IF(OR(C1185="",$I1174="NSO"),"",VLOOKUP($A1169,'Class-1'!$B$9:$DL$108,38,0))</f>
        <v>0</v>
      </c>
      <c r="F1185" s="131">
        <f>IF(OR(C1185="",$I1174="NSO"),"",VLOOKUP($A1169,'Class-1'!$B$9:$DL$108,39,0))</f>
        <v>0</v>
      </c>
      <c r="G1185" s="267">
        <f t="shared" si="132"/>
        <v>0</v>
      </c>
      <c r="H1185" s="131">
        <f>IF(OR(C1185="",$I1174="NSO"),"",VLOOKUP($A1169,'Class-1'!$B$9:$DL$108,44,0))</f>
        <v>0</v>
      </c>
      <c r="I1185" s="264">
        <f t="shared" si="129"/>
        <v>0</v>
      </c>
      <c r="J1185" s="131">
        <f>IF(OR(C1185="",$I1174="NSO"),"",VLOOKUP($A1169,'Class-1'!$B$9:$DL$108,48,0))</f>
        <v>0</v>
      </c>
      <c r="K1185" s="964">
        <f t="shared" si="130"/>
        <v>0</v>
      </c>
      <c r="L1185" s="965">
        <f t="shared" si="131"/>
        <v>0</v>
      </c>
      <c r="M1185" s="277" t="str">
        <f>IF(OR(C1185="",$I1174="NSO"),"",VLOOKUP($A1169,'Class-1'!$B$9:$DL$108,51,0))</f>
        <v/>
      </c>
    </row>
    <row r="1186" spans="1:13" ht="18" customHeight="1">
      <c r="A1186" s="17"/>
      <c r="B1186" s="436" t="s">
        <v>165</v>
      </c>
      <c r="C1186" s="962" t="str">
        <f>'Class-1'!$BA$3</f>
        <v>English</v>
      </c>
      <c r="D1186" s="963"/>
      <c r="E1186" s="131">
        <f>IF(OR(C1186="",$I1174="NSO"),"",VLOOKUP($A1169,'Class-1'!$B$9:$DL$108,52,0))</f>
        <v>0</v>
      </c>
      <c r="F1186" s="131">
        <f>IF(OR(C1186="",$I1174="NSO"),"",VLOOKUP($A1169,'Class-1'!$B$9:$DL$108,53,0))</f>
        <v>0</v>
      </c>
      <c r="G1186" s="267">
        <f t="shared" si="132"/>
        <v>0</v>
      </c>
      <c r="H1186" s="131">
        <f>IF(OR(C1186="",$I1174="NSO"),"",VLOOKUP($A1169,'Class-1'!$B$9:$DL$108,58,0))</f>
        <v>0</v>
      </c>
      <c r="I1186" s="264">
        <f t="shared" si="129"/>
        <v>0</v>
      </c>
      <c r="J1186" s="131">
        <f>IF(OR(C1186="",$I1174="NSO"),"",VLOOKUP($A1169,'Class-1'!$B$9:$DL$108,62,0))</f>
        <v>0</v>
      </c>
      <c r="K1186" s="964">
        <f t="shared" si="130"/>
        <v>0</v>
      </c>
      <c r="L1186" s="965">
        <f t="shared" si="131"/>
        <v>0</v>
      </c>
      <c r="M1186" s="277" t="str">
        <f>IF(OR(C1186="",$I1174="NSO"),"",VLOOKUP($A1169,'Class-1'!$B$9:$DL$108,65,0))</f>
        <v/>
      </c>
    </row>
    <row r="1187" spans="1:13" ht="18" customHeight="1" thickBot="1">
      <c r="A1187" s="17"/>
      <c r="B1187" s="436" t="s">
        <v>165</v>
      </c>
      <c r="C1187" s="966" t="s">
        <v>68</v>
      </c>
      <c r="D1187" s="967"/>
      <c r="E1187" s="470">
        <f>'Class-1'!$BO$7</f>
        <v>20</v>
      </c>
      <c r="F1187" s="470">
        <f>'Class-1'!$BP$7</f>
        <v>20</v>
      </c>
      <c r="G1187" s="266">
        <f t="shared" si="132"/>
        <v>40</v>
      </c>
      <c r="H1187" s="271">
        <f>'Class-1'!$BU$7</f>
        <v>60</v>
      </c>
      <c r="I1187" s="266">
        <f t="shared" si="129"/>
        <v>100</v>
      </c>
      <c r="J1187" s="470">
        <f>'Class-1'!$BY$7</f>
        <v>100</v>
      </c>
      <c r="K1187" s="1032">
        <f t="shared" si="130"/>
        <v>200</v>
      </c>
      <c r="L1187" s="1033">
        <f t="shared" si="131"/>
        <v>300</v>
      </c>
      <c r="M1187" s="276" t="s">
        <v>166</v>
      </c>
    </row>
    <row r="1188" spans="1:13" ht="18" customHeight="1">
      <c r="A1188" s="17"/>
      <c r="B1188" s="436" t="s">
        <v>165</v>
      </c>
      <c r="C1188" s="962" t="str">
        <f>'Class-1'!$BO$3</f>
        <v>Env. Study</v>
      </c>
      <c r="D1188" s="963"/>
      <c r="E1188" s="131">
        <f>IF(OR(C1188="",$I1174="NSO"),"",VLOOKUP($A1169,'Class-1'!$B$9:$DL$108,66,0))</f>
        <v>0</v>
      </c>
      <c r="F1188" s="131">
        <f>IF(OR(C1188="",$I1174="NSO"),"",VLOOKUP($A1169,'Class-1'!$B$9:$DL$108,67,0))</f>
        <v>0</v>
      </c>
      <c r="G1188" s="264">
        <f t="shared" si="132"/>
        <v>0</v>
      </c>
      <c r="H1188" s="131">
        <f>IF(OR(C1188="",$I1174="NSO"),"",VLOOKUP($A1169,'Class-1'!$B$9:$DL$108,72,0))</f>
        <v>0</v>
      </c>
      <c r="I1188" s="264">
        <f t="shared" si="129"/>
        <v>0</v>
      </c>
      <c r="J1188" s="131">
        <f>IF(OR(C1188="",$I1174="NSO"),"",VLOOKUP($A1169,'Class-1'!$B$9:$DL$108,76,0))</f>
        <v>0</v>
      </c>
      <c r="K1188" s="968">
        <f t="shared" si="130"/>
        <v>0</v>
      </c>
      <c r="L1188" s="969">
        <f t="shared" si="131"/>
        <v>0</v>
      </c>
      <c r="M1188" s="277" t="str">
        <f>IF(OR(C1188="",$I1174="NSO"),"",VLOOKUP($A1169,'Class-1'!$B$9:$DL$108,79,0))</f>
        <v/>
      </c>
    </row>
    <row r="1189" spans="1:13" ht="18" customHeight="1" thickBot="1">
      <c r="A1189" s="17"/>
      <c r="B1189" s="436" t="s">
        <v>165</v>
      </c>
      <c r="C1189" s="970"/>
      <c r="D1189" s="971"/>
      <c r="E1189" s="971"/>
      <c r="F1189" s="971"/>
      <c r="G1189" s="971"/>
      <c r="H1189" s="971"/>
      <c r="I1189" s="971"/>
      <c r="J1189" s="971"/>
      <c r="K1189" s="971"/>
      <c r="L1189" s="971"/>
      <c r="M1189" s="972"/>
    </row>
    <row r="1190" spans="1:13" ht="18" customHeight="1">
      <c r="A1190" s="17"/>
      <c r="B1190" s="436" t="s">
        <v>165</v>
      </c>
      <c r="C1190" s="973" t="s">
        <v>120</v>
      </c>
      <c r="D1190" s="974"/>
      <c r="E1190" s="975"/>
      <c r="F1190" s="906" t="s">
        <v>121</v>
      </c>
      <c r="G1190" s="906"/>
      <c r="H1190" s="907" t="s">
        <v>122</v>
      </c>
      <c r="I1190" s="908"/>
      <c r="J1190" s="132" t="s">
        <v>51</v>
      </c>
      <c r="K1190" s="438" t="s">
        <v>123</v>
      </c>
      <c r="L1190" s="262" t="s">
        <v>49</v>
      </c>
      <c r="M1190" s="278" t="s">
        <v>54</v>
      </c>
    </row>
    <row r="1191" spans="1:13" ht="18" customHeight="1" thickBot="1">
      <c r="A1191" s="17"/>
      <c r="B1191" s="436" t="s">
        <v>165</v>
      </c>
      <c r="C1191" s="976"/>
      <c r="D1191" s="977"/>
      <c r="E1191" s="978"/>
      <c r="F1191" s="909">
        <f>IF(OR($I1174="",$I1174="NSO"),"",VLOOKUP($A1169,'Class-1'!$B$9:$DL$108,107,0))</f>
        <v>1000</v>
      </c>
      <c r="G1191" s="910"/>
      <c r="H1191" s="909">
        <f>IF(OR($I1174="",$I1174="NSO"),"",VLOOKUP($A1169,'Class-1'!$B$9:$DL$108,108,0))</f>
        <v>0</v>
      </c>
      <c r="I1191" s="910"/>
      <c r="J1191" s="133">
        <f>IF(OR($I1174="",$I1174="NSO"),"",VLOOKUP($A1169,'Class-1'!$B$9:$DL$200,109,0))</f>
        <v>0</v>
      </c>
      <c r="K1191" s="133" t="str">
        <f>IF(OR($I1174="",$I1174="NSO"),"",VLOOKUP($A1169,'Class-1'!$B$9:$DL$200,110,0))</f>
        <v/>
      </c>
      <c r="L1191" s="263" t="str">
        <f>IF(OR($I1174="",$I1174="NSO"),"",VLOOKUP($A1169,'Class-1'!$B$9:$DL$200,111,0))</f>
        <v/>
      </c>
      <c r="M1191" s="279" t="str">
        <f>IF(OR($I1174="",$I1174="NSO"),"",VLOOKUP($A1169,'Class-1'!$B$9:$DL$200,113,0))</f>
        <v/>
      </c>
    </row>
    <row r="1192" spans="1:13" ht="18" customHeight="1" thickBot="1">
      <c r="A1192" s="17"/>
      <c r="B1192" s="436" t="s">
        <v>165</v>
      </c>
      <c r="C1192" s="979"/>
      <c r="D1192" s="980"/>
      <c r="E1192" s="980"/>
      <c r="F1192" s="980"/>
      <c r="G1192" s="980"/>
      <c r="H1192" s="981"/>
      <c r="I1192" s="983" t="s">
        <v>73</v>
      </c>
      <c r="J1192" s="984"/>
      <c r="K1192" s="63">
        <f>IF(OR($I1174="",$I1174="NSO"),"",VLOOKUP($A1169,'Class-1'!$B$9:$DL$200,104,0))</f>
        <v>0</v>
      </c>
      <c r="L1192" s="982" t="s">
        <v>93</v>
      </c>
      <c r="M1192" s="897"/>
    </row>
    <row r="1193" spans="1:13" ht="18" customHeight="1" thickBot="1">
      <c r="A1193" s="17"/>
      <c r="B1193" s="436" t="s">
        <v>165</v>
      </c>
      <c r="C1193" s="1014" t="s">
        <v>72</v>
      </c>
      <c r="D1193" s="1015"/>
      <c r="E1193" s="1015"/>
      <c r="F1193" s="1015"/>
      <c r="G1193" s="1015"/>
      <c r="H1193" s="1016"/>
      <c r="I1193" s="1017" t="s">
        <v>74</v>
      </c>
      <c r="J1193" s="1018"/>
      <c r="K1193" s="64">
        <f>IF(OR($I1174="",$I1174="NSO"),"",VLOOKUP($A1169,'Class-1'!$B$9:$DL$200,105,0))</f>
        <v>0</v>
      </c>
      <c r="L1193" s="1019" t="str">
        <f>IF(OR($I1174="",$I1174="NSO"),"",VLOOKUP($A1169,'Class-1'!$B$9:$DL$200,106,0))</f>
        <v/>
      </c>
      <c r="M1193" s="1020"/>
    </row>
    <row r="1194" spans="1:13" ht="18" customHeight="1" thickBot="1">
      <c r="A1194" s="17"/>
      <c r="B1194" s="436" t="s">
        <v>165</v>
      </c>
      <c r="C1194" s="1001" t="s">
        <v>66</v>
      </c>
      <c r="D1194" s="1002"/>
      <c r="E1194" s="1003"/>
      <c r="F1194" s="1012" t="s">
        <v>69</v>
      </c>
      <c r="G1194" s="1013"/>
      <c r="H1194" s="272" t="s">
        <v>58</v>
      </c>
      <c r="I1194" s="985" t="s">
        <v>75</v>
      </c>
      <c r="J1194" s="986"/>
      <c r="K1194" s="987">
        <f>IF(OR($I1174="",$I1174="NSO"),"",VLOOKUP($A1169,'Class-1'!$B$9:$DL$200,114,0))</f>
        <v>0</v>
      </c>
      <c r="L1194" s="987"/>
      <c r="M1194" s="988"/>
    </row>
    <row r="1195" spans="1:13" ht="18" customHeight="1">
      <c r="A1195" s="17"/>
      <c r="B1195" s="436" t="s">
        <v>165</v>
      </c>
      <c r="C1195" s="923" t="str">
        <f>'Class-1'!$CC$3</f>
        <v>WORK EXP.</v>
      </c>
      <c r="D1195" s="924"/>
      <c r="E1195" s="925"/>
      <c r="F1195" s="926" t="str">
        <f>IF(OR(C1195="",$I1174="NSO"),"",VLOOKUP($A1169,'Class-1'!$B$9:$DZ$200,121,0))</f>
        <v>0/100</v>
      </c>
      <c r="G1195" s="927"/>
      <c r="H1195" s="85" t="str">
        <f>IF(OR(C1195="",$I1174="NSO"),"",VLOOKUP($A1169,'Class-1'!$B$9:$DL$108,87,0))</f>
        <v/>
      </c>
      <c r="I1195" s="1021" t="s">
        <v>95</v>
      </c>
      <c r="J1195" s="1022"/>
      <c r="K1195" s="1023">
        <f>'Class-1'!$T$2</f>
        <v>44705</v>
      </c>
      <c r="L1195" s="1024"/>
      <c r="M1195" s="1025"/>
    </row>
    <row r="1196" spans="1:13" ht="18" customHeight="1">
      <c r="A1196" s="17"/>
      <c r="B1196" s="436" t="s">
        <v>165</v>
      </c>
      <c r="C1196" s="923" t="str">
        <f>'Class-1'!$CK$3</f>
        <v>ART EDUCATION</v>
      </c>
      <c r="D1196" s="924"/>
      <c r="E1196" s="925"/>
      <c r="F1196" s="926" t="str">
        <f>IF(OR(C1196="",$I1174="NSO"),"",VLOOKUP($A1169,'Class-1'!$B$9:$DZ$200,125,0))</f>
        <v>0/100</v>
      </c>
      <c r="G1196" s="927"/>
      <c r="H1196" s="134" t="str">
        <f>IF(OR(C1196="",$I1174="NSO"),"",VLOOKUP($A1169,'Class-1'!$B$9:$DL$108,95,0))</f>
        <v/>
      </c>
      <c r="I1196" s="928"/>
      <c r="J1196" s="929"/>
      <c r="K1196" s="929"/>
      <c r="L1196" s="929"/>
      <c r="M1196" s="930"/>
    </row>
    <row r="1197" spans="1:13" ht="18" customHeight="1" thickBot="1">
      <c r="A1197" s="17"/>
      <c r="B1197" s="436" t="s">
        <v>165</v>
      </c>
      <c r="C1197" s="931" t="str">
        <f>'Class-1'!$CS$3</f>
        <v>HEALTH &amp; PHY. EDUCATION</v>
      </c>
      <c r="D1197" s="932"/>
      <c r="E1197" s="933"/>
      <c r="F1197" s="926" t="str">
        <f>IF(OR(C1197="",$I1174="NSO"),"",VLOOKUP($A1169,'Class-1'!$B$9:$DZ$200,129,0))</f>
        <v>0/100</v>
      </c>
      <c r="G1197" s="927"/>
      <c r="H1197" s="86" t="str">
        <f>IF(OR(C1197="",$I1174="NSO"),"",VLOOKUP($A1169,'Class-1'!$B$9:$DL$108,103,0))</f>
        <v/>
      </c>
      <c r="I1197" s="889" t="s">
        <v>89</v>
      </c>
      <c r="J1197" s="890"/>
      <c r="K1197" s="936"/>
      <c r="L1197" s="937"/>
      <c r="M1197" s="938"/>
    </row>
    <row r="1198" spans="1:13" ht="18" customHeight="1">
      <c r="A1198" s="17"/>
      <c r="B1198" s="436" t="s">
        <v>165</v>
      </c>
      <c r="C1198" s="895" t="s">
        <v>76</v>
      </c>
      <c r="D1198" s="896"/>
      <c r="E1198" s="896"/>
      <c r="F1198" s="896"/>
      <c r="G1198" s="896"/>
      <c r="H1198" s="897"/>
      <c r="I1198" s="891"/>
      <c r="J1198" s="892"/>
      <c r="K1198" s="939"/>
      <c r="L1198" s="940"/>
      <c r="M1198" s="941"/>
    </row>
    <row r="1199" spans="1:13" ht="18" customHeight="1">
      <c r="A1199" s="17"/>
      <c r="B1199" s="436" t="s">
        <v>165</v>
      </c>
      <c r="C1199" s="135" t="s">
        <v>35</v>
      </c>
      <c r="D1199" s="463" t="s">
        <v>82</v>
      </c>
      <c r="E1199" s="452"/>
      <c r="F1199" s="463" t="s">
        <v>83</v>
      </c>
      <c r="G1199" s="464"/>
      <c r="H1199" s="465"/>
      <c r="I1199" s="893"/>
      <c r="J1199" s="894"/>
      <c r="K1199" s="942"/>
      <c r="L1199" s="943"/>
      <c r="M1199" s="944"/>
    </row>
    <row r="1200" spans="1:13" ht="16.5" customHeight="1">
      <c r="A1200" s="17"/>
      <c r="B1200" s="436" t="s">
        <v>165</v>
      </c>
      <c r="C1200" s="148" t="s">
        <v>168</v>
      </c>
      <c r="D1200" s="451" t="s">
        <v>170</v>
      </c>
      <c r="E1200" s="148"/>
      <c r="F1200" s="468" t="s">
        <v>84</v>
      </c>
      <c r="G1200" s="466"/>
      <c r="H1200" s="467"/>
      <c r="I1200" s="992" t="s">
        <v>90</v>
      </c>
      <c r="J1200" s="993"/>
      <c r="K1200" s="993"/>
      <c r="L1200" s="993"/>
      <c r="M1200" s="994"/>
    </row>
    <row r="1201" spans="1:13" ht="16.5" customHeight="1">
      <c r="A1201" s="17"/>
      <c r="B1201" s="436" t="s">
        <v>165</v>
      </c>
      <c r="C1201" s="471" t="s">
        <v>77</v>
      </c>
      <c r="D1201" s="451" t="s">
        <v>173</v>
      </c>
      <c r="E1201" s="148"/>
      <c r="F1201" s="468" t="s">
        <v>85</v>
      </c>
      <c r="G1201" s="466"/>
      <c r="H1201" s="467"/>
      <c r="I1201" s="995"/>
      <c r="J1201" s="996"/>
      <c r="K1201" s="996"/>
      <c r="L1201" s="996"/>
      <c r="M1201" s="997"/>
    </row>
    <row r="1202" spans="1:13" ht="16.5" customHeight="1">
      <c r="A1202" s="17"/>
      <c r="B1202" s="436" t="s">
        <v>165</v>
      </c>
      <c r="C1202" s="471" t="s">
        <v>78</v>
      </c>
      <c r="D1202" s="451" t="s">
        <v>174</v>
      </c>
      <c r="E1202" s="148"/>
      <c r="F1202" s="468" t="s">
        <v>86</v>
      </c>
      <c r="G1202" s="466"/>
      <c r="H1202" s="467"/>
      <c r="I1202" s="995"/>
      <c r="J1202" s="996"/>
      <c r="K1202" s="996"/>
      <c r="L1202" s="996"/>
      <c r="M1202" s="997"/>
    </row>
    <row r="1203" spans="1:13" ht="16.5" customHeight="1">
      <c r="A1203" s="17"/>
      <c r="B1203" s="436" t="s">
        <v>165</v>
      </c>
      <c r="C1203" s="471" t="s">
        <v>80</v>
      </c>
      <c r="D1203" s="451" t="s">
        <v>171</v>
      </c>
      <c r="E1203" s="148"/>
      <c r="F1203" s="468" t="s">
        <v>88</v>
      </c>
      <c r="G1203" s="466"/>
      <c r="H1203" s="467"/>
      <c r="I1203" s="998"/>
      <c r="J1203" s="999"/>
      <c r="K1203" s="999"/>
      <c r="L1203" s="999"/>
      <c r="M1203" s="1000"/>
    </row>
    <row r="1204" spans="1:13" ht="16.5" customHeight="1" thickBot="1">
      <c r="A1204" s="17"/>
      <c r="B1204" s="437" t="s">
        <v>165</v>
      </c>
      <c r="C1204" s="280" t="s">
        <v>79</v>
      </c>
      <c r="D1204" s="446" t="s">
        <v>172</v>
      </c>
      <c r="E1204" s="439"/>
      <c r="F1204" s="461" t="s">
        <v>87</v>
      </c>
      <c r="G1204" s="462"/>
      <c r="H1204" s="469"/>
      <c r="I1204" s="989" t="s">
        <v>124</v>
      </c>
      <c r="J1204" s="990"/>
      <c r="K1204" s="990"/>
      <c r="L1204" s="990"/>
      <c r="M1204" s="991"/>
    </row>
    <row r="1205" spans="1:13" ht="20.25" customHeight="1" thickBot="1">
      <c r="A1205" s="1004"/>
      <c r="B1205" s="1004"/>
      <c r="C1205" s="1004"/>
      <c r="D1205" s="1004"/>
      <c r="E1205" s="1004"/>
      <c r="F1205" s="1004"/>
      <c r="G1205" s="1004"/>
      <c r="H1205" s="1004"/>
      <c r="I1205" s="1004"/>
      <c r="J1205" s="1004"/>
      <c r="K1205" s="1004"/>
      <c r="L1205" s="1004"/>
      <c r="M1205" s="1004"/>
    </row>
    <row r="1206" spans="1:13" ht="14.25" customHeight="1" thickBot="1">
      <c r="A1206" s="282">
        <f>A1169+1</f>
        <v>34</v>
      </c>
      <c r="B1206" s="1009" t="s">
        <v>61</v>
      </c>
      <c r="C1206" s="1010"/>
      <c r="D1206" s="1010"/>
      <c r="E1206" s="1010"/>
      <c r="F1206" s="1010"/>
      <c r="G1206" s="1010"/>
      <c r="H1206" s="1010"/>
      <c r="I1206" s="1010"/>
      <c r="J1206" s="1010"/>
      <c r="K1206" s="1010"/>
      <c r="L1206" s="1010"/>
      <c r="M1206" s="1011"/>
    </row>
    <row r="1207" spans="1:13" ht="36.75" thickTop="1">
      <c r="A1207" s="17"/>
      <c r="B1207" s="1005"/>
      <c r="C1207" s="1006"/>
      <c r="D1207" s="945" t="str">
        <f>Master!$E$8</f>
        <v>Govt.Sr.Sec.Sch. Raimalwada</v>
      </c>
      <c r="E1207" s="946"/>
      <c r="F1207" s="946"/>
      <c r="G1207" s="946"/>
      <c r="H1207" s="946"/>
      <c r="I1207" s="946"/>
      <c r="J1207" s="946"/>
      <c r="K1207" s="946"/>
      <c r="L1207" s="946"/>
      <c r="M1207" s="947"/>
    </row>
    <row r="1208" spans="1:13" ht="21" customHeight="1" thickBot="1">
      <c r="A1208" s="17"/>
      <c r="B1208" s="1007"/>
      <c r="C1208" s="1008"/>
      <c r="D1208" s="948" t="str">
        <f>Master!$E$11</f>
        <v>P.S.-Bapini (Jodhpur)</v>
      </c>
      <c r="E1208" s="949"/>
      <c r="F1208" s="949"/>
      <c r="G1208" s="949"/>
      <c r="H1208" s="949"/>
      <c r="I1208" s="949"/>
      <c r="J1208" s="949"/>
      <c r="K1208" s="949"/>
      <c r="L1208" s="949"/>
      <c r="M1208" s="950"/>
    </row>
    <row r="1209" spans="1:13" ht="42.75" customHeight="1" thickTop="1">
      <c r="A1209" s="17"/>
      <c r="B1209" s="273"/>
      <c r="C1209" s="916" t="s">
        <v>62</v>
      </c>
      <c r="D1209" s="917"/>
      <c r="E1209" s="917"/>
      <c r="F1209" s="917"/>
      <c r="G1209" s="917"/>
      <c r="H1209" s="917"/>
      <c r="I1209" s="918"/>
      <c r="J1209" s="922" t="s">
        <v>91</v>
      </c>
      <c r="K1209" s="922"/>
      <c r="L1209" s="934" t="str">
        <f>Master!$E$14</f>
        <v>0810000000</v>
      </c>
      <c r="M1209" s="935"/>
    </row>
    <row r="1210" spans="1:13" ht="18" customHeight="1" thickBot="1">
      <c r="A1210" s="17"/>
      <c r="B1210" s="274"/>
      <c r="C1210" s="919"/>
      <c r="D1210" s="920"/>
      <c r="E1210" s="920"/>
      <c r="F1210" s="920"/>
      <c r="G1210" s="920"/>
      <c r="H1210" s="920"/>
      <c r="I1210" s="921"/>
      <c r="J1210" s="898" t="s">
        <v>63</v>
      </c>
      <c r="K1210" s="899"/>
      <c r="L1210" s="902" t="str">
        <f>Master!$E$6</f>
        <v>2021-22</v>
      </c>
      <c r="M1210" s="903"/>
    </row>
    <row r="1211" spans="1:13" ht="18" customHeight="1" thickBot="1">
      <c r="A1211" s="17"/>
      <c r="B1211" s="274"/>
      <c r="C1211" s="951" t="s">
        <v>125</v>
      </c>
      <c r="D1211" s="952"/>
      <c r="E1211" s="952"/>
      <c r="F1211" s="952"/>
      <c r="G1211" s="952"/>
      <c r="H1211" s="952"/>
      <c r="I1211" s="281">
        <f>VLOOKUP($A1206,'Class-1'!$B$9:$F$108,5,0)</f>
        <v>0</v>
      </c>
      <c r="J1211" s="900"/>
      <c r="K1211" s="901"/>
      <c r="L1211" s="904"/>
      <c r="M1211" s="905"/>
    </row>
    <row r="1212" spans="1:13" ht="18" customHeight="1">
      <c r="A1212" s="17"/>
      <c r="B1212" s="436" t="s">
        <v>165</v>
      </c>
      <c r="C1212" s="911" t="s">
        <v>20</v>
      </c>
      <c r="D1212" s="912"/>
      <c r="E1212" s="912"/>
      <c r="F1212" s="913"/>
      <c r="G1212" s="31" t="s">
        <v>101</v>
      </c>
      <c r="H1212" s="914">
        <f>VLOOKUP($A1206,'Class-1'!$B$9:$DL$108,3,0)</f>
        <v>0</v>
      </c>
      <c r="I1212" s="914"/>
      <c r="J1212" s="914"/>
      <c r="K1212" s="914"/>
      <c r="L1212" s="914"/>
      <c r="M1212" s="915"/>
    </row>
    <row r="1213" spans="1:13" ht="18" customHeight="1">
      <c r="A1213" s="17"/>
      <c r="B1213" s="436" t="s">
        <v>165</v>
      </c>
      <c r="C1213" s="953" t="s">
        <v>22</v>
      </c>
      <c r="D1213" s="954"/>
      <c r="E1213" s="954"/>
      <c r="F1213" s="955"/>
      <c r="G1213" s="60" t="s">
        <v>101</v>
      </c>
      <c r="H1213" s="956">
        <f>VLOOKUP($A1206,'Class-1'!$B$9:$DL$108,6,0)</f>
        <v>0</v>
      </c>
      <c r="I1213" s="956"/>
      <c r="J1213" s="956"/>
      <c r="K1213" s="956"/>
      <c r="L1213" s="956"/>
      <c r="M1213" s="957"/>
    </row>
    <row r="1214" spans="1:13" ht="18" customHeight="1">
      <c r="A1214" s="17"/>
      <c r="B1214" s="436" t="s">
        <v>165</v>
      </c>
      <c r="C1214" s="953" t="s">
        <v>23</v>
      </c>
      <c r="D1214" s="954"/>
      <c r="E1214" s="954"/>
      <c r="F1214" s="955"/>
      <c r="G1214" s="60" t="s">
        <v>101</v>
      </c>
      <c r="H1214" s="956">
        <f>VLOOKUP($A1206,'Class-1'!$B$9:$DL$108,7,0)</f>
        <v>0</v>
      </c>
      <c r="I1214" s="956"/>
      <c r="J1214" s="956"/>
      <c r="K1214" s="956"/>
      <c r="L1214" s="956"/>
      <c r="M1214" s="957"/>
    </row>
    <row r="1215" spans="1:13" ht="18" customHeight="1">
      <c r="A1215" s="17"/>
      <c r="B1215" s="436" t="s">
        <v>165</v>
      </c>
      <c r="C1215" s="953" t="s">
        <v>64</v>
      </c>
      <c r="D1215" s="954"/>
      <c r="E1215" s="954"/>
      <c r="F1215" s="955"/>
      <c r="G1215" s="60" t="s">
        <v>101</v>
      </c>
      <c r="H1215" s="956">
        <f>VLOOKUP($A1206,'Class-1'!$B$9:$DL$108,8,0)</f>
        <v>0</v>
      </c>
      <c r="I1215" s="956"/>
      <c r="J1215" s="956"/>
      <c r="K1215" s="956"/>
      <c r="L1215" s="956"/>
      <c r="M1215" s="957"/>
    </row>
    <row r="1216" spans="1:13" ht="18" customHeight="1">
      <c r="A1216" s="17"/>
      <c r="B1216" s="436" t="s">
        <v>165</v>
      </c>
      <c r="C1216" s="953" t="s">
        <v>65</v>
      </c>
      <c r="D1216" s="954"/>
      <c r="E1216" s="954"/>
      <c r="F1216" s="955"/>
      <c r="G1216" s="60" t="s">
        <v>101</v>
      </c>
      <c r="H1216" s="1026" t="str">
        <f>CONCATENATE('Class-1'!$F$4,'Class-1'!$I$4)</f>
        <v>4(A)</v>
      </c>
      <c r="I1216" s="956"/>
      <c r="J1216" s="956"/>
      <c r="K1216" s="956"/>
      <c r="L1216" s="956"/>
      <c r="M1216" s="957"/>
    </row>
    <row r="1217" spans="1:13" ht="18" customHeight="1" thickBot="1">
      <c r="A1217" s="17"/>
      <c r="B1217" s="436" t="s">
        <v>165</v>
      </c>
      <c r="C1217" s="1027" t="s">
        <v>25</v>
      </c>
      <c r="D1217" s="1028"/>
      <c r="E1217" s="1028"/>
      <c r="F1217" s="1029"/>
      <c r="G1217" s="130" t="s">
        <v>101</v>
      </c>
      <c r="H1217" s="1030">
        <f>VLOOKUP($A1206,'Class-1'!$B$9:$DL$108,9,0)</f>
        <v>0</v>
      </c>
      <c r="I1217" s="1030"/>
      <c r="J1217" s="1030"/>
      <c r="K1217" s="1030"/>
      <c r="L1217" s="1030"/>
      <c r="M1217" s="1031"/>
    </row>
    <row r="1218" spans="1:13" ht="18" customHeight="1">
      <c r="A1218" s="17"/>
      <c r="B1218" s="436" t="s">
        <v>165</v>
      </c>
      <c r="C1218" s="958" t="s">
        <v>66</v>
      </c>
      <c r="D1218" s="959"/>
      <c r="E1218" s="268" t="s">
        <v>109</v>
      </c>
      <c r="F1218" s="268" t="s">
        <v>110</v>
      </c>
      <c r="G1218" s="265" t="s">
        <v>34</v>
      </c>
      <c r="H1218" s="269" t="s">
        <v>67</v>
      </c>
      <c r="I1218" s="265" t="s">
        <v>147</v>
      </c>
      <c r="J1218" s="270" t="s">
        <v>31</v>
      </c>
      <c r="K1218" s="960" t="s">
        <v>118</v>
      </c>
      <c r="L1218" s="961"/>
      <c r="M1218" s="275" t="s">
        <v>119</v>
      </c>
    </row>
    <row r="1219" spans="1:13" ht="18" customHeight="1" thickBot="1">
      <c r="A1219" s="17"/>
      <c r="B1219" s="436" t="s">
        <v>165</v>
      </c>
      <c r="C1219" s="966" t="s">
        <v>68</v>
      </c>
      <c r="D1219" s="967"/>
      <c r="E1219" s="470">
        <f>'Class-1'!$K$7</f>
        <v>20</v>
      </c>
      <c r="F1219" s="470">
        <f>'Class-1'!$L$7</f>
        <v>20</v>
      </c>
      <c r="G1219" s="266">
        <f>E1219+F1219</f>
        <v>40</v>
      </c>
      <c r="H1219" s="470">
        <f>'Class-1'!$Q$7</f>
        <v>60</v>
      </c>
      <c r="I1219" s="266">
        <f>G1219+H1219</f>
        <v>100</v>
      </c>
      <c r="J1219" s="470">
        <f>'Class-1'!$U$7</f>
        <v>100</v>
      </c>
      <c r="K1219" s="1032">
        <f>I1219+J1219</f>
        <v>200</v>
      </c>
      <c r="L1219" s="1033"/>
      <c r="M1219" s="276" t="s">
        <v>166</v>
      </c>
    </row>
    <row r="1220" spans="1:13" ht="18" customHeight="1">
      <c r="A1220" s="17"/>
      <c r="B1220" s="436" t="s">
        <v>165</v>
      </c>
      <c r="C1220" s="1034" t="str">
        <f>'Class-1'!$K$3</f>
        <v>Hindi</v>
      </c>
      <c r="D1220" s="1035"/>
      <c r="E1220" s="131">
        <f>IF(OR(C1220="",$I1211="NSO"),"",VLOOKUP($A1206,'Class-1'!$B$9:$DL$108,10,0))</f>
        <v>0</v>
      </c>
      <c r="F1220" s="131">
        <f>IF(OR(C1220="",$I1211="NSO"),"",VLOOKUP($A1206,'Class-1'!$B$9:$DL$108,11,0))</f>
        <v>0</v>
      </c>
      <c r="G1220" s="267">
        <f>SUM(E1220,F1220)</f>
        <v>0</v>
      </c>
      <c r="H1220" s="131">
        <f>IF(OR(C1220="",$I1211="NSO"),"",VLOOKUP($A1206,'Class-1'!$B$9:$DL$108,16,0))</f>
        <v>0</v>
      </c>
      <c r="I1220" s="264">
        <f t="shared" ref="I1220:I1225" si="133">SUM(G1220,H1220)</f>
        <v>0</v>
      </c>
      <c r="J1220" s="131">
        <f>IF(OR(C1220="",$I1211="NSO"),"",VLOOKUP($A1206,'Class-1'!$B$9:$DL$108,20,0))</f>
        <v>0</v>
      </c>
      <c r="K1220" s="1036">
        <f t="shared" ref="K1220:K1225" si="134">SUM(I1220,J1220)</f>
        <v>0</v>
      </c>
      <c r="L1220" s="1037">
        <f t="shared" ref="L1220:L1225" si="135">SUM(J1220,K1220)</f>
        <v>0</v>
      </c>
      <c r="M1220" s="277" t="str">
        <f>IF(OR(C1220="",$I1211="NSO"),"",VLOOKUP($A1206,'Class-1'!$B$9:$DL$108,23,0))</f>
        <v/>
      </c>
    </row>
    <row r="1221" spans="1:13" ht="18" customHeight="1">
      <c r="A1221" s="17"/>
      <c r="B1221" s="436" t="s">
        <v>165</v>
      </c>
      <c r="C1221" s="962" t="str">
        <f>'Class-1'!$Y$3</f>
        <v>Mathematics</v>
      </c>
      <c r="D1221" s="963"/>
      <c r="E1221" s="131">
        <f>IF(OR(C1221="",$I1211="NSO"),"",VLOOKUP($A1206,'Class-1'!$B$9:$DL$108,24,0))</f>
        <v>0</v>
      </c>
      <c r="F1221" s="131">
        <f>IF(OR(C1221="",$I1211="NSO"),"",VLOOKUP($A1206,'Class-1'!$B$9:$DL$108,25,0))</f>
        <v>0</v>
      </c>
      <c r="G1221" s="267">
        <f t="shared" ref="G1221:G1225" si="136">SUM(E1221,F1221)</f>
        <v>0</v>
      </c>
      <c r="H1221" s="131">
        <f>IF(OR(C1221="",$I1211="NSO"),"",VLOOKUP($A1206,'Class-1'!$B$9:$DL$108,30,0))</f>
        <v>0</v>
      </c>
      <c r="I1221" s="264">
        <f t="shared" si="133"/>
        <v>0</v>
      </c>
      <c r="J1221" s="131">
        <f>IF(OR(C1221="",$I1211="NSO"),"",VLOOKUP($A1206,'Class-1'!$B$9:$DL$108,34,0))</f>
        <v>0</v>
      </c>
      <c r="K1221" s="964">
        <f t="shared" si="134"/>
        <v>0</v>
      </c>
      <c r="L1221" s="965">
        <f t="shared" si="135"/>
        <v>0</v>
      </c>
      <c r="M1221" s="277" t="str">
        <f>IF(OR(C1221="",$I1211="NSO"),"",VLOOKUP($A1206,'Class-1'!$B$9:$DL$108,37,0))</f>
        <v/>
      </c>
    </row>
    <row r="1222" spans="1:13" ht="18" customHeight="1">
      <c r="A1222" s="17"/>
      <c r="B1222" s="436" t="s">
        <v>165</v>
      </c>
      <c r="C1222" s="962" t="str">
        <f>'Class-1'!$AM$3</f>
        <v>Sanskrit</v>
      </c>
      <c r="D1222" s="963"/>
      <c r="E1222" s="131">
        <f>IF(OR(C1222="",$I1211="NSO"),"",VLOOKUP($A1206,'Class-1'!$B$9:$DL$108,38,0))</f>
        <v>0</v>
      </c>
      <c r="F1222" s="131">
        <f>IF(OR(C1222="",$I1211="NSO"),"",VLOOKUP($A1206,'Class-1'!$B$9:$DL$108,39,0))</f>
        <v>0</v>
      </c>
      <c r="G1222" s="267">
        <f t="shared" si="136"/>
        <v>0</v>
      </c>
      <c r="H1222" s="131">
        <f>IF(OR(C1222="",$I1211="NSO"),"",VLOOKUP($A1206,'Class-1'!$B$9:$DL$108,44,0))</f>
        <v>0</v>
      </c>
      <c r="I1222" s="264">
        <f t="shared" si="133"/>
        <v>0</v>
      </c>
      <c r="J1222" s="131">
        <f>IF(OR(C1222="",$I1211="NSO"),"",VLOOKUP($A1206,'Class-1'!$B$9:$DL$108,48,0))</f>
        <v>0</v>
      </c>
      <c r="K1222" s="964">
        <f t="shared" si="134"/>
        <v>0</v>
      </c>
      <c r="L1222" s="965">
        <f t="shared" si="135"/>
        <v>0</v>
      </c>
      <c r="M1222" s="277" t="str">
        <f>IF(OR(C1222="",$I1211="NSO"),"",VLOOKUP($A1206,'Class-1'!$B$9:$DL$108,51,0))</f>
        <v/>
      </c>
    </row>
    <row r="1223" spans="1:13" ht="18" customHeight="1">
      <c r="A1223" s="17"/>
      <c r="B1223" s="436" t="s">
        <v>165</v>
      </c>
      <c r="C1223" s="962" t="str">
        <f>'Class-1'!$BA$3</f>
        <v>English</v>
      </c>
      <c r="D1223" s="963"/>
      <c r="E1223" s="131">
        <f>IF(OR(C1223="",$I1211="NSO"),"",VLOOKUP($A1206,'Class-1'!$B$9:$DL$108,52,0))</f>
        <v>0</v>
      </c>
      <c r="F1223" s="131">
        <f>IF(OR(C1223="",$I1211="NSO"),"",VLOOKUP($A1206,'Class-1'!$B$9:$DL$108,53,0))</f>
        <v>0</v>
      </c>
      <c r="G1223" s="267">
        <f t="shared" si="136"/>
        <v>0</v>
      </c>
      <c r="H1223" s="131">
        <f>IF(OR(C1223="",$I1211="NSO"),"",VLOOKUP($A1206,'Class-1'!$B$9:$DL$108,58,0))</f>
        <v>0</v>
      </c>
      <c r="I1223" s="264">
        <f t="shared" si="133"/>
        <v>0</v>
      </c>
      <c r="J1223" s="131">
        <f>IF(OR(C1223="",$I1211="NSO"),"",VLOOKUP($A1206,'Class-1'!$B$9:$DL$108,62,0))</f>
        <v>0</v>
      </c>
      <c r="K1223" s="964">
        <f t="shared" si="134"/>
        <v>0</v>
      </c>
      <c r="L1223" s="965">
        <f t="shared" si="135"/>
        <v>0</v>
      </c>
      <c r="M1223" s="277" t="str">
        <f>IF(OR(C1223="",$I1211="NSO"),"",VLOOKUP($A1206,'Class-1'!$B$9:$DL$108,65,0))</f>
        <v/>
      </c>
    </row>
    <row r="1224" spans="1:13" ht="18" customHeight="1" thickBot="1">
      <c r="A1224" s="17"/>
      <c r="B1224" s="436" t="s">
        <v>165</v>
      </c>
      <c r="C1224" s="966" t="s">
        <v>68</v>
      </c>
      <c r="D1224" s="967"/>
      <c r="E1224" s="470">
        <f>'Class-1'!$BO$7</f>
        <v>20</v>
      </c>
      <c r="F1224" s="470">
        <f>'Class-1'!$BP$7</f>
        <v>20</v>
      </c>
      <c r="G1224" s="266">
        <f t="shared" si="136"/>
        <v>40</v>
      </c>
      <c r="H1224" s="271">
        <f>'Class-1'!$BU$7</f>
        <v>60</v>
      </c>
      <c r="I1224" s="266">
        <f t="shared" si="133"/>
        <v>100</v>
      </c>
      <c r="J1224" s="470">
        <f>'Class-1'!$BY$7</f>
        <v>100</v>
      </c>
      <c r="K1224" s="1032">
        <f t="shared" si="134"/>
        <v>200</v>
      </c>
      <c r="L1224" s="1033">
        <f t="shared" si="135"/>
        <v>300</v>
      </c>
      <c r="M1224" s="276" t="s">
        <v>166</v>
      </c>
    </row>
    <row r="1225" spans="1:13" ht="18" customHeight="1">
      <c r="A1225" s="17"/>
      <c r="B1225" s="436" t="s">
        <v>165</v>
      </c>
      <c r="C1225" s="962" t="str">
        <f>'Class-1'!$BO$3</f>
        <v>Env. Study</v>
      </c>
      <c r="D1225" s="963"/>
      <c r="E1225" s="131">
        <f>IF(OR(C1225="",$I1211="NSO"),"",VLOOKUP($A1206,'Class-1'!$B$9:$DL$108,66,0))</f>
        <v>0</v>
      </c>
      <c r="F1225" s="131">
        <f>IF(OR(C1225="",$I1211="NSO"),"",VLOOKUP($A1206,'Class-1'!$B$9:$DL$108,67,0))</f>
        <v>0</v>
      </c>
      <c r="G1225" s="264">
        <f t="shared" si="136"/>
        <v>0</v>
      </c>
      <c r="H1225" s="131">
        <f>IF(OR(C1225="",$I1211="NSO"),"",VLOOKUP($A1206,'Class-1'!$B$9:$DL$108,72,0))</f>
        <v>0</v>
      </c>
      <c r="I1225" s="264">
        <f t="shared" si="133"/>
        <v>0</v>
      </c>
      <c r="J1225" s="131">
        <f>IF(OR(C1225="",$I1211="NSO"),"",VLOOKUP($A1206,'Class-1'!$B$9:$DL$108,76,0))</f>
        <v>0</v>
      </c>
      <c r="K1225" s="968">
        <f t="shared" si="134"/>
        <v>0</v>
      </c>
      <c r="L1225" s="969">
        <f t="shared" si="135"/>
        <v>0</v>
      </c>
      <c r="M1225" s="277" t="str">
        <f>IF(OR(C1225="",$I1211="NSO"),"",VLOOKUP($A1206,'Class-1'!$B$9:$DL$108,79,0))</f>
        <v/>
      </c>
    </row>
    <row r="1226" spans="1:13" ht="18" customHeight="1" thickBot="1">
      <c r="A1226" s="17"/>
      <c r="B1226" s="436" t="s">
        <v>165</v>
      </c>
      <c r="C1226" s="970"/>
      <c r="D1226" s="971"/>
      <c r="E1226" s="971"/>
      <c r="F1226" s="971"/>
      <c r="G1226" s="971"/>
      <c r="H1226" s="971"/>
      <c r="I1226" s="971"/>
      <c r="J1226" s="971"/>
      <c r="K1226" s="971"/>
      <c r="L1226" s="971"/>
      <c r="M1226" s="972"/>
    </row>
    <row r="1227" spans="1:13" ht="18" customHeight="1">
      <c r="A1227" s="17"/>
      <c r="B1227" s="436" t="s">
        <v>165</v>
      </c>
      <c r="C1227" s="973" t="s">
        <v>120</v>
      </c>
      <c r="D1227" s="974"/>
      <c r="E1227" s="975"/>
      <c r="F1227" s="906" t="s">
        <v>121</v>
      </c>
      <c r="G1227" s="906"/>
      <c r="H1227" s="907" t="s">
        <v>122</v>
      </c>
      <c r="I1227" s="908"/>
      <c r="J1227" s="132" t="s">
        <v>51</v>
      </c>
      <c r="K1227" s="438" t="s">
        <v>123</v>
      </c>
      <c r="L1227" s="262" t="s">
        <v>49</v>
      </c>
      <c r="M1227" s="278" t="s">
        <v>54</v>
      </c>
    </row>
    <row r="1228" spans="1:13" ht="18" customHeight="1" thickBot="1">
      <c r="A1228" s="17"/>
      <c r="B1228" s="436" t="s">
        <v>165</v>
      </c>
      <c r="C1228" s="976"/>
      <c r="D1228" s="977"/>
      <c r="E1228" s="978"/>
      <c r="F1228" s="909">
        <f>IF(OR($I1211="",$I1211="NSO"),"",VLOOKUP($A1206,'Class-1'!$B$9:$DL$108,107,0))</f>
        <v>1000</v>
      </c>
      <c r="G1228" s="910"/>
      <c r="H1228" s="909">
        <f>IF(OR($I1211="",$I1211="NSO"),"",VLOOKUP($A1206,'Class-1'!$B$9:$DL$108,108,0))</f>
        <v>0</v>
      </c>
      <c r="I1228" s="910"/>
      <c r="J1228" s="133">
        <f>IF(OR($I1211="",$I1211="NSO"),"",VLOOKUP($A1206,'Class-1'!$B$9:$DL$200,109,0))</f>
        <v>0</v>
      </c>
      <c r="K1228" s="133" t="str">
        <f>IF(OR($I1211="",$I1211="NSO"),"",VLOOKUP($A1206,'Class-1'!$B$9:$DL$200,110,0))</f>
        <v/>
      </c>
      <c r="L1228" s="263" t="str">
        <f>IF(OR($I1211="",$I1211="NSO"),"",VLOOKUP($A1206,'Class-1'!$B$9:$DL$200,111,0))</f>
        <v/>
      </c>
      <c r="M1228" s="279" t="str">
        <f>IF(OR($I1211="",$I1211="NSO"),"",VLOOKUP($A1206,'Class-1'!$B$9:$DL$200,113,0))</f>
        <v/>
      </c>
    </row>
    <row r="1229" spans="1:13" ht="18" customHeight="1" thickBot="1">
      <c r="A1229" s="17"/>
      <c r="B1229" s="436" t="s">
        <v>165</v>
      </c>
      <c r="C1229" s="979"/>
      <c r="D1229" s="980"/>
      <c r="E1229" s="980"/>
      <c r="F1229" s="980"/>
      <c r="G1229" s="980"/>
      <c r="H1229" s="981"/>
      <c r="I1229" s="983" t="s">
        <v>73</v>
      </c>
      <c r="J1229" s="984"/>
      <c r="K1229" s="63">
        <f>IF(OR($I1211="",$I1211="NSO"),"",VLOOKUP($A1206,'Class-1'!$B$9:$DL$200,104,0))</f>
        <v>0</v>
      </c>
      <c r="L1229" s="982" t="s">
        <v>93</v>
      </c>
      <c r="M1229" s="897"/>
    </row>
    <row r="1230" spans="1:13" ht="18" customHeight="1" thickBot="1">
      <c r="A1230" s="17"/>
      <c r="B1230" s="436" t="s">
        <v>165</v>
      </c>
      <c r="C1230" s="1014" t="s">
        <v>72</v>
      </c>
      <c r="D1230" s="1015"/>
      <c r="E1230" s="1015"/>
      <c r="F1230" s="1015"/>
      <c r="G1230" s="1015"/>
      <c r="H1230" s="1016"/>
      <c r="I1230" s="1017" t="s">
        <v>74</v>
      </c>
      <c r="J1230" s="1018"/>
      <c r="K1230" s="64">
        <f>IF(OR($I1211="",$I1211="NSO"),"",VLOOKUP($A1206,'Class-1'!$B$9:$DL$200,105,0))</f>
        <v>0</v>
      </c>
      <c r="L1230" s="1019" t="str">
        <f>IF(OR($I1211="",$I1211="NSO"),"",VLOOKUP($A1206,'Class-1'!$B$9:$DL$200,106,0))</f>
        <v/>
      </c>
      <c r="M1230" s="1020"/>
    </row>
    <row r="1231" spans="1:13" ht="18" customHeight="1" thickBot="1">
      <c r="A1231" s="17"/>
      <c r="B1231" s="436" t="s">
        <v>165</v>
      </c>
      <c r="C1231" s="1001" t="s">
        <v>66</v>
      </c>
      <c r="D1231" s="1002"/>
      <c r="E1231" s="1003"/>
      <c r="F1231" s="1012" t="s">
        <v>69</v>
      </c>
      <c r="G1231" s="1013"/>
      <c r="H1231" s="272" t="s">
        <v>58</v>
      </c>
      <c r="I1231" s="985" t="s">
        <v>75</v>
      </c>
      <c r="J1231" s="986"/>
      <c r="K1231" s="987">
        <f>IF(OR($I1211="",$I1211="NSO"),"",VLOOKUP($A1206,'Class-1'!$B$9:$DL$200,114,0))</f>
        <v>0</v>
      </c>
      <c r="L1231" s="987"/>
      <c r="M1231" s="988"/>
    </row>
    <row r="1232" spans="1:13" ht="18" customHeight="1">
      <c r="A1232" s="17"/>
      <c r="B1232" s="436" t="s">
        <v>165</v>
      </c>
      <c r="C1232" s="923" t="str">
        <f>'Class-1'!$CC$3</f>
        <v>WORK EXP.</v>
      </c>
      <c r="D1232" s="924"/>
      <c r="E1232" s="925"/>
      <c r="F1232" s="926" t="str">
        <f>IF(OR(C1232="",$I1211="NSO"),"",VLOOKUP($A1206,'Class-1'!$B$9:$DZ$200,121,0))</f>
        <v>0/100</v>
      </c>
      <c r="G1232" s="927"/>
      <c r="H1232" s="85" t="str">
        <f>IF(OR(C1232="",$I1211="NSO"),"",VLOOKUP($A1206,'Class-1'!$B$9:$DL$108,87,0))</f>
        <v/>
      </c>
      <c r="I1232" s="1021" t="s">
        <v>95</v>
      </c>
      <c r="J1232" s="1022"/>
      <c r="K1232" s="1023">
        <f>'Class-1'!$T$2</f>
        <v>44705</v>
      </c>
      <c r="L1232" s="1024"/>
      <c r="M1232" s="1025"/>
    </row>
    <row r="1233" spans="1:13" ht="18" customHeight="1">
      <c r="A1233" s="17"/>
      <c r="B1233" s="436" t="s">
        <v>165</v>
      </c>
      <c r="C1233" s="923" t="str">
        <f>'Class-1'!$CK$3</f>
        <v>ART EDUCATION</v>
      </c>
      <c r="D1233" s="924"/>
      <c r="E1233" s="925"/>
      <c r="F1233" s="926" t="str">
        <f>IF(OR(C1233="",$I1211="NSO"),"",VLOOKUP($A1206,'Class-1'!$B$9:$DZ$200,125,0))</f>
        <v>0/100</v>
      </c>
      <c r="G1233" s="927"/>
      <c r="H1233" s="134" t="str">
        <f>IF(OR(C1233="",$I1211="NSO"),"",VLOOKUP($A1206,'Class-1'!$B$9:$DL$108,95,0))</f>
        <v/>
      </c>
      <c r="I1233" s="928"/>
      <c r="J1233" s="929"/>
      <c r="K1233" s="929"/>
      <c r="L1233" s="929"/>
      <c r="M1233" s="930"/>
    </row>
    <row r="1234" spans="1:13" ht="18" customHeight="1" thickBot="1">
      <c r="A1234" s="17"/>
      <c r="B1234" s="436" t="s">
        <v>165</v>
      </c>
      <c r="C1234" s="931" t="str">
        <f>'Class-1'!$CS$3</f>
        <v>HEALTH &amp; PHY. EDUCATION</v>
      </c>
      <c r="D1234" s="932"/>
      <c r="E1234" s="933"/>
      <c r="F1234" s="926" t="str">
        <f>IF(OR(C1234="",$I1211="NSO"),"",VLOOKUP($A1206,'Class-1'!$B$9:$DZ$200,129,0))</f>
        <v>0/100</v>
      </c>
      <c r="G1234" s="927"/>
      <c r="H1234" s="86" t="str">
        <f>IF(OR(C1234="",$I1211="NSO"),"",VLOOKUP($A1206,'Class-1'!$B$9:$DL$108,103,0))</f>
        <v/>
      </c>
      <c r="I1234" s="889" t="s">
        <v>89</v>
      </c>
      <c r="J1234" s="890"/>
      <c r="K1234" s="936"/>
      <c r="L1234" s="937"/>
      <c r="M1234" s="938"/>
    </row>
    <row r="1235" spans="1:13" ht="18" customHeight="1">
      <c r="A1235" s="17"/>
      <c r="B1235" s="436" t="s">
        <v>165</v>
      </c>
      <c r="C1235" s="895" t="s">
        <v>76</v>
      </c>
      <c r="D1235" s="896"/>
      <c r="E1235" s="896"/>
      <c r="F1235" s="896"/>
      <c r="G1235" s="896"/>
      <c r="H1235" s="897"/>
      <c r="I1235" s="891"/>
      <c r="J1235" s="892"/>
      <c r="K1235" s="939"/>
      <c r="L1235" s="940"/>
      <c r="M1235" s="941"/>
    </row>
    <row r="1236" spans="1:13" ht="18" customHeight="1">
      <c r="A1236" s="17"/>
      <c r="B1236" s="436" t="s">
        <v>165</v>
      </c>
      <c r="C1236" s="135" t="s">
        <v>35</v>
      </c>
      <c r="D1236" s="463" t="s">
        <v>82</v>
      </c>
      <c r="E1236" s="452"/>
      <c r="F1236" s="463" t="s">
        <v>83</v>
      </c>
      <c r="G1236" s="464"/>
      <c r="H1236" s="465"/>
      <c r="I1236" s="893"/>
      <c r="J1236" s="894"/>
      <c r="K1236" s="942"/>
      <c r="L1236" s="943"/>
      <c r="M1236" s="944"/>
    </row>
    <row r="1237" spans="1:13" ht="16.5" customHeight="1">
      <c r="A1237" s="17"/>
      <c r="B1237" s="436" t="s">
        <v>165</v>
      </c>
      <c r="C1237" s="148" t="s">
        <v>168</v>
      </c>
      <c r="D1237" s="451" t="s">
        <v>170</v>
      </c>
      <c r="E1237" s="148"/>
      <c r="F1237" s="468" t="s">
        <v>84</v>
      </c>
      <c r="G1237" s="466"/>
      <c r="H1237" s="467"/>
      <c r="I1237" s="992" t="s">
        <v>90</v>
      </c>
      <c r="J1237" s="993"/>
      <c r="K1237" s="993"/>
      <c r="L1237" s="993"/>
      <c r="M1237" s="994"/>
    </row>
    <row r="1238" spans="1:13" ht="16.5" customHeight="1">
      <c r="A1238" s="17"/>
      <c r="B1238" s="436" t="s">
        <v>165</v>
      </c>
      <c r="C1238" s="471" t="s">
        <v>77</v>
      </c>
      <c r="D1238" s="451" t="s">
        <v>173</v>
      </c>
      <c r="E1238" s="148"/>
      <c r="F1238" s="468" t="s">
        <v>85</v>
      </c>
      <c r="G1238" s="466"/>
      <c r="H1238" s="467"/>
      <c r="I1238" s="995"/>
      <c r="J1238" s="996"/>
      <c r="K1238" s="996"/>
      <c r="L1238" s="996"/>
      <c r="M1238" s="997"/>
    </row>
    <row r="1239" spans="1:13" ht="16.5" customHeight="1">
      <c r="A1239" s="17"/>
      <c r="B1239" s="436" t="s">
        <v>165</v>
      </c>
      <c r="C1239" s="471" t="s">
        <v>78</v>
      </c>
      <c r="D1239" s="451" t="s">
        <v>174</v>
      </c>
      <c r="E1239" s="148"/>
      <c r="F1239" s="468" t="s">
        <v>86</v>
      </c>
      <c r="G1239" s="466"/>
      <c r="H1239" s="467"/>
      <c r="I1239" s="995"/>
      <c r="J1239" s="996"/>
      <c r="K1239" s="996"/>
      <c r="L1239" s="996"/>
      <c r="M1239" s="997"/>
    </row>
    <row r="1240" spans="1:13" ht="16.5" customHeight="1">
      <c r="A1240" s="17"/>
      <c r="B1240" s="436" t="s">
        <v>165</v>
      </c>
      <c r="C1240" s="471" t="s">
        <v>80</v>
      </c>
      <c r="D1240" s="451" t="s">
        <v>171</v>
      </c>
      <c r="E1240" s="148"/>
      <c r="F1240" s="468" t="s">
        <v>88</v>
      </c>
      <c r="G1240" s="466"/>
      <c r="H1240" s="467"/>
      <c r="I1240" s="998"/>
      <c r="J1240" s="999"/>
      <c r="K1240" s="999"/>
      <c r="L1240" s="999"/>
      <c r="M1240" s="1000"/>
    </row>
    <row r="1241" spans="1:13" ht="16.5" customHeight="1" thickBot="1">
      <c r="A1241" s="17"/>
      <c r="B1241" s="437" t="s">
        <v>165</v>
      </c>
      <c r="C1241" s="280" t="s">
        <v>79</v>
      </c>
      <c r="D1241" s="446" t="s">
        <v>172</v>
      </c>
      <c r="E1241" s="439"/>
      <c r="F1241" s="461" t="s">
        <v>87</v>
      </c>
      <c r="G1241" s="462"/>
      <c r="H1241" s="469"/>
      <c r="I1241" s="989" t="s">
        <v>124</v>
      </c>
      <c r="J1241" s="990"/>
      <c r="K1241" s="990"/>
      <c r="L1241" s="990"/>
      <c r="M1241" s="991"/>
    </row>
    <row r="1242" spans="1:13" ht="14.25" customHeight="1" thickBot="1">
      <c r="A1242" s="282">
        <f>A1206+1</f>
        <v>35</v>
      </c>
      <c r="B1242" s="1009" t="s">
        <v>61</v>
      </c>
      <c r="C1242" s="1010"/>
      <c r="D1242" s="1010"/>
      <c r="E1242" s="1010"/>
      <c r="F1242" s="1010"/>
      <c r="G1242" s="1010"/>
      <c r="H1242" s="1010"/>
      <c r="I1242" s="1010"/>
      <c r="J1242" s="1010"/>
      <c r="K1242" s="1010"/>
      <c r="L1242" s="1010"/>
      <c r="M1242" s="1011"/>
    </row>
    <row r="1243" spans="1:13" ht="36.75" thickTop="1">
      <c r="A1243" s="17"/>
      <c r="B1243" s="1005"/>
      <c r="C1243" s="1006"/>
      <c r="D1243" s="945" t="str">
        <f>Master!$E$8</f>
        <v>Govt.Sr.Sec.Sch. Raimalwada</v>
      </c>
      <c r="E1243" s="946"/>
      <c r="F1243" s="946"/>
      <c r="G1243" s="946"/>
      <c r="H1243" s="946"/>
      <c r="I1243" s="946"/>
      <c r="J1243" s="946"/>
      <c r="K1243" s="946"/>
      <c r="L1243" s="946"/>
      <c r="M1243" s="947"/>
    </row>
    <row r="1244" spans="1:13" ht="21" customHeight="1" thickBot="1">
      <c r="A1244" s="17"/>
      <c r="B1244" s="1007"/>
      <c r="C1244" s="1008"/>
      <c r="D1244" s="948" t="str">
        <f>Master!$E$11</f>
        <v>P.S.-Bapini (Jodhpur)</v>
      </c>
      <c r="E1244" s="949"/>
      <c r="F1244" s="949"/>
      <c r="G1244" s="949"/>
      <c r="H1244" s="949"/>
      <c r="I1244" s="949"/>
      <c r="J1244" s="949"/>
      <c r="K1244" s="949"/>
      <c r="L1244" s="949"/>
      <c r="M1244" s="950"/>
    </row>
    <row r="1245" spans="1:13" ht="42.75" customHeight="1" thickTop="1">
      <c r="A1245" s="17"/>
      <c r="B1245" s="273"/>
      <c r="C1245" s="916" t="s">
        <v>62</v>
      </c>
      <c r="D1245" s="917"/>
      <c r="E1245" s="917"/>
      <c r="F1245" s="917"/>
      <c r="G1245" s="917"/>
      <c r="H1245" s="917"/>
      <c r="I1245" s="918"/>
      <c r="J1245" s="922" t="s">
        <v>91</v>
      </c>
      <c r="K1245" s="922"/>
      <c r="L1245" s="934" t="str">
        <f>Master!$E$14</f>
        <v>0810000000</v>
      </c>
      <c r="M1245" s="935"/>
    </row>
    <row r="1246" spans="1:13" ht="18" customHeight="1" thickBot="1">
      <c r="A1246" s="17"/>
      <c r="B1246" s="274"/>
      <c r="C1246" s="919"/>
      <c r="D1246" s="920"/>
      <c r="E1246" s="920"/>
      <c r="F1246" s="920"/>
      <c r="G1246" s="920"/>
      <c r="H1246" s="920"/>
      <c r="I1246" s="921"/>
      <c r="J1246" s="898" t="s">
        <v>63</v>
      </c>
      <c r="K1246" s="899"/>
      <c r="L1246" s="902" t="str">
        <f>Master!$E$6</f>
        <v>2021-22</v>
      </c>
      <c r="M1246" s="903"/>
    </row>
    <row r="1247" spans="1:13" ht="18" customHeight="1" thickBot="1">
      <c r="A1247" s="17"/>
      <c r="B1247" s="274"/>
      <c r="C1247" s="951" t="s">
        <v>125</v>
      </c>
      <c r="D1247" s="952"/>
      <c r="E1247" s="952"/>
      <c r="F1247" s="952"/>
      <c r="G1247" s="952"/>
      <c r="H1247" s="952"/>
      <c r="I1247" s="281">
        <f>VLOOKUP($A1242,'Class-1'!$B$9:$F$108,5,0)</f>
        <v>0</v>
      </c>
      <c r="J1247" s="900"/>
      <c r="K1247" s="901"/>
      <c r="L1247" s="904"/>
      <c r="M1247" s="905"/>
    </row>
    <row r="1248" spans="1:13" ht="18" customHeight="1">
      <c r="A1248" s="17"/>
      <c r="B1248" s="436" t="s">
        <v>165</v>
      </c>
      <c r="C1248" s="911" t="s">
        <v>20</v>
      </c>
      <c r="D1248" s="912"/>
      <c r="E1248" s="912"/>
      <c r="F1248" s="913"/>
      <c r="G1248" s="31" t="s">
        <v>101</v>
      </c>
      <c r="H1248" s="914">
        <f>VLOOKUP($A1242,'Class-1'!$B$9:$DL$108,3,0)</f>
        <v>0</v>
      </c>
      <c r="I1248" s="914"/>
      <c r="J1248" s="914"/>
      <c r="K1248" s="914"/>
      <c r="L1248" s="914"/>
      <c r="M1248" s="915"/>
    </row>
    <row r="1249" spans="1:13" ht="18" customHeight="1">
      <c r="A1249" s="17"/>
      <c r="B1249" s="436" t="s">
        <v>165</v>
      </c>
      <c r="C1249" s="953" t="s">
        <v>22</v>
      </c>
      <c r="D1249" s="954"/>
      <c r="E1249" s="954"/>
      <c r="F1249" s="955"/>
      <c r="G1249" s="60" t="s">
        <v>101</v>
      </c>
      <c r="H1249" s="956">
        <f>VLOOKUP($A1242,'Class-1'!$B$9:$DL$108,6,0)</f>
        <v>0</v>
      </c>
      <c r="I1249" s="956"/>
      <c r="J1249" s="956"/>
      <c r="K1249" s="956"/>
      <c r="L1249" s="956"/>
      <c r="M1249" s="957"/>
    </row>
    <row r="1250" spans="1:13" ht="18" customHeight="1">
      <c r="A1250" s="17"/>
      <c r="B1250" s="436" t="s">
        <v>165</v>
      </c>
      <c r="C1250" s="953" t="s">
        <v>23</v>
      </c>
      <c r="D1250" s="954"/>
      <c r="E1250" s="954"/>
      <c r="F1250" s="955"/>
      <c r="G1250" s="60" t="s">
        <v>101</v>
      </c>
      <c r="H1250" s="956">
        <f>VLOOKUP($A1242,'Class-1'!$B$9:$DL$108,7,0)</f>
        <v>0</v>
      </c>
      <c r="I1250" s="956"/>
      <c r="J1250" s="956"/>
      <c r="K1250" s="956"/>
      <c r="L1250" s="956"/>
      <c r="M1250" s="957"/>
    </row>
    <row r="1251" spans="1:13" ht="18" customHeight="1">
      <c r="A1251" s="17"/>
      <c r="B1251" s="436" t="s">
        <v>165</v>
      </c>
      <c r="C1251" s="953" t="s">
        <v>64</v>
      </c>
      <c r="D1251" s="954"/>
      <c r="E1251" s="954"/>
      <c r="F1251" s="955"/>
      <c r="G1251" s="60" t="s">
        <v>101</v>
      </c>
      <c r="H1251" s="956">
        <f>VLOOKUP($A1242,'Class-1'!$B$9:$DL$108,8,0)</f>
        <v>0</v>
      </c>
      <c r="I1251" s="956"/>
      <c r="J1251" s="956"/>
      <c r="K1251" s="956"/>
      <c r="L1251" s="956"/>
      <c r="M1251" s="957"/>
    </row>
    <row r="1252" spans="1:13" ht="18" customHeight="1">
      <c r="A1252" s="17"/>
      <c r="B1252" s="436" t="s">
        <v>165</v>
      </c>
      <c r="C1252" s="953" t="s">
        <v>65</v>
      </c>
      <c r="D1252" s="954"/>
      <c r="E1252" s="954"/>
      <c r="F1252" s="955"/>
      <c r="G1252" s="60" t="s">
        <v>101</v>
      </c>
      <c r="H1252" s="1026" t="str">
        <f>CONCATENATE('Class-1'!$F$4,'Class-1'!$I$4)</f>
        <v>4(A)</v>
      </c>
      <c r="I1252" s="956"/>
      <c r="J1252" s="956"/>
      <c r="K1252" s="956"/>
      <c r="L1252" s="956"/>
      <c r="M1252" s="957"/>
    </row>
    <row r="1253" spans="1:13" ht="18" customHeight="1" thickBot="1">
      <c r="A1253" s="17"/>
      <c r="B1253" s="436" t="s">
        <v>165</v>
      </c>
      <c r="C1253" s="1027" t="s">
        <v>25</v>
      </c>
      <c r="D1253" s="1028"/>
      <c r="E1253" s="1028"/>
      <c r="F1253" s="1029"/>
      <c r="G1253" s="130" t="s">
        <v>101</v>
      </c>
      <c r="H1253" s="1030">
        <f>VLOOKUP($A1242,'Class-1'!$B$9:$DL$108,9,0)</f>
        <v>0</v>
      </c>
      <c r="I1253" s="1030"/>
      <c r="J1253" s="1030"/>
      <c r="K1253" s="1030"/>
      <c r="L1253" s="1030"/>
      <c r="M1253" s="1031"/>
    </row>
    <row r="1254" spans="1:13" ht="18" customHeight="1">
      <c r="A1254" s="17"/>
      <c r="B1254" s="436" t="s">
        <v>165</v>
      </c>
      <c r="C1254" s="958" t="s">
        <v>66</v>
      </c>
      <c r="D1254" s="959"/>
      <c r="E1254" s="268" t="s">
        <v>109</v>
      </c>
      <c r="F1254" s="268" t="s">
        <v>110</v>
      </c>
      <c r="G1254" s="265" t="s">
        <v>34</v>
      </c>
      <c r="H1254" s="269" t="s">
        <v>67</v>
      </c>
      <c r="I1254" s="265" t="s">
        <v>147</v>
      </c>
      <c r="J1254" s="270" t="s">
        <v>31</v>
      </c>
      <c r="K1254" s="960" t="s">
        <v>118</v>
      </c>
      <c r="L1254" s="961"/>
      <c r="M1254" s="275" t="s">
        <v>119</v>
      </c>
    </row>
    <row r="1255" spans="1:13" ht="18" customHeight="1" thickBot="1">
      <c r="A1255" s="17"/>
      <c r="B1255" s="436" t="s">
        <v>165</v>
      </c>
      <c r="C1255" s="966" t="s">
        <v>68</v>
      </c>
      <c r="D1255" s="967"/>
      <c r="E1255" s="470">
        <f>'Class-1'!$K$7</f>
        <v>20</v>
      </c>
      <c r="F1255" s="470">
        <f>'Class-1'!$L$7</f>
        <v>20</v>
      </c>
      <c r="G1255" s="266">
        <f>E1255+F1255</f>
        <v>40</v>
      </c>
      <c r="H1255" s="470">
        <f>'Class-1'!$Q$7</f>
        <v>60</v>
      </c>
      <c r="I1255" s="266">
        <f>G1255+H1255</f>
        <v>100</v>
      </c>
      <c r="J1255" s="470">
        <f>'Class-1'!$U$7</f>
        <v>100</v>
      </c>
      <c r="K1255" s="1032">
        <f>I1255+J1255</f>
        <v>200</v>
      </c>
      <c r="L1255" s="1033"/>
      <c r="M1255" s="276" t="s">
        <v>166</v>
      </c>
    </row>
    <row r="1256" spans="1:13" ht="18" customHeight="1">
      <c r="A1256" s="17"/>
      <c r="B1256" s="436" t="s">
        <v>165</v>
      </c>
      <c r="C1256" s="1034" t="str">
        <f>'Class-1'!$K$3</f>
        <v>Hindi</v>
      </c>
      <c r="D1256" s="1035"/>
      <c r="E1256" s="131">
        <f>IF(OR(C1256="",$I1247="NSO"),"",VLOOKUP($A1242,'Class-1'!$B$9:$DL$108,10,0))</f>
        <v>0</v>
      </c>
      <c r="F1256" s="131">
        <f>IF(OR(C1256="",$I1247="NSO"),"",VLOOKUP($A1242,'Class-1'!$B$9:$DL$108,11,0))</f>
        <v>0</v>
      </c>
      <c r="G1256" s="267">
        <f>SUM(E1256,F1256)</f>
        <v>0</v>
      </c>
      <c r="H1256" s="131">
        <f>IF(OR(C1256="",$I1247="NSO"),"",VLOOKUP($A1242,'Class-1'!$B$9:$DL$108,16,0))</f>
        <v>0</v>
      </c>
      <c r="I1256" s="264">
        <f t="shared" ref="I1256:I1261" si="137">SUM(G1256,H1256)</f>
        <v>0</v>
      </c>
      <c r="J1256" s="131">
        <f>IF(OR(C1256="",$I1247="NSO"),"",VLOOKUP($A1242,'Class-1'!$B$9:$DL$108,20,0))</f>
        <v>0</v>
      </c>
      <c r="K1256" s="1036">
        <f t="shared" ref="K1256:K1261" si="138">SUM(I1256,J1256)</f>
        <v>0</v>
      </c>
      <c r="L1256" s="1037">
        <f t="shared" ref="L1256:L1261" si="139">SUM(J1256,K1256)</f>
        <v>0</v>
      </c>
      <c r="M1256" s="277" t="str">
        <f>IF(OR(C1256="",$I1247="NSO"),"",VLOOKUP($A1242,'Class-1'!$B$9:$DL$108,23,0))</f>
        <v/>
      </c>
    </row>
    <row r="1257" spans="1:13" ht="18" customHeight="1">
      <c r="A1257" s="17"/>
      <c r="B1257" s="436" t="s">
        <v>165</v>
      </c>
      <c r="C1257" s="962" t="str">
        <f>'Class-1'!$Y$3</f>
        <v>Mathematics</v>
      </c>
      <c r="D1257" s="963"/>
      <c r="E1257" s="131">
        <f>IF(OR(C1257="",$I1247="NSO"),"",VLOOKUP($A1242,'Class-1'!$B$9:$DL$108,24,0))</f>
        <v>0</v>
      </c>
      <c r="F1257" s="131">
        <f>IF(OR(C1257="",$I1247="NSO"),"",VLOOKUP($A1242,'Class-1'!$B$9:$DL$108,25,0))</f>
        <v>0</v>
      </c>
      <c r="G1257" s="267">
        <f t="shared" ref="G1257:G1261" si="140">SUM(E1257,F1257)</f>
        <v>0</v>
      </c>
      <c r="H1257" s="131">
        <f>IF(OR(C1257="",$I1247="NSO"),"",VLOOKUP($A1242,'Class-1'!$B$9:$DL$108,30,0))</f>
        <v>0</v>
      </c>
      <c r="I1257" s="264">
        <f t="shared" si="137"/>
        <v>0</v>
      </c>
      <c r="J1257" s="131">
        <f>IF(OR(C1257="",$I1247="NSO"),"",VLOOKUP($A1242,'Class-1'!$B$9:$DL$108,34,0))</f>
        <v>0</v>
      </c>
      <c r="K1257" s="964">
        <f t="shared" si="138"/>
        <v>0</v>
      </c>
      <c r="L1257" s="965">
        <f t="shared" si="139"/>
        <v>0</v>
      </c>
      <c r="M1257" s="277" t="str">
        <f>IF(OR(C1257="",$I1247="NSO"),"",VLOOKUP($A1242,'Class-1'!$B$9:$DL$108,37,0))</f>
        <v/>
      </c>
    </row>
    <row r="1258" spans="1:13" ht="18" customHeight="1">
      <c r="A1258" s="17"/>
      <c r="B1258" s="436" t="s">
        <v>165</v>
      </c>
      <c r="C1258" s="962" t="str">
        <f>'Class-1'!$AM$3</f>
        <v>Sanskrit</v>
      </c>
      <c r="D1258" s="963"/>
      <c r="E1258" s="131">
        <f>IF(OR(C1258="",$I1247="NSO"),"",VLOOKUP($A1242,'Class-1'!$B$9:$DL$108,38,0))</f>
        <v>0</v>
      </c>
      <c r="F1258" s="131">
        <f>IF(OR(C1258="",$I1247="NSO"),"",VLOOKUP($A1242,'Class-1'!$B$9:$DL$108,39,0))</f>
        <v>0</v>
      </c>
      <c r="G1258" s="267">
        <f t="shared" si="140"/>
        <v>0</v>
      </c>
      <c r="H1258" s="131">
        <f>IF(OR(C1258="",$I1247="NSO"),"",VLOOKUP($A1242,'Class-1'!$B$9:$DL$108,44,0))</f>
        <v>0</v>
      </c>
      <c r="I1258" s="264">
        <f t="shared" si="137"/>
        <v>0</v>
      </c>
      <c r="J1258" s="131">
        <f>IF(OR(C1258="",$I1247="NSO"),"",VLOOKUP($A1242,'Class-1'!$B$9:$DL$108,48,0))</f>
        <v>0</v>
      </c>
      <c r="K1258" s="964">
        <f t="shared" si="138"/>
        <v>0</v>
      </c>
      <c r="L1258" s="965">
        <f t="shared" si="139"/>
        <v>0</v>
      </c>
      <c r="M1258" s="277" t="str">
        <f>IF(OR(C1258="",$I1247="NSO"),"",VLOOKUP($A1242,'Class-1'!$B$9:$DL$108,51,0))</f>
        <v/>
      </c>
    </row>
    <row r="1259" spans="1:13" ht="18" customHeight="1">
      <c r="A1259" s="17"/>
      <c r="B1259" s="436" t="s">
        <v>165</v>
      </c>
      <c r="C1259" s="962" t="str">
        <f>'Class-1'!$BA$3</f>
        <v>English</v>
      </c>
      <c r="D1259" s="963"/>
      <c r="E1259" s="131">
        <f>IF(OR(C1259="",$I1247="NSO"),"",VLOOKUP($A1242,'Class-1'!$B$9:$DL$108,52,0))</f>
        <v>0</v>
      </c>
      <c r="F1259" s="131">
        <f>IF(OR(C1259="",$I1247="NSO"),"",VLOOKUP($A1242,'Class-1'!$B$9:$DL$108,53,0))</f>
        <v>0</v>
      </c>
      <c r="G1259" s="267">
        <f t="shared" si="140"/>
        <v>0</v>
      </c>
      <c r="H1259" s="131">
        <f>IF(OR(C1259="",$I1247="NSO"),"",VLOOKUP($A1242,'Class-1'!$B$9:$DL$108,58,0))</f>
        <v>0</v>
      </c>
      <c r="I1259" s="264">
        <f t="shared" si="137"/>
        <v>0</v>
      </c>
      <c r="J1259" s="131">
        <f>IF(OR(C1259="",$I1247="NSO"),"",VLOOKUP($A1242,'Class-1'!$B$9:$DL$108,62,0))</f>
        <v>0</v>
      </c>
      <c r="K1259" s="964">
        <f t="shared" si="138"/>
        <v>0</v>
      </c>
      <c r="L1259" s="965">
        <f t="shared" si="139"/>
        <v>0</v>
      </c>
      <c r="M1259" s="277" t="str">
        <f>IF(OR(C1259="",$I1247="NSO"),"",VLOOKUP($A1242,'Class-1'!$B$9:$DL$108,65,0))</f>
        <v/>
      </c>
    </row>
    <row r="1260" spans="1:13" ht="18" customHeight="1" thickBot="1">
      <c r="A1260" s="17"/>
      <c r="B1260" s="436" t="s">
        <v>165</v>
      </c>
      <c r="C1260" s="966" t="s">
        <v>68</v>
      </c>
      <c r="D1260" s="967"/>
      <c r="E1260" s="470">
        <f>'Class-1'!$BO$7</f>
        <v>20</v>
      </c>
      <c r="F1260" s="470">
        <f>'Class-1'!$BP$7</f>
        <v>20</v>
      </c>
      <c r="G1260" s="266">
        <f t="shared" si="140"/>
        <v>40</v>
      </c>
      <c r="H1260" s="271">
        <f>'Class-1'!$BU$7</f>
        <v>60</v>
      </c>
      <c r="I1260" s="266">
        <f t="shared" si="137"/>
        <v>100</v>
      </c>
      <c r="J1260" s="470">
        <f>'Class-1'!$BY$7</f>
        <v>100</v>
      </c>
      <c r="K1260" s="1032">
        <f t="shared" si="138"/>
        <v>200</v>
      </c>
      <c r="L1260" s="1033">
        <f t="shared" si="139"/>
        <v>300</v>
      </c>
      <c r="M1260" s="276" t="s">
        <v>166</v>
      </c>
    </row>
    <row r="1261" spans="1:13" ht="18" customHeight="1">
      <c r="A1261" s="17"/>
      <c r="B1261" s="436" t="s">
        <v>165</v>
      </c>
      <c r="C1261" s="962" t="str">
        <f>'Class-1'!$BO$3</f>
        <v>Env. Study</v>
      </c>
      <c r="D1261" s="963"/>
      <c r="E1261" s="131">
        <f>IF(OR(C1261="",$I1247="NSO"),"",VLOOKUP($A1242,'Class-1'!$B$9:$DL$108,66,0))</f>
        <v>0</v>
      </c>
      <c r="F1261" s="131">
        <f>IF(OR(C1261="",$I1247="NSO"),"",VLOOKUP($A1242,'Class-1'!$B$9:$DL$108,67,0))</f>
        <v>0</v>
      </c>
      <c r="G1261" s="264">
        <f t="shared" si="140"/>
        <v>0</v>
      </c>
      <c r="H1261" s="131">
        <f>IF(OR(C1261="",$I1247="NSO"),"",VLOOKUP($A1242,'Class-1'!$B$9:$DL$108,72,0))</f>
        <v>0</v>
      </c>
      <c r="I1261" s="264">
        <f t="shared" si="137"/>
        <v>0</v>
      </c>
      <c r="J1261" s="131">
        <f>IF(OR(C1261="",$I1247="NSO"),"",VLOOKUP($A1242,'Class-1'!$B$9:$DL$108,76,0))</f>
        <v>0</v>
      </c>
      <c r="K1261" s="968">
        <f t="shared" si="138"/>
        <v>0</v>
      </c>
      <c r="L1261" s="969">
        <f t="shared" si="139"/>
        <v>0</v>
      </c>
      <c r="M1261" s="277" t="str">
        <f>IF(OR(C1261="",$I1247="NSO"),"",VLOOKUP($A1242,'Class-1'!$B$9:$DL$108,79,0))</f>
        <v/>
      </c>
    </row>
    <row r="1262" spans="1:13" ht="18" customHeight="1" thickBot="1">
      <c r="A1262" s="17"/>
      <c r="B1262" s="436" t="s">
        <v>165</v>
      </c>
      <c r="C1262" s="970"/>
      <c r="D1262" s="971"/>
      <c r="E1262" s="971"/>
      <c r="F1262" s="971"/>
      <c r="G1262" s="971"/>
      <c r="H1262" s="971"/>
      <c r="I1262" s="971"/>
      <c r="J1262" s="971"/>
      <c r="K1262" s="971"/>
      <c r="L1262" s="971"/>
      <c r="M1262" s="972"/>
    </row>
    <row r="1263" spans="1:13" ht="18" customHeight="1">
      <c r="A1263" s="17"/>
      <c r="B1263" s="436" t="s">
        <v>165</v>
      </c>
      <c r="C1263" s="973" t="s">
        <v>120</v>
      </c>
      <c r="D1263" s="974"/>
      <c r="E1263" s="975"/>
      <c r="F1263" s="906" t="s">
        <v>121</v>
      </c>
      <c r="G1263" s="906"/>
      <c r="H1263" s="907" t="s">
        <v>122</v>
      </c>
      <c r="I1263" s="908"/>
      <c r="J1263" s="132" t="s">
        <v>51</v>
      </c>
      <c r="K1263" s="438" t="s">
        <v>123</v>
      </c>
      <c r="L1263" s="262" t="s">
        <v>49</v>
      </c>
      <c r="M1263" s="278" t="s">
        <v>54</v>
      </c>
    </row>
    <row r="1264" spans="1:13" ht="18" customHeight="1" thickBot="1">
      <c r="A1264" s="17"/>
      <c r="B1264" s="436" t="s">
        <v>165</v>
      </c>
      <c r="C1264" s="976"/>
      <c r="D1264" s="977"/>
      <c r="E1264" s="978"/>
      <c r="F1264" s="909">
        <f>IF(OR($I1247="",$I1247="NSO"),"",VLOOKUP($A1242,'Class-1'!$B$9:$DL$108,107,0))</f>
        <v>1000</v>
      </c>
      <c r="G1264" s="910"/>
      <c r="H1264" s="909">
        <f>IF(OR($I1247="",$I1247="NSO"),"",VLOOKUP($A1242,'Class-1'!$B$9:$DL$108,108,0))</f>
        <v>0</v>
      </c>
      <c r="I1264" s="910"/>
      <c r="J1264" s="133">
        <f>IF(OR($I1247="",$I1247="NSO"),"",VLOOKUP($A1242,'Class-1'!$B$9:$DL$200,109,0))</f>
        <v>0</v>
      </c>
      <c r="K1264" s="133" t="str">
        <f>IF(OR($I1247="",$I1247="NSO"),"",VLOOKUP($A1242,'Class-1'!$B$9:$DL$200,110,0))</f>
        <v/>
      </c>
      <c r="L1264" s="263" t="str">
        <f>IF(OR($I1247="",$I1247="NSO"),"",VLOOKUP($A1242,'Class-1'!$B$9:$DL$200,111,0))</f>
        <v/>
      </c>
      <c r="M1264" s="279" t="str">
        <f>IF(OR($I1247="",$I1247="NSO"),"",VLOOKUP($A1242,'Class-1'!$B$9:$DL$200,113,0))</f>
        <v/>
      </c>
    </row>
    <row r="1265" spans="1:13" ht="18" customHeight="1" thickBot="1">
      <c r="A1265" s="17"/>
      <c r="B1265" s="436" t="s">
        <v>165</v>
      </c>
      <c r="C1265" s="979"/>
      <c r="D1265" s="980"/>
      <c r="E1265" s="980"/>
      <c r="F1265" s="980"/>
      <c r="G1265" s="980"/>
      <c r="H1265" s="981"/>
      <c r="I1265" s="983" t="s">
        <v>73</v>
      </c>
      <c r="J1265" s="984"/>
      <c r="K1265" s="63">
        <f>IF(OR($I1247="",$I1247="NSO"),"",VLOOKUP($A1242,'Class-1'!$B$9:$DL$200,104,0))</f>
        <v>0</v>
      </c>
      <c r="L1265" s="982" t="s">
        <v>93</v>
      </c>
      <c r="M1265" s="897"/>
    </row>
    <row r="1266" spans="1:13" ht="18" customHeight="1" thickBot="1">
      <c r="A1266" s="17"/>
      <c r="B1266" s="436" t="s">
        <v>165</v>
      </c>
      <c r="C1266" s="1014" t="s">
        <v>72</v>
      </c>
      <c r="D1266" s="1015"/>
      <c r="E1266" s="1015"/>
      <c r="F1266" s="1015"/>
      <c r="G1266" s="1015"/>
      <c r="H1266" s="1016"/>
      <c r="I1266" s="1017" t="s">
        <v>74</v>
      </c>
      <c r="J1266" s="1018"/>
      <c r="K1266" s="64">
        <f>IF(OR($I1247="",$I1247="NSO"),"",VLOOKUP($A1242,'Class-1'!$B$9:$DL$200,105,0))</f>
        <v>0</v>
      </c>
      <c r="L1266" s="1019" t="str">
        <f>IF(OR($I1247="",$I1247="NSO"),"",VLOOKUP($A1242,'Class-1'!$B$9:$DL$200,106,0))</f>
        <v/>
      </c>
      <c r="M1266" s="1020"/>
    </row>
    <row r="1267" spans="1:13" ht="18" customHeight="1" thickBot="1">
      <c r="A1267" s="17"/>
      <c r="B1267" s="436" t="s">
        <v>165</v>
      </c>
      <c r="C1267" s="1001" t="s">
        <v>66</v>
      </c>
      <c r="D1267" s="1002"/>
      <c r="E1267" s="1003"/>
      <c r="F1267" s="1012" t="s">
        <v>69</v>
      </c>
      <c r="G1267" s="1013"/>
      <c r="H1267" s="272" t="s">
        <v>58</v>
      </c>
      <c r="I1267" s="985" t="s">
        <v>75</v>
      </c>
      <c r="J1267" s="986"/>
      <c r="K1267" s="987">
        <f>IF(OR($I1247="",$I1247="NSO"),"",VLOOKUP($A1242,'Class-1'!$B$9:$DL$200,114,0))</f>
        <v>0</v>
      </c>
      <c r="L1267" s="987"/>
      <c r="M1267" s="988"/>
    </row>
    <row r="1268" spans="1:13" ht="18" customHeight="1">
      <c r="A1268" s="17"/>
      <c r="B1268" s="436" t="s">
        <v>165</v>
      </c>
      <c r="C1268" s="923" t="str">
        <f>'Class-1'!$CC$3</f>
        <v>WORK EXP.</v>
      </c>
      <c r="D1268" s="924"/>
      <c r="E1268" s="925"/>
      <c r="F1268" s="926" t="str">
        <f>IF(OR(C1268="",$I1247="NSO"),"",VLOOKUP($A1242,'Class-1'!$B$9:$DZ$200,121,0))</f>
        <v>0/100</v>
      </c>
      <c r="G1268" s="927"/>
      <c r="H1268" s="85" t="str">
        <f>IF(OR(C1268="",$I1247="NSO"),"",VLOOKUP($A1242,'Class-1'!$B$9:$DL$108,87,0))</f>
        <v/>
      </c>
      <c r="I1268" s="1021" t="s">
        <v>95</v>
      </c>
      <c r="J1268" s="1022"/>
      <c r="K1268" s="1023">
        <f>'Class-1'!$T$2</f>
        <v>44705</v>
      </c>
      <c r="L1268" s="1024"/>
      <c r="M1268" s="1025"/>
    </row>
    <row r="1269" spans="1:13" ht="18" customHeight="1">
      <c r="A1269" s="17"/>
      <c r="B1269" s="436" t="s">
        <v>165</v>
      </c>
      <c r="C1269" s="923" t="str">
        <f>'Class-1'!$CK$3</f>
        <v>ART EDUCATION</v>
      </c>
      <c r="D1269" s="924"/>
      <c r="E1269" s="925"/>
      <c r="F1269" s="926" t="str">
        <f>IF(OR(C1269="",$I1247="NSO"),"",VLOOKUP($A1242,'Class-1'!$B$9:$DZ$200,125,0))</f>
        <v>0/100</v>
      </c>
      <c r="G1269" s="927"/>
      <c r="H1269" s="134" t="str">
        <f>IF(OR(C1269="",$I1247="NSO"),"",VLOOKUP($A1242,'Class-1'!$B$9:$DL$108,95,0))</f>
        <v/>
      </c>
      <c r="I1269" s="928"/>
      <c r="J1269" s="929"/>
      <c r="K1269" s="929"/>
      <c r="L1269" s="929"/>
      <c r="M1269" s="930"/>
    </row>
    <row r="1270" spans="1:13" ht="18" customHeight="1" thickBot="1">
      <c r="A1270" s="17"/>
      <c r="B1270" s="436" t="s">
        <v>165</v>
      </c>
      <c r="C1270" s="931" t="str">
        <f>'Class-1'!$CS$3</f>
        <v>HEALTH &amp; PHY. EDUCATION</v>
      </c>
      <c r="D1270" s="932"/>
      <c r="E1270" s="933"/>
      <c r="F1270" s="926" t="str">
        <f>IF(OR(C1270="",$I1247="NSO"),"",VLOOKUP($A1242,'Class-1'!$B$9:$DZ$200,129,0))</f>
        <v>0/100</v>
      </c>
      <c r="G1270" s="927"/>
      <c r="H1270" s="86" t="str">
        <f>IF(OR(C1270="",$I1247="NSO"),"",VLOOKUP($A1242,'Class-1'!$B$9:$DL$108,103,0))</f>
        <v/>
      </c>
      <c r="I1270" s="889" t="s">
        <v>89</v>
      </c>
      <c r="J1270" s="890"/>
      <c r="K1270" s="936"/>
      <c r="L1270" s="937"/>
      <c r="M1270" s="938"/>
    </row>
    <row r="1271" spans="1:13" ht="18" customHeight="1">
      <c r="A1271" s="17"/>
      <c r="B1271" s="436" t="s">
        <v>165</v>
      </c>
      <c r="C1271" s="895" t="s">
        <v>76</v>
      </c>
      <c r="D1271" s="896"/>
      <c r="E1271" s="896"/>
      <c r="F1271" s="896"/>
      <c r="G1271" s="896"/>
      <c r="H1271" s="897"/>
      <c r="I1271" s="891"/>
      <c r="J1271" s="892"/>
      <c r="K1271" s="939"/>
      <c r="L1271" s="940"/>
      <c r="M1271" s="941"/>
    </row>
    <row r="1272" spans="1:13" ht="18" customHeight="1">
      <c r="A1272" s="17"/>
      <c r="B1272" s="436" t="s">
        <v>165</v>
      </c>
      <c r="C1272" s="135" t="s">
        <v>35</v>
      </c>
      <c r="D1272" s="463" t="s">
        <v>82</v>
      </c>
      <c r="E1272" s="452"/>
      <c r="F1272" s="463" t="s">
        <v>83</v>
      </c>
      <c r="G1272" s="464"/>
      <c r="H1272" s="465"/>
      <c r="I1272" s="893"/>
      <c r="J1272" s="894"/>
      <c r="K1272" s="942"/>
      <c r="L1272" s="943"/>
      <c r="M1272" s="944"/>
    </row>
    <row r="1273" spans="1:13" ht="16.5" customHeight="1">
      <c r="A1273" s="17"/>
      <c r="B1273" s="436" t="s">
        <v>165</v>
      </c>
      <c r="C1273" s="148" t="s">
        <v>168</v>
      </c>
      <c r="D1273" s="451" t="s">
        <v>170</v>
      </c>
      <c r="E1273" s="148"/>
      <c r="F1273" s="468" t="s">
        <v>84</v>
      </c>
      <c r="G1273" s="466"/>
      <c r="H1273" s="467"/>
      <c r="I1273" s="992" t="s">
        <v>90</v>
      </c>
      <c r="J1273" s="993"/>
      <c r="K1273" s="993"/>
      <c r="L1273" s="993"/>
      <c r="M1273" s="994"/>
    </row>
    <row r="1274" spans="1:13" ht="16.5" customHeight="1">
      <c r="A1274" s="17"/>
      <c r="B1274" s="436" t="s">
        <v>165</v>
      </c>
      <c r="C1274" s="471" t="s">
        <v>77</v>
      </c>
      <c r="D1274" s="451" t="s">
        <v>173</v>
      </c>
      <c r="E1274" s="148"/>
      <c r="F1274" s="468" t="s">
        <v>85</v>
      </c>
      <c r="G1274" s="466"/>
      <c r="H1274" s="467"/>
      <c r="I1274" s="995"/>
      <c r="J1274" s="996"/>
      <c r="K1274" s="996"/>
      <c r="L1274" s="996"/>
      <c r="M1274" s="997"/>
    </row>
    <row r="1275" spans="1:13" ht="16.5" customHeight="1">
      <c r="A1275" s="17"/>
      <c r="B1275" s="436" t="s">
        <v>165</v>
      </c>
      <c r="C1275" s="471" t="s">
        <v>78</v>
      </c>
      <c r="D1275" s="451" t="s">
        <v>174</v>
      </c>
      <c r="E1275" s="148"/>
      <c r="F1275" s="468" t="s">
        <v>86</v>
      </c>
      <c r="G1275" s="466"/>
      <c r="H1275" s="467"/>
      <c r="I1275" s="995"/>
      <c r="J1275" s="996"/>
      <c r="K1275" s="996"/>
      <c r="L1275" s="996"/>
      <c r="M1275" s="997"/>
    </row>
    <row r="1276" spans="1:13" ht="16.5" customHeight="1">
      <c r="A1276" s="17"/>
      <c r="B1276" s="436" t="s">
        <v>165</v>
      </c>
      <c r="C1276" s="471" t="s">
        <v>80</v>
      </c>
      <c r="D1276" s="451" t="s">
        <v>171</v>
      </c>
      <c r="E1276" s="148"/>
      <c r="F1276" s="468" t="s">
        <v>88</v>
      </c>
      <c r="G1276" s="466"/>
      <c r="H1276" s="467"/>
      <c r="I1276" s="998"/>
      <c r="J1276" s="999"/>
      <c r="K1276" s="999"/>
      <c r="L1276" s="999"/>
      <c r="M1276" s="1000"/>
    </row>
    <row r="1277" spans="1:13" ht="16.5" customHeight="1" thickBot="1">
      <c r="A1277" s="17"/>
      <c r="B1277" s="437" t="s">
        <v>165</v>
      </c>
      <c r="C1277" s="280" t="s">
        <v>79</v>
      </c>
      <c r="D1277" s="446" t="s">
        <v>172</v>
      </c>
      <c r="E1277" s="439"/>
      <c r="F1277" s="461" t="s">
        <v>87</v>
      </c>
      <c r="G1277" s="462"/>
      <c r="H1277" s="469"/>
      <c r="I1277" s="989" t="s">
        <v>124</v>
      </c>
      <c r="J1277" s="990"/>
      <c r="K1277" s="990"/>
      <c r="L1277" s="990"/>
      <c r="M1277" s="991"/>
    </row>
    <row r="1278" spans="1:13" ht="20.25" customHeight="1" thickBot="1">
      <c r="A1278" s="1004"/>
      <c r="B1278" s="1004"/>
      <c r="C1278" s="1004"/>
      <c r="D1278" s="1004"/>
      <c r="E1278" s="1004"/>
      <c r="F1278" s="1004"/>
      <c r="G1278" s="1004"/>
      <c r="H1278" s="1004"/>
      <c r="I1278" s="1004"/>
      <c r="J1278" s="1004"/>
      <c r="K1278" s="1004"/>
      <c r="L1278" s="1004"/>
      <c r="M1278" s="1004"/>
    </row>
    <row r="1279" spans="1:13" ht="14.25" customHeight="1" thickBot="1">
      <c r="A1279" s="282">
        <f>A1242+1</f>
        <v>36</v>
      </c>
      <c r="B1279" s="1009" t="s">
        <v>61</v>
      </c>
      <c r="C1279" s="1010"/>
      <c r="D1279" s="1010"/>
      <c r="E1279" s="1010"/>
      <c r="F1279" s="1010"/>
      <c r="G1279" s="1010"/>
      <c r="H1279" s="1010"/>
      <c r="I1279" s="1010"/>
      <c r="J1279" s="1010"/>
      <c r="K1279" s="1010"/>
      <c r="L1279" s="1010"/>
      <c r="M1279" s="1011"/>
    </row>
    <row r="1280" spans="1:13" ht="36.75" thickTop="1">
      <c r="A1280" s="17"/>
      <c r="B1280" s="1005"/>
      <c r="C1280" s="1006"/>
      <c r="D1280" s="945" t="str">
        <f>Master!$E$8</f>
        <v>Govt.Sr.Sec.Sch. Raimalwada</v>
      </c>
      <c r="E1280" s="946"/>
      <c r="F1280" s="946"/>
      <c r="G1280" s="946"/>
      <c r="H1280" s="946"/>
      <c r="I1280" s="946"/>
      <c r="J1280" s="946"/>
      <c r="K1280" s="946"/>
      <c r="L1280" s="946"/>
      <c r="M1280" s="947"/>
    </row>
    <row r="1281" spans="1:13" ht="21" customHeight="1" thickBot="1">
      <c r="A1281" s="17"/>
      <c r="B1281" s="1007"/>
      <c r="C1281" s="1008"/>
      <c r="D1281" s="948" t="str">
        <f>Master!$E$11</f>
        <v>P.S.-Bapini (Jodhpur)</v>
      </c>
      <c r="E1281" s="949"/>
      <c r="F1281" s="949"/>
      <c r="G1281" s="949"/>
      <c r="H1281" s="949"/>
      <c r="I1281" s="949"/>
      <c r="J1281" s="949"/>
      <c r="K1281" s="949"/>
      <c r="L1281" s="949"/>
      <c r="M1281" s="950"/>
    </row>
    <row r="1282" spans="1:13" ht="42.75" customHeight="1" thickTop="1">
      <c r="A1282" s="17"/>
      <c r="B1282" s="273"/>
      <c r="C1282" s="916" t="s">
        <v>62</v>
      </c>
      <c r="D1282" s="917"/>
      <c r="E1282" s="917"/>
      <c r="F1282" s="917"/>
      <c r="G1282" s="917"/>
      <c r="H1282" s="917"/>
      <c r="I1282" s="918"/>
      <c r="J1282" s="922" t="s">
        <v>91</v>
      </c>
      <c r="K1282" s="922"/>
      <c r="L1282" s="934" t="str">
        <f>Master!$E$14</f>
        <v>0810000000</v>
      </c>
      <c r="M1282" s="935"/>
    </row>
    <row r="1283" spans="1:13" ht="18" customHeight="1" thickBot="1">
      <c r="A1283" s="17"/>
      <c r="B1283" s="274"/>
      <c r="C1283" s="919"/>
      <c r="D1283" s="920"/>
      <c r="E1283" s="920"/>
      <c r="F1283" s="920"/>
      <c r="G1283" s="920"/>
      <c r="H1283" s="920"/>
      <c r="I1283" s="921"/>
      <c r="J1283" s="898" t="s">
        <v>63</v>
      </c>
      <c r="K1283" s="899"/>
      <c r="L1283" s="902" t="str">
        <f>Master!$E$6</f>
        <v>2021-22</v>
      </c>
      <c r="M1283" s="903"/>
    </row>
    <row r="1284" spans="1:13" ht="18" customHeight="1" thickBot="1">
      <c r="A1284" s="17"/>
      <c r="B1284" s="274"/>
      <c r="C1284" s="951" t="s">
        <v>125</v>
      </c>
      <c r="D1284" s="952"/>
      <c r="E1284" s="952"/>
      <c r="F1284" s="952"/>
      <c r="G1284" s="952"/>
      <c r="H1284" s="952"/>
      <c r="I1284" s="281">
        <f>VLOOKUP($A1279,'Class-1'!$B$9:$F$108,5,0)</f>
        <v>0</v>
      </c>
      <c r="J1284" s="900"/>
      <c r="K1284" s="901"/>
      <c r="L1284" s="904"/>
      <c r="M1284" s="905"/>
    </row>
    <row r="1285" spans="1:13" ht="18" customHeight="1">
      <c r="A1285" s="17"/>
      <c r="B1285" s="436" t="s">
        <v>165</v>
      </c>
      <c r="C1285" s="911" t="s">
        <v>20</v>
      </c>
      <c r="D1285" s="912"/>
      <c r="E1285" s="912"/>
      <c r="F1285" s="913"/>
      <c r="G1285" s="31" t="s">
        <v>101</v>
      </c>
      <c r="H1285" s="914">
        <f>VLOOKUP($A1279,'Class-1'!$B$9:$DL$108,3,0)</f>
        <v>0</v>
      </c>
      <c r="I1285" s="914"/>
      <c r="J1285" s="914"/>
      <c r="K1285" s="914"/>
      <c r="L1285" s="914"/>
      <c r="M1285" s="915"/>
    </row>
    <row r="1286" spans="1:13" ht="18" customHeight="1">
      <c r="A1286" s="17"/>
      <c r="B1286" s="436" t="s">
        <v>165</v>
      </c>
      <c r="C1286" s="953" t="s">
        <v>22</v>
      </c>
      <c r="D1286" s="954"/>
      <c r="E1286" s="954"/>
      <c r="F1286" s="955"/>
      <c r="G1286" s="60" t="s">
        <v>101</v>
      </c>
      <c r="H1286" s="956">
        <f>VLOOKUP($A1279,'Class-1'!$B$9:$DL$108,6,0)</f>
        <v>0</v>
      </c>
      <c r="I1286" s="956"/>
      <c r="J1286" s="956"/>
      <c r="K1286" s="956"/>
      <c r="L1286" s="956"/>
      <c r="M1286" s="957"/>
    </row>
    <row r="1287" spans="1:13" ht="18" customHeight="1">
      <c r="A1287" s="17"/>
      <c r="B1287" s="436" t="s">
        <v>165</v>
      </c>
      <c r="C1287" s="953" t="s">
        <v>23</v>
      </c>
      <c r="D1287" s="954"/>
      <c r="E1287" s="954"/>
      <c r="F1287" s="955"/>
      <c r="G1287" s="60" t="s">
        <v>101</v>
      </c>
      <c r="H1287" s="956">
        <f>VLOOKUP($A1279,'Class-1'!$B$9:$DL$108,7,0)</f>
        <v>0</v>
      </c>
      <c r="I1287" s="956"/>
      <c r="J1287" s="956"/>
      <c r="K1287" s="956"/>
      <c r="L1287" s="956"/>
      <c r="M1287" s="957"/>
    </row>
    <row r="1288" spans="1:13" ht="18" customHeight="1">
      <c r="A1288" s="17"/>
      <c r="B1288" s="436" t="s">
        <v>165</v>
      </c>
      <c r="C1288" s="953" t="s">
        <v>64</v>
      </c>
      <c r="D1288" s="954"/>
      <c r="E1288" s="954"/>
      <c r="F1288" s="955"/>
      <c r="G1288" s="60" t="s">
        <v>101</v>
      </c>
      <c r="H1288" s="956">
        <f>VLOOKUP($A1279,'Class-1'!$B$9:$DL$108,8,0)</f>
        <v>0</v>
      </c>
      <c r="I1288" s="956"/>
      <c r="J1288" s="956"/>
      <c r="K1288" s="956"/>
      <c r="L1288" s="956"/>
      <c r="M1288" s="957"/>
    </row>
    <row r="1289" spans="1:13" ht="18" customHeight="1">
      <c r="A1289" s="17"/>
      <c r="B1289" s="436" t="s">
        <v>165</v>
      </c>
      <c r="C1289" s="953" t="s">
        <v>65</v>
      </c>
      <c r="D1289" s="954"/>
      <c r="E1289" s="954"/>
      <c r="F1289" s="955"/>
      <c r="G1289" s="60" t="s">
        <v>101</v>
      </c>
      <c r="H1289" s="1026" t="str">
        <f>CONCATENATE('Class-1'!$F$4,'Class-1'!$I$4)</f>
        <v>4(A)</v>
      </c>
      <c r="I1289" s="956"/>
      <c r="J1289" s="956"/>
      <c r="K1289" s="956"/>
      <c r="L1289" s="956"/>
      <c r="M1289" s="957"/>
    </row>
    <row r="1290" spans="1:13" ht="18" customHeight="1" thickBot="1">
      <c r="A1290" s="17"/>
      <c r="B1290" s="436" t="s">
        <v>165</v>
      </c>
      <c r="C1290" s="1027" t="s">
        <v>25</v>
      </c>
      <c r="D1290" s="1028"/>
      <c r="E1290" s="1028"/>
      <c r="F1290" s="1029"/>
      <c r="G1290" s="130" t="s">
        <v>101</v>
      </c>
      <c r="H1290" s="1030">
        <f>VLOOKUP($A1279,'Class-1'!$B$9:$DL$108,9,0)</f>
        <v>0</v>
      </c>
      <c r="I1290" s="1030"/>
      <c r="J1290" s="1030"/>
      <c r="K1290" s="1030"/>
      <c r="L1290" s="1030"/>
      <c r="M1290" s="1031"/>
    </row>
    <row r="1291" spans="1:13" ht="18" customHeight="1">
      <c r="A1291" s="17"/>
      <c r="B1291" s="436" t="s">
        <v>165</v>
      </c>
      <c r="C1291" s="958" t="s">
        <v>66</v>
      </c>
      <c r="D1291" s="959"/>
      <c r="E1291" s="268" t="s">
        <v>109</v>
      </c>
      <c r="F1291" s="268" t="s">
        <v>110</v>
      </c>
      <c r="G1291" s="265" t="s">
        <v>34</v>
      </c>
      <c r="H1291" s="269" t="s">
        <v>67</v>
      </c>
      <c r="I1291" s="265" t="s">
        <v>147</v>
      </c>
      <c r="J1291" s="270" t="s">
        <v>31</v>
      </c>
      <c r="K1291" s="960" t="s">
        <v>118</v>
      </c>
      <c r="L1291" s="961"/>
      <c r="M1291" s="275" t="s">
        <v>119</v>
      </c>
    </row>
    <row r="1292" spans="1:13" ht="18" customHeight="1" thickBot="1">
      <c r="A1292" s="17"/>
      <c r="B1292" s="436" t="s">
        <v>165</v>
      </c>
      <c r="C1292" s="966" t="s">
        <v>68</v>
      </c>
      <c r="D1292" s="967"/>
      <c r="E1292" s="470">
        <f>'Class-1'!$K$7</f>
        <v>20</v>
      </c>
      <c r="F1292" s="470">
        <f>'Class-1'!$L$7</f>
        <v>20</v>
      </c>
      <c r="G1292" s="266">
        <f>E1292+F1292</f>
        <v>40</v>
      </c>
      <c r="H1292" s="470">
        <f>'Class-1'!$Q$7</f>
        <v>60</v>
      </c>
      <c r="I1292" s="266">
        <f>G1292+H1292</f>
        <v>100</v>
      </c>
      <c r="J1292" s="470">
        <f>'Class-1'!$U$7</f>
        <v>100</v>
      </c>
      <c r="K1292" s="1032">
        <f>I1292+J1292</f>
        <v>200</v>
      </c>
      <c r="L1292" s="1033"/>
      <c r="M1292" s="276" t="s">
        <v>166</v>
      </c>
    </row>
    <row r="1293" spans="1:13" ht="18" customHeight="1">
      <c r="A1293" s="17"/>
      <c r="B1293" s="436" t="s">
        <v>165</v>
      </c>
      <c r="C1293" s="1034" t="str">
        <f>'Class-1'!$K$3</f>
        <v>Hindi</v>
      </c>
      <c r="D1293" s="1035"/>
      <c r="E1293" s="131">
        <f>IF(OR(C1293="",$I1284="NSO"),"",VLOOKUP($A1279,'Class-1'!$B$9:$DL$108,10,0))</f>
        <v>0</v>
      </c>
      <c r="F1293" s="131">
        <f>IF(OR(C1293="",$I1284="NSO"),"",VLOOKUP($A1279,'Class-1'!$B$9:$DL$108,11,0))</f>
        <v>0</v>
      </c>
      <c r="G1293" s="267">
        <f>SUM(E1293,F1293)</f>
        <v>0</v>
      </c>
      <c r="H1293" s="131">
        <f>IF(OR(C1293="",$I1284="NSO"),"",VLOOKUP($A1279,'Class-1'!$B$9:$DL$108,16,0))</f>
        <v>0</v>
      </c>
      <c r="I1293" s="264">
        <f t="shared" ref="I1293:I1298" si="141">SUM(G1293,H1293)</f>
        <v>0</v>
      </c>
      <c r="J1293" s="131">
        <f>IF(OR(C1293="",$I1284="NSO"),"",VLOOKUP($A1279,'Class-1'!$B$9:$DL$108,20,0))</f>
        <v>0</v>
      </c>
      <c r="K1293" s="1036">
        <f t="shared" ref="K1293:K1298" si="142">SUM(I1293,J1293)</f>
        <v>0</v>
      </c>
      <c r="L1293" s="1037">
        <f t="shared" ref="L1293:L1298" si="143">SUM(J1293,K1293)</f>
        <v>0</v>
      </c>
      <c r="M1293" s="277" t="str">
        <f>IF(OR(C1293="",$I1284="NSO"),"",VLOOKUP($A1279,'Class-1'!$B$9:$DL$108,23,0))</f>
        <v/>
      </c>
    </row>
    <row r="1294" spans="1:13" ht="18" customHeight="1">
      <c r="A1294" s="17"/>
      <c r="B1294" s="436" t="s">
        <v>165</v>
      </c>
      <c r="C1294" s="962" t="str">
        <f>'Class-1'!$Y$3</f>
        <v>Mathematics</v>
      </c>
      <c r="D1294" s="963"/>
      <c r="E1294" s="131">
        <f>IF(OR(C1294="",$I1284="NSO"),"",VLOOKUP($A1279,'Class-1'!$B$9:$DL$108,24,0))</f>
        <v>0</v>
      </c>
      <c r="F1294" s="131">
        <f>IF(OR(C1294="",$I1284="NSO"),"",VLOOKUP($A1279,'Class-1'!$B$9:$DL$108,25,0))</f>
        <v>0</v>
      </c>
      <c r="G1294" s="267">
        <f t="shared" ref="G1294:G1298" si="144">SUM(E1294,F1294)</f>
        <v>0</v>
      </c>
      <c r="H1294" s="131">
        <f>IF(OR(C1294="",$I1284="NSO"),"",VLOOKUP($A1279,'Class-1'!$B$9:$DL$108,30,0))</f>
        <v>0</v>
      </c>
      <c r="I1294" s="264">
        <f t="shared" si="141"/>
        <v>0</v>
      </c>
      <c r="J1294" s="131">
        <f>IF(OR(C1294="",$I1284="NSO"),"",VLOOKUP($A1279,'Class-1'!$B$9:$DL$108,34,0))</f>
        <v>0</v>
      </c>
      <c r="K1294" s="964">
        <f t="shared" si="142"/>
        <v>0</v>
      </c>
      <c r="L1294" s="965">
        <f t="shared" si="143"/>
        <v>0</v>
      </c>
      <c r="M1294" s="277" t="str">
        <f>IF(OR(C1294="",$I1284="NSO"),"",VLOOKUP($A1279,'Class-1'!$B$9:$DL$108,37,0))</f>
        <v/>
      </c>
    </row>
    <row r="1295" spans="1:13" ht="18" customHeight="1">
      <c r="A1295" s="17"/>
      <c r="B1295" s="436" t="s">
        <v>165</v>
      </c>
      <c r="C1295" s="962" t="str">
        <f>'Class-1'!$AM$3</f>
        <v>Sanskrit</v>
      </c>
      <c r="D1295" s="963"/>
      <c r="E1295" s="131">
        <f>IF(OR(C1295="",$I1284="NSO"),"",VLOOKUP($A1279,'Class-1'!$B$9:$DL$108,38,0))</f>
        <v>0</v>
      </c>
      <c r="F1295" s="131">
        <f>IF(OR(C1295="",$I1284="NSO"),"",VLOOKUP($A1279,'Class-1'!$B$9:$DL$108,39,0))</f>
        <v>0</v>
      </c>
      <c r="G1295" s="267">
        <f t="shared" si="144"/>
        <v>0</v>
      </c>
      <c r="H1295" s="131">
        <f>IF(OR(C1295="",$I1284="NSO"),"",VLOOKUP($A1279,'Class-1'!$B$9:$DL$108,44,0))</f>
        <v>0</v>
      </c>
      <c r="I1295" s="264">
        <f t="shared" si="141"/>
        <v>0</v>
      </c>
      <c r="J1295" s="131">
        <f>IF(OR(C1295="",$I1284="NSO"),"",VLOOKUP($A1279,'Class-1'!$B$9:$DL$108,48,0))</f>
        <v>0</v>
      </c>
      <c r="K1295" s="964">
        <f t="shared" si="142"/>
        <v>0</v>
      </c>
      <c r="L1295" s="965">
        <f t="shared" si="143"/>
        <v>0</v>
      </c>
      <c r="M1295" s="277" t="str">
        <f>IF(OR(C1295="",$I1284="NSO"),"",VLOOKUP($A1279,'Class-1'!$B$9:$DL$108,51,0))</f>
        <v/>
      </c>
    </row>
    <row r="1296" spans="1:13" ht="18" customHeight="1">
      <c r="A1296" s="17"/>
      <c r="B1296" s="436" t="s">
        <v>165</v>
      </c>
      <c r="C1296" s="962" t="str">
        <f>'Class-1'!$BA$3</f>
        <v>English</v>
      </c>
      <c r="D1296" s="963"/>
      <c r="E1296" s="131">
        <f>IF(OR(C1296="",$I1284="NSO"),"",VLOOKUP($A1279,'Class-1'!$B$9:$DL$108,52,0))</f>
        <v>0</v>
      </c>
      <c r="F1296" s="131">
        <f>IF(OR(C1296="",$I1284="NSO"),"",VLOOKUP($A1279,'Class-1'!$B$9:$DL$108,53,0))</f>
        <v>0</v>
      </c>
      <c r="G1296" s="267">
        <f t="shared" si="144"/>
        <v>0</v>
      </c>
      <c r="H1296" s="131">
        <f>IF(OR(C1296="",$I1284="NSO"),"",VLOOKUP($A1279,'Class-1'!$B$9:$DL$108,58,0))</f>
        <v>0</v>
      </c>
      <c r="I1296" s="264">
        <f t="shared" si="141"/>
        <v>0</v>
      </c>
      <c r="J1296" s="131">
        <f>IF(OR(C1296="",$I1284="NSO"),"",VLOOKUP($A1279,'Class-1'!$B$9:$DL$108,62,0))</f>
        <v>0</v>
      </c>
      <c r="K1296" s="964">
        <f t="shared" si="142"/>
        <v>0</v>
      </c>
      <c r="L1296" s="965">
        <f t="shared" si="143"/>
        <v>0</v>
      </c>
      <c r="M1296" s="277" t="str">
        <f>IF(OR(C1296="",$I1284="NSO"),"",VLOOKUP($A1279,'Class-1'!$B$9:$DL$108,65,0))</f>
        <v/>
      </c>
    </row>
    <row r="1297" spans="1:13" ht="18" customHeight="1" thickBot="1">
      <c r="A1297" s="17"/>
      <c r="B1297" s="436" t="s">
        <v>165</v>
      </c>
      <c r="C1297" s="966" t="s">
        <v>68</v>
      </c>
      <c r="D1297" s="967"/>
      <c r="E1297" s="470">
        <f>'Class-1'!$BO$7</f>
        <v>20</v>
      </c>
      <c r="F1297" s="470">
        <f>'Class-1'!$BP$7</f>
        <v>20</v>
      </c>
      <c r="G1297" s="266">
        <f t="shared" si="144"/>
        <v>40</v>
      </c>
      <c r="H1297" s="271">
        <f>'Class-1'!$BU$7</f>
        <v>60</v>
      </c>
      <c r="I1297" s="266">
        <f t="shared" si="141"/>
        <v>100</v>
      </c>
      <c r="J1297" s="470">
        <f>'Class-1'!$BY$7</f>
        <v>100</v>
      </c>
      <c r="K1297" s="1032">
        <f t="shared" si="142"/>
        <v>200</v>
      </c>
      <c r="L1297" s="1033">
        <f t="shared" si="143"/>
        <v>300</v>
      </c>
      <c r="M1297" s="276" t="s">
        <v>166</v>
      </c>
    </row>
    <row r="1298" spans="1:13" ht="18" customHeight="1">
      <c r="A1298" s="17"/>
      <c r="B1298" s="436" t="s">
        <v>165</v>
      </c>
      <c r="C1298" s="962" t="str">
        <f>'Class-1'!$BO$3</f>
        <v>Env. Study</v>
      </c>
      <c r="D1298" s="963"/>
      <c r="E1298" s="131">
        <f>IF(OR(C1298="",$I1284="NSO"),"",VLOOKUP($A1279,'Class-1'!$B$9:$DL$108,66,0))</f>
        <v>0</v>
      </c>
      <c r="F1298" s="131">
        <f>IF(OR(C1298="",$I1284="NSO"),"",VLOOKUP($A1279,'Class-1'!$B$9:$DL$108,67,0))</f>
        <v>0</v>
      </c>
      <c r="G1298" s="264">
        <f t="shared" si="144"/>
        <v>0</v>
      </c>
      <c r="H1298" s="131">
        <f>IF(OR(C1298="",$I1284="NSO"),"",VLOOKUP($A1279,'Class-1'!$B$9:$DL$108,72,0))</f>
        <v>0</v>
      </c>
      <c r="I1298" s="264">
        <f t="shared" si="141"/>
        <v>0</v>
      </c>
      <c r="J1298" s="131">
        <f>IF(OR(C1298="",$I1284="NSO"),"",VLOOKUP($A1279,'Class-1'!$B$9:$DL$108,76,0))</f>
        <v>0</v>
      </c>
      <c r="K1298" s="968">
        <f t="shared" si="142"/>
        <v>0</v>
      </c>
      <c r="L1298" s="969">
        <f t="shared" si="143"/>
        <v>0</v>
      </c>
      <c r="M1298" s="277" t="str">
        <f>IF(OR(C1298="",$I1284="NSO"),"",VLOOKUP($A1279,'Class-1'!$B$9:$DL$108,79,0))</f>
        <v/>
      </c>
    </row>
    <row r="1299" spans="1:13" ht="18" customHeight="1" thickBot="1">
      <c r="A1299" s="17"/>
      <c r="B1299" s="436" t="s">
        <v>165</v>
      </c>
      <c r="C1299" s="970"/>
      <c r="D1299" s="971"/>
      <c r="E1299" s="971"/>
      <c r="F1299" s="971"/>
      <c r="G1299" s="971"/>
      <c r="H1299" s="971"/>
      <c r="I1299" s="971"/>
      <c r="J1299" s="971"/>
      <c r="K1299" s="971"/>
      <c r="L1299" s="971"/>
      <c r="M1299" s="972"/>
    </row>
    <row r="1300" spans="1:13" ht="18" customHeight="1">
      <c r="A1300" s="17"/>
      <c r="B1300" s="436" t="s">
        <v>165</v>
      </c>
      <c r="C1300" s="973" t="s">
        <v>120</v>
      </c>
      <c r="D1300" s="974"/>
      <c r="E1300" s="975"/>
      <c r="F1300" s="906" t="s">
        <v>121</v>
      </c>
      <c r="G1300" s="906"/>
      <c r="H1300" s="907" t="s">
        <v>122</v>
      </c>
      <c r="I1300" s="908"/>
      <c r="J1300" s="132" t="s">
        <v>51</v>
      </c>
      <c r="K1300" s="438" t="s">
        <v>123</v>
      </c>
      <c r="L1300" s="262" t="s">
        <v>49</v>
      </c>
      <c r="M1300" s="278" t="s">
        <v>54</v>
      </c>
    </row>
    <row r="1301" spans="1:13" ht="18" customHeight="1" thickBot="1">
      <c r="A1301" s="17"/>
      <c r="B1301" s="436" t="s">
        <v>165</v>
      </c>
      <c r="C1301" s="976"/>
      <c r="D1301" s="977"/>
      <c r="E1301" s="978"/>
      <c r="F1301" s="909">
        <f>IF(OR($I1284="",$I1284="NSO"),"",VLOOKUP($A1279,'Class-1'!$B$9:$DL$108,107,0))</f>
        <v>1000</v>
      </c>
      <c r="G1301" s="910"/>
      <c r="H1301" s="909">
        <f>IF(OR($I1284="",$I1284="NSO"),"",VLOOKUP($A1279,'Class-1'!$B$9:$DL$108,108,0))</f>
        <v>0</v>
      </c>
      <c r="I1301" s="910"/>
      <c r="J1301" s="133">
        <f>IF(OR($I1284="",$I1284="NSO"),"",VLOOKUP($A1279,'Class-1'!$B$9:$DL$200,109,0))</f>
        <v>0</v>
      </c>
      <c r="K1301" s="133" t="str">
        <f>IF(OR($I1284="",$I1284="NSO"),"",VLOOKUP($A1279,'Class-1'!$B$9:$DL$200,110,0))</f>
        <v/>
      </c>
      <c r="L1301" s="263" t="str">
        <f>IF(OR($I1284="",$I1284="NSO"),"",VLOOKUP($A1279,'Class-1'!$B$9:$DL$200,111,0))</f>
        <v/>
      </c>
      <c r="M1301" s="279" t="str">
        <f>IF(OR($I1284="",$I1284="NSO"),"",VLOOKUP($A1279,'Class-1'!$B$9:$DL$200,113,0))</f>
        <v/>
      </c>
    </row>
    <row r="1302" spans="1:13" ht="18" customHeight="1" thickBot="1">
      <c r="A1302" s="17"/>
      <c r="B1302" s="436" t="s">
        <v>165</v>
      </c>
      <c r="C1302" s="979"/>
      <c r="D1302" s="980"/>
      <c r="E1302" s="980"/>
      <c r="F1302" s="980"/>
      <c r="G1302" s="980"/>
      <c r="H1302" s="981"/>
      <c r="I1302" s="983" t="s">
        <v>73</v>
      </c>
      <c r="J1302" s="984"/>
      <c r="K1302" s="63">
        <f>IF(OR($I1284="",$I1284="NSO"),"",VLOOKUP($A1279,'Class-1'!$B$9:$DL$200,104,0))</f>
        <v>0</v>
      </c>
      <c r="L1302" s="982" t="s">
        <v>93</v>
      </c>
      <c r="M1302" s="897"/>
    </row>
    <row r="1303" spans="1:13" ht="18" customHeight="1" thickBot="1">
      <c r="A1303" s="17"/>
      <c r="B1303" s="436" t="s">
        <v>165</v>
      </c>
      <c r="C1303" s="1014" t="s">
        <v>72</v>
      </c>
      <c r="D1303" s="1015"/>
      <c r="E1303" s="1015"/>
      <c r="F1303" s="1015"/>
      <c r="G1303" s="1015"/>
      <c r="H1303" s="1016"/>
      <c r="I1303" s="1017" t="s">
        <v>74</v>
      </c>
      <c r="J1303" s="1018"/>
      <c r="K1303" s="64">
        <f>IF(OR($I1284="",$I1284="NSO"),"",VLOOKUP($A1279,'Class-1'!$B$9:$DL$200,105,0))</f>
        <v>0</v>
      </c>
      <c r="L1303" s="1019" t="str">
        <f>IF(OR($I1284="",$I1284="NSO"),"",VLOOKUP($A1279,'Class-1'!$B$9:$DL$200,106,0))</f>
        <v/>
      </c>
      <c r="M1303" s="1020"/>
    </row>
    <row r="1304" spans="1:13" ht="18" customHeight="1" thickBot="1">
      <c r="A1304" s="17"/>
      <c r="B1304" s="436" t="s">
        <v>165</v>
      </c>
      <c r="C1304" s="1001" t="s">
        <v>66</v>
      </c>
      <c r="D1304" s="1002"/>
      <c r="E1304" s="1003"/>
      <c r="F1304" s="1012" t="s">
        <v>69</v>
      </c>
      <c r="G1304" s="1013"/>
      <c r="H1304" s="272" t="s">
        <v>58</v>
      </c>
      <c r="I1304" s="985" t="s">
        <v>75</v>
      </c>
      <c r="J1304" s="986"/>
      <c r="K1304" s="987">
        <f>IF(OR($I1284="",$I1284="NSO"),"",VLOOKUP($A1279,'Class-1'!$B$9:$DL$200,114,0))</f>
        <v>0</v>
      </c>
      <c r="L1304" s="987"/>
      <c r="M1304" s="988"/>
    </row>
    <row r="1305" spans="1:13" ht="18" customHeight="1">
      <c r="A1305" s="17"/>
      <c r="B1305" s="436" t="s">
        <v>165</v>
      </c>
      <c r="C1305" s="923" t="str">
        <f>'Class-1'!$CC$3</f>
        <v>WORK EXP.</v>
      </c>
      <c r="D1305" s="924"/>
      <c r="E1305" s="925"/>
      <c r="F1305" s="926" t="str">
        <f>IF(OR(C1305="",$I1284="NSO"),"",VLOOKUP($A1279,'Class-1'!$B$9:$DZ$200,121,0))</f>
        <v>0/100</v>
      </c>
      <c r="G1305" s="927"/>
      <c r="H1305" s="85" t="str">
        <f>IF(OR(C1305="",$I1284="NSO"),"",VLOOKUP($A1279,'Class-1'!$B$9:$DL$108,87,0))</f>
        <v/>
      </c>
      <c r="I1305" s="1021" t="s">
        <v>95</v>
      </c>
      <c r="J1305" s="1022"/>
      <c r="K1305" s="1023">
        <f>'Class-1'!$T$2</f>
        <v>44705</v>
      </c>
      <c r="L1305" s="1024"/>
      <c r="M1305" s="1025"/>
    </row>
    <row r="1306" spans="1:13" ht="18" customHeight="1">
      <c r="A1306" s="17"/>
      <c r="B1306" s="436" t="s">
        <v>165</v>
      </c>
      <c r="C1306" s="923" t="str">
        <f>'Class-1'!$CK$3</f>
        <v>ART EDUCATION</v>
      </c>
      <c r="D1306" s="924"/>
      <c r="E1306" s="925"/>
      <c r="F1306" s="926" t="str">
        <f>IF(OR(C1306="",$I1284="NSO"),"",VLOOKUP($A1279,'Class-1'!$B$9:$DZ$200,125,0))</f>
        <v>0/100</v>
      </c>
      <c r="G1306" s="927"/>
      <c r="H1306" s="134" t="str">
        <f>IF(OR(C1306="",$I1284="NSO"),"",VLOOKUP($A1279,'Class-1'!$B$9:$DL$108,95,0))</f>
        <v/>
      </c>
      <c r="I1306" s="928"/>
      <c r="J1306" s="929"/>
      <c r="K1306" s="929"/>
      <c r="L1306" s="929"/>
      <c r="M1306" s="930"/>
    </row>
    <row r="1307" spans="1:13" ht="18" customHeight="1" thickBot="1">
      <c r="A1307" s="17"/>
      <c r="B1307" s="436" t="s">
        <v>165</v>
      </c>
      <c r="C1307" s="931" t="str">
        <f>'Class-1'!$CS$3</f>
        <v>HEALTH &amp; PHY. EDUCATION</v>
      </c>
      <c r="D1307" s="932"/>
      <c r="E1307" s="933"/>
      <c r="F1307" s="926" t="str">
        <f>IF(OR(C1307="",$I1284="NSO"),"",VLOOKUP($A1279,'Class-1'!$B$9:$DZ$200,129,0))</f>
        <v>0/100</v>
      </c>
      <c r="G1307" s="927"/>
      <c r="H1307" s="86" t="str">
        <f>IF(OR(C1307="",$I1284="NSO"),"",VLOOKUP($A1279,'Class-1'!$B$9:$DL$108,103,0))</f>
        <v/>
      </c>
      <c r="I1307" s="889" t="s">
        <v>89</v>
      </c>
      <c r="J1307" s="890"/>
      <c r="K1307" s="936"/>
      <c r="L1307" s="937"/>
      <c r="M1307" s="938"/>
    </row>
    <row r="1308" spans="1:13" ht="18" customHeight="1">
      <c r="A1308" s="17"/>
      <c r="B1308" s="436" t="s">
        <v>165</v>
      </c>
      <c r="C1308" s="895" t="s">
        <v>76</v>
      </c>
      <c r="D1308" s="896"/>
      <c r="E1308" s="896"/>
      <c r="F1308" s="896"/>
      <c r="G1308" s="896"/>
      <c r="H1308" s="897"/>
      <c r="I1308" s="891"/>
      <c r="J1308" s="892"/>
      <c r="K1308" s="939"/>
      <c r="L1308" s="940"/>
      <c r="M1308" s="941"/>
    </row>
    <row r="1309" spans="1:13" ht="18" customHeight="1">
      <c r="A1309" s="17"/>
      <c r="B1309" s="436" t="s">
        <v>165</v>
      </c>
      <c r="C1309" s="135" t="s">
        <v>35</v>
      </c>
      <c r="D1309" s="463" t="s">
        <v>82</v>
      </c>
      <c r="E1309" s="452"/>
      <c r="F1309" s="463" t="s">
        <v>83</v>
      </c>
      <c r="G1309" s="464"/>
      <c r="H1309" s="465"/>
      <c r="I1309" s="893"/>
      <c r="J1309" s="894"/>
      <c r="K1309" s="942"/>
      <c r="L1309" s="943"/>
      <c r="M1309" s="944"/>
    </row>
    <row r="1310" spans="1:13" ht="16.5" customHeight="1">
      <c r="A1310" s="17"/>
      <c r="B1310" s="436" t="s">
        <v>165</v>
      </c>
      <c r="C1310" s="148" t="s">
        <v>168</v>
      </c>
      <c r="D1310" s="451" t="s">
        <v>170</v>
      </c>
      <c r="E1310" s="148"/>
      <c r="F1310" s="468" t="s">
        <v>84</v>
      </c>
      <c r="G1310" s="466"/>
      <c r="H1310" s="467"/>
      <c r="I1310" s="992" t="s">
        <v>90</v>
      </c>
      <c r="J1310" s="993"/>
      <c r="K1310" s="993"/>
      <c r="L1310" s="993"/>
      <c r="M1310" s="994"/>
    </row>
    <row r="1311" spans="1:13" ht="16.5" customHeight="1">
      <c r="A1311" s="17"/>
      <c r="B1311" s="436" t="s">
        <v>165</v>
      </c>
      <c r="C1311" s="471" t="s">
        <v>77</v>
      </c>
      <c r="D1311" s="451" t="s">
        <v>173</v>
      </c>
      <c r="E1311" s="148"/>
      <c r="F1311" s="468" t="s">
        <v>85</v>
      </c>
      <c r="G1311" s="466"/>
      <c r="H1311" s="467"/>
      <c r="I1311" s="995"/>
      <c r="J1311" s="996"/>
      <c r="K1311" s="996"/>
      <c r="L1311" s="996"/>
      <c r="M1311" s="997"/>
    </row>
    <row r="1312" spans="1:13" ht="16.5" customHeight="1">
      <c r="A1312" s="17"/>
      <c r="B1312" s="436" t="s">
        <v>165</v>
      </c>
      <c r="C1312" s="471" t="s">
        <v>78</v>
      </c>
      <c r="D1312" s="451" t="s">
        <v>174</v>
      </c>
      <c r="E1312" s="148"/>
      <c r="F1312" s="468" t="s">
        <v>86</v>
      </c>
      <c r="G1312" s="466"/>
      <c r="H1312" s="467"/>
      <c r="I1312" s="995"/>
      <c r="J1312" s="996"/>
      <c r="K1312" s="996"/>
      <c r="L1312" s="996"/>
      <c r="M1312" s="997"/>
    </row>
    <row r="1313" spans="1:13" ht="16.5" customHeight="1">
      <c r="A1313" s="17"/>
      <c r="B1313" s="436" t="s">
        <v>165</v>
      </c>
      <c r="C1313" s="471" t="s">
        <v>80</v>
      </c>
      <c r="D1313" s="451" t="s">
        <v>171</v>
      </c>
      <c r="E1313" s="148"/>
      <c r="F1313" s="468" t="s">
        <v>88</v>
      </c>
      <c r="G1313" s="466"/>
      <c r="H1313" s="467"/>
      <c r="I1313" s="998"/>
      <c r="J1313" s="999"/>
      <c r="K1313" s="999"/>
      <c r="L1313" s="999"/>
      <c r="M1313" s="1000"/>
    </row>
    <row r="1314" spans="1:13" ht="16.5" customHeight="1" thickBot="1">
      <c r="A1314" s="17"/>
      <c r="B1314" s="437" t="s">
        <v>165</v>
      </c>
      <c r="C1314" s="280" t="s">
        <v>79</v>
      </c>
      <c r="D1314" s="446" t="s">
        <v>172</v>
      </c>
      <c r="E1314" s="439"/>
      <c r="F1314" s="461" t="s">
        <v>87</v>
      </c>
      <c r="G1314" s="462"/>
      <c r="H1314" s="469"/>
      <c r="I1314" s="989" t="s">
        <v>124</v>
      </c>
      <c r="J1314" s="990"/>
      <c r="K1314" s="990"/>
      <c r="L1314" s="990"/>
      <c r="M1314" s="991"/>
    </row>
    <row r="1315" spans="1:13" ht="14.25" customHeight="1" thickBot="1">
      <c r="A1315" s="282">
        <f>A1279+1</f>
        <v>37</v>
      </c>
      <c r="B1315" s="1009" t="s">
        <v>61</v>
      </c>
      <c r="C1315" s="1010"/>
      <c r="D1315" s="1010"/>
      <c r="E1315" s="1010"/>
      <c r="F1315" s="1010"/>
      <c r="G1315" s="1010"/>
      <c r="H1315" s="1010"/>
      <c r="I1315" s="1010"/>
      <c r="J1315" s="1010"/>
      <c r="K1315" s="1010"/>
      <c r="L1315" s="1010"/>
      <c r="M1315" s="1011"/>
    </row>
    <row r="1316" spans="1:13" ht="36.75" thickTop="1">
      <c r="A1316" s="17"/>
      <c r="B1316" s="1005"/>
      <c r="C1316" s="1006"/>
      <c r="D1316" s="945" t="str">
        <f>Master!$E$8</f>
        <v>Govt.Sr.Sec.Sch. Raimalwada</v>
      </c>
      <c r="E1316" s="946"/>
      <c r="F1316" s="946"/>
      <c r="G1316" s="946"/>
      <c r="H1316" s="946"/>
      <c r="I1316" s="946"/>
      <c r="J1316" s="946"/>
      <c r="K1316" s="946"/>
      <c r="L1316" s="946"/>
      <c r="M1316" s="947"/>
    </row>
    <row r="1317" spans="1:13" ht="21" customHeight="1" thickBot="1">
      <c r="A1317" s="17"/>
      <c r="B1317" s="1007"/>
      <c r="C1317" s="1008"/>
      <c r="D1317" s="948" t="str">
        <f>Master!$E$11</f>
        <v>P.S.-Bapini (Jodhpur)</v>
      </c>
      <c r="E1317" s="949"/>
      <c r="F1317" s="949"/>
      <c r="G1317" s="949"/>
      <c r="H1317" s="949"/>
      <c r="I1317" s="949"/>
      <c r="J1317" s="949"/>
      <c r="K1317" s="949"/>
      <c r="L1317" s="949"/>
      <c r="M1317" s="950"/>
    </row>
    <row r="1318" spans="1:13" ht="42.75" customHeight="1" thickTop="1">
      <c r="A1318" s="17"/>
      <c r="B1318" s="273"/>
      <c r="C1318" s="916" t="s">
        <v>62</v>
      </c>
      <c r="D1318" s="917"/>
      <c r="E1318" s="917"/>
      <c r="F1318" s="917"/>
      <c r="G1318" s="917"/>
      <c r="H1318" s="917"/>
      <c r="I1318" s="918"/>
      <c r="J1318" s="922" t="s">
        <v>91</v>
      </c>
      <c r="K1318" s="922"/>
      <c r="L1318" s="934" t="str">
        <f>Master!$E$14</f>
        <v>0810000000</v>
      </c>
      <c r="M1318" s="935"/>
    </row>
    <row r="1319" spans="1:13" ht="18" customHeight="1" thickBot="1">
      <c r="A1319" s="17"/>
      <c r="B1319" s="274"/>
      <c r="C1319" s="919"/>
      <c r="D1319" s="920"/>
      <c r="E1319" s="920"/>
      <c r="F1319" s="920"/>
      <c r="G1319" s="920"/>
      <c r="H1319" s="920"/>
      <c r="I1319" s="921"/>
      <c r="J1319" s="898" t="s">
        <v>63</v>
      </c>
      <c r="K1319" s="899"/>
      <c r="L1319" s="902" t="str">
        <f>Master!$E$6</f>
        <v>2021-22</v>
      </c>
      <c r="M1319" s="903"/>
    </row>
    <row r="1320" spans="1:13" ht="18" customHeight="1" thickBot="1">
      <c r="A1320" s="17"/>
      <c r="B1320" s="274"/>
      <c r="C1320" s="951" t="s">
        <v>125</v>
      </c>
      <c r="D1320" s="952"/>
      <c r="E1320" s="952"/>
      <c r="F1320" s="952"/>
      <c r="G1320" s="952"/>
      <c r="H1320" s="952"/>
      <c r="I1320" s="281">
        <f>VLOOKUP($A1315,'Class-1'!$B$9:$F$108,5,0)</f>
        <v>0</v>
      </c>
      <c r="J1320" s="900"/>
      <c r="K1320" s="901"/>
      <c r="L1320" s="904"/>
      <c r="M1320" s="905"/>
    </row>
    <row r="1321" spans="1:13" ht="18" customHeight="1">
      <c r="A1321" s="17"/>
      <c r="B1321" s="436" t="s">
        <v>165</v>
      </c>
      <c r="C1321" s="911" t="s">
        <v>20</v>
      </c>
      <c r="D1321" s="912"/>
      <c r="E1321" s="912"/>
      <c r="F1321" s="913"/>
      <c r="G1321" s="31" t="s">
        <v>101</v>
      </c>
      <c r="H1321" s="914">
        <f>VLOOKUP($A1315,'Class-1'!$B$9:$DL$108,3,0)</f>
        <v>0</v>
      </c>
      <c r="I1321" s="914"/>
      <c r="J1321" s="914"/>
      <c r="K1321" s="914"/>
      <c r="L1321" s="914"/>
      <c r="M1321" s="915"/>
    </row>
    <row r="1322" spans="1:13" ht="18" customHeight="1">
      <c r="A1322" s="17"/>
      <c r="B1322" s="436" t="s">
        <v>165</v>
      </c>
      <c r="C1322" s="953" t="s">
        <v>22</v>
      </c>
      <c r="D1322" s="954"/>
      <c r="E1322" s="954"/>
      <c r="F1322" s="955"/>
      <c r="G1322" s="60" t="s">
        <v>101</v>
      </c>
      <c r="H1322" s="956">
        <f>VLOOKUP($A1315,'Class-1'!$B$9:$DL$108,6,0)</f>
        <v>0</v>
      </c>
      <c r="I1322" s="956"/>
      <c r="J1322" s="956"/>
      <c r="K1322" s="956"/>
      <c r="L1322" s="956"/>
      <c r="M1322" s="957"/>
    </row>
    <row r="1323" spans="1:13" ht="18" customHeight="1">
      <c r="A1323" s="17"/>
      <c r="B1323" s="436" t="s">
        <v>165</v>
      </c>
      <c r="C1323" s="953" t="s">
        <v>23</v>
      </c>
      <c r="D1323" s="954"/>
      <c r="E1323" s="954"/>
      <c r="F1323" s="955"/>
      <c r="G1323" s="60" t="s">
        <v>101</v>
      </c>
      <c r="H1323" s="956">
        <f>VLOOKUP($A1315,'Class-1'!$B$9:$DL$108,7,0)</f>
        <v>0</v>
      </c>
      <c r="I1323" s="956"/>
      <c r="J1323" s="956"/>
      <c r="K1323" s="956"/>
      <c r="L1323" s="956"/>
      <c r="M1323" s="957"/>
    </row>
    <row r="1324" spans="1:13" ht="18" customHeight="1">
      <c r="A1324" s="17"/>
      <c r="B1324" s="436" t="s">
        <v>165</v>
      </c>
      <c r="C1324" s="953" t="s">
        <v>64</v>
      </c>
      <c r="D1324" s="954"/>
      <c r="E1324" s="954"/>
      <c r="F1324" s="955"/>
      <c r="G1324" s="60" t="s">
        <v>101</v>
      </c>
      <c r="H1324" s="956">
        <f>VLOOKUP($A1315,'Class-1'!$B$9:$DL$108,8,0)</f>
        <v>0</v>
      </c>
      <c r="I1324" s="956"/>
      <c r="J1324" s="956"/>
      <c r="K1324" s="956"/>
      <c r="L1324" s="956"/>
      <c r="M1324" s="957"/>
    </row>
    <row r="1325" spans="1:13" ht="18" customHeight="1">
      <c r="A1325" s="17"/>
      <c r="B1325" s="436" t="s">
        <v>165</v>
      </c>
      <c r="C1325" s="953" t="s">
        <v>65</v>
      </c>
      <c r="D1325" s="954"/>
      <c r="E1325" s="954"/>
      <c r="F1325" s="955"/>
      <c r="G1325" s="60" t="s">
        <v>101</v>
      </c>
      <c r="H1325" s="1026" t="str">
        <f>CONCATENATE('Class-1'!$F$4,'Class-1'!$I$4)</f>
        <v>4(A)</v>
      </c>
      <c r="I1325" s="956"/>
      <c r="J1325" s="956"/>
      <c r="K1325" s="956"/>
      <c r="L1325" s="956"/>
      <c r="M1325" s="957"/>
    </row>
    <row r="1326" spans="1:13" ht="18" customHeight="1" thickBot="1">
      <c r="A1326" s="17"/>
      <c r="B1326" s="436" t="s">
        <v>165</v>
      </c>
      <c r="C1326" s="1027" t="s">
        <v>25</v>
      </c>
      <c r="D1326" s="1028"/>
      <c r="E1326" s="1028"/>
      <c r="F1326" s="1029"/>
      <c r="G1326" s="130" t="s">
        <v>101</v>
      </c>
      <c r="H1326" s="1030">
        <f>VLOOKUP($A1315,'Class-1'!$B$9:$DL$108,9,0)</f>
        <v>0</v>
      </c>
      <c r="I1326" s="1030"/>
      <c r="J1326" s="1030"/>
      <c r="K1326" s="1030"/>
      <c r="L1326" s="1030"/>
      <c r="M1326" s="1031"/>
    </row>
    <row r="1327" spans="1:13" ht="18" customHeight="1">
      <c r="A1327" s="17"/>
      <c r="B1327" s="436" t="s">
        <v>165</v>
      </c>
      <c r="C1327" s="958" t="s">
        <v>66</v>
      </c>
      <c r="D1327" s="959"/>
      <c r="E1327" s="268" t="s">
        <v>109</v>
      </c>
      <c r="F1327" s="268" t="s">
        <v>110</v>
      </c>
      <c r="G1327" s="265" t="s">
        <v>34</v>
      </c>
      <c r="H1327" s="269" t="s">
        <v>67</v>
      </c>
      <c r="I1327" s="265" t="s">
        <v>147</v>
      </c>
      <c r="J1327" s="270" t="s">
        <v>31</v>
      </c>
      <c r="K1327" s="960" t="s">
        <v>118</v>
      </c>
      <c r="L1327" s="961"/>
      <c r="M1327" s="275" t="s">
        <v>119</v>
      </c>
    </row>
    <row r="1328" spans="1:13" ht="18" customHeight="1" thickBot="1">
      <c r="A1328" s="17"/>
      <c r="B1328" s="436" t="s">
        <v>165</v>
      </c>
      <c r="C1328" s="966" t="s">
        <v>68</v>
      </c>
      <c r="D1328" s="967"/>
      <c r="E1328" s="470">
        <f>'Class-1'!$K$7</f>
        <v>20</v>
      </c>
      <c r="F1328" s="470">
        <f>'Class-1'!$L$7</f>
        <v>20</v>
      </c>
      <c r="G1328" s="266">
        <f>E1328+F1328</f>
        <v>40</v>
      </c>
      <c r="H1328" s="470">
        <f>'Class-1'!$Q$7</f>
        <v>60</v>
      </c>
      <c r="I1328" s="266">
        <f>G1328+H1328</f>
        <v>100</v>
      </c>
      <c r="J1328" s="470">
        <f>'Class-1'!$U$7</f>
        <v>100</v>
      </c>
      <c r="K1328" s="1032">
        <f>I1328+J1328</f>
        <v>200</v>
      </c>
      <c r="L1328" s="1033"/>
      <c r="M1328" s="276" t="s">
        <v>166</v>
      </c>
    </row>
    <row r="1329" spans="1:13" ht="18" customHeight="1">
      <c r="A1329" s="17"/>
      <c r="B1329" s="436" t="s">
        <v>165</v>
      </c>
      <c r="C1329" s="1034" t="str">
        <f>'Class-1'!$K$3</f>
        <v>Hindi</v>
      </c>
      <c r="D1329" s="1035"/>
      <c r="E1329" s="131">
        <f>IF(OR(C1329="",$I1320="NSO"),"",VLOOKUP($A1315,'Class-1'!$B$9:$DL$108,10,0))</f>
        <v>0</v>
      </c>
      <c r="F1329" s="131">
        <f>IF(OR(C1329="",$I1320="NSO"),"",VLOOKUP($A1315,'Class-1'!$B$9:$DL$108,11,0))</f>
        <v>0</v>
      </c>
      <c r="G1329" s="267">
        <f>SUM(E1329,F1329)</f>
        <v>0</v>
      </c>
      <c r="H1329" s="131">
        <f>IF(OR(C1329="",$I1320="NSO"),"",VLOOKUP($A1315,'Class-1'!$B$9:$DL$108,16,0))</f>
        <v>0</v>
      </c>
      <c r="I1329" s="264">
        <f t="shared" ref="I1329:I1334" si="145">SUM(G1329,H1329)</f>
        <v>0</v>
      </c>
      <c r="J1329" s="131">
        <f>IF(OR(C1329="",$I1320="NSO"),"",VLOOKUP($A1315,'Class-1'!$B$9:$DL$108,20,0))</f>
        <v>0</v>
      </c>
      <c r="K1329" s="1036">
        <f t="shared" ref="K1329:K1334" si="146">SUM(I1329,J1329)</f>
        <v>0</v>
      </c>
      <c r="L1329" s="1037">
        <f t="shared" ref="L1329:L1334" si="147">SUM(J1329,K1329)</f>
        <v>0</v>
      </c>
      <c r="M1329" s="277" t="str">
        <f>IF(OR(C1329="",$I1320="NSO"),"",VLOOKUP($A1315,'Class-1'!$B$9:$DL$108,23,0))</f>
        <v/>
      </c>
    </row>
    <row r="1330" spans="1:13" ht="18" customHeight="1">
      <c r="A1330" s="17"/>
      <c r="B1330" s="436" t="s">
        <v>165</v>
      </c>
      <c r="C1330" s="962" t="str">
        <f>'Class-1'!$Y$3</f>
        <v>Mathematics</v>
      </c>
      <c r="D1330" s="963"/>
      <c r="E1330" s="131">
        <f>IF(OR(C1330="",$I1320="NSO"),"",VLOOKUP($A1315,'Class-1'!$B$9:$DL$108,24,0))</f>
        <v>0</v>
      </c>
      <c r="F1330" s="131">
        <f>IF(OR(C1330="",$I1320="NSO"),"",VLOOKUP($A1315,'Class-1'!$B$9:$DL$108,25,0))</f>
        <v>0</v>
      </c>
      <c r="G1330" s="267">
        <f t="shared" ref="G1330:G1334" si="148">SUM(E1330,F1330)</f>
        <v>0</v>
      </c>
      <c r="H1330" s="131">
        <f>IF(OR(C1330="",$I1320="NSO"),"",VLOOKUP($A1315,'Class-1'!$B$9:$DL$108,30,0))</f>
        <v>0</v>
      </c>
      <c r="I1330" s="264">
        <f t="shared" si="145"/>
        <v>0</v>
      </c>
      <c r="J1330" s="131">
        <f>IF(OR(C1330="",$I1320="NSO"),"",VLOOKUP($A1315,'Class-1'!$B$9:$DL$108,34,0))</f>
        <v>0</v>
      </c>
      <c r="K1330" s="964">
        <f t="shared" si="146"/>
        <v>0</v>
      </c>
      <c r="L1330" s="965">
        <f t="shared" si="147"/>
        <v>0</v>
      </c>
      <c r="M1330" s="277" t="str">
        <f>IF(OR(C1330="",$I1320="NSO"),"",VLOOKUP($A1315,'Class-1'!$B$9:$DL$108,37,0))</f>
        <v/>
      </c>
    </row>
    <row r="1331" spans="1:13" ht="18" customHeight="1">
      <c r="A1331" s="17"/>
      <c r="B1331" s="436" t="s">
        <v>165</v>
      </c>
      <c r="C1331" s="962" t="str">
        <f>'Class-1'!$AM$3</f>
        <v>Sanskrit</v>
      </c>
      <c r="D1331" s="963"/>
      <c r="E1331" s="131">
        <f>IF(OR(C1331="",$I1320="NSO"),"",VLOOKUP($A1315,'Class-1'!$B$9:$DL$108,38,0))</f>
        <v>0</v>
      </c>
      <c r="F1331" s="131">
        <f>IF(OR(C1331="",$I1320="NSO"),"",VLOOKUP($A1315,'Class-1'!$B$9:$DL$108,39,0))</f>
        <v>0</v>
      </c>
      <c r="G1331" s="267">
        <f t="shared" si="148"/>
        <v>0</v>
      </c>
      <c r="H1331" s="131">
        <f>IF(OR(C1331="",$I1320="NSO"),"",VLOOKUP($A1315,'Class-1'!$B$9:$DL$108,44,0))</f>
        <v>0</v>
      </c>
      <c r="I1331" s="264">
        <f t="shared" si="145"/>
        <v>0</v>
      </c>
      <c r="J1331" s="131">
        <f>IF(OR(C1331="",$I1320="NSO"),"",VLOOKUP($A1315,'Class-1'!$B$9:$DL$108,48,0))</f>
        <v>0</v>
      </c>
      <c r="K1331" s="964">
        <f t="shared" si="146"/>
        <v>0</v>
      </c>
      <c r="L1331" s="965">
        <f t="shared" si="147"/>
        <v>0</v>
      </c>
      <c r="M1331" s="277" t="str">
        <f>IF(OR(C1331="",$I1320="NSO"),"",VLOOKUP($A1315,'Class-1'!$B$9:$DL$108,51,0))</f>
        <v/>
      </c>
    </row>
    <row r="1332" spans="1:13" ht="18" customHeight="1">
      <c r="A1332" s="17"/>
      <c r="B1332" s="436" t="s">
        <v>165</v>
      </c>
      <c r="C1332" s="962" t="str">
        <f>'Class-1'!$BA$3</f>
        <v>English</v>
      </c>
      <c r="D1332" s="963"/>
      <c r="E1332" s="131">
        <f>IF(OR(C1332="",$I1320="NSO"),"",VLOOKUP($A1315,'Class-1'!$B$9:$DL$108,52,0))</f>
        <v>0</v>
      </c>
      <c r="F1332" s="131">
        <f>IF(OR(C1332="",$I1320="NSO"),"",VLOOKUP($A1315,'Class-1'!$B$9:$DL$108,53,0))</f>
        <v>0</v>
      </c>
      <c r="G1332" s="267">
        <f t="shared" si="148"/>
        <v>0</v>
      </c>
      <c r="H1332" s="131">
        <f>IF(OR(C1332="",$I1320="NSO"),"",VLOOKUP($A1315,'Class-1'!$B$9:$DL$108,58,0))</f>
        <v>0</v>
      </c>
      <c r="I1332" s="264">
        <f t="shared" si="145"/>
        <v>0</v>
      </c>
      <c r="J1332" s="131">
        <f>IF(OR(C1332="",$I1320="NSO"),"",VLOOKUP($A1315,'Class-1'!$B$9:$DL$108,62,0))</f>
        <v>0</v>
      </c>
      <c r="K1332" s="964">
        <f t="shared" si="146"/>
        <v>0</v>
      </c>
      <c r="L1332" s="965">
        <f t="shared" si="147"/>
        <v>0</v>
      </c>
      <c r="M1332" s="277" t="str">
        <f>IF(OR(C1332="",$I1320="NSO"),"",VLOOKUP($A1315,'Class-1'!$B$9:$DL$108,65,0))</f>
        <v/>
      </c>
    </row>
    <row r="1333" spans="1:13" ht="18" customHeight="1" thickBot="1">
      <c r="A1333" s="17"/>
      <c r="B1333" s="436" t="s">
        <v>165</v>
      </c>
      <c r="C1333" s="966" t="s">
        <v>68</v>
      </c>
      <c r="D1333" s="967"/>
      <c r="E1333" s="470">
        <f>'Class-1'!$BO$7</f>
        <v>20</v>
      </c>
      <c r="F1333" s="470">
        <f>'Class-1'!$BP$7</f>
        <v>20</v>
      </c>
      <c r="G1333" s="266">
        <f t="shared" si="148"/>
        <v>40</v>
      </c>
      <c r="H1333" s="271">
        <f>'Class-1'!$BU$7</f>
        <v>60</v>
      </c>
      <c r="I1333" s="266">
        <f t="shared" si="145"/>
        <v>100</v>
      </c>
      <c r="J1333" s="470">
        <f>'Class-1'!$BY$7</f>
        <v>100</v>
      </c>
      <c r="K1333" s="1032">
        <f t="shared" si="146"/>
        <v>200</v>
      </c>
      <c r="L1333" s="1033">
        <f t="shared" si="147"/>
        <v>300</v>
      </c>
      <c r="M1333" s="276" t="s">
        <v>166</v>
      </c>
    </row>
    <row r="1334" spans="1:13" ht="18" customHeight="1">
      <c r="A1334" s="17"/>
      <c r="B1334" s="436" t="s">
        <v>165</v>
      </c>
      <c r="C1334" s="962" t="str">
        <f>'Class-1'!$BO$3</f>
        <v>Env. Study</v>
      </c>
      <c r="D1334" s="963"/>
      <c r="E1334" s="131">
        <f>IF(OR(C1334="",$I1320="NSO"),"",VLOOKUP($A1315,'Class-1'!$B$9:$DL$108,66,0))</f>
        <v>0</v>
      </c>
      <c r="F1334" s="131">
        <f>IF(OR(C1334="",$I1320="NSO"),"",VLOOKUP($A1315,'Class-1'!$B$9:$DL$108,67,0))</f>
        <v>0</v>
      </c>
      <c r="G1334" s="264">
        <f t="shared" si="148"/>
        <v>0</v>
      </c>
      <c r="H1334" s="131">
        <f>IF(OR(C1334="",$I1320="NSO"),"",VLOOKUP($A1315,'Class-1'!$B$9:$DL$108,72,0))</f>
        <v>0</v>
      </c>
      <c r="I1334" s="264">
        <f t="shared" si="145"/>
        <v>0</v>
      </c>
      <c r="J1334" s="131">
        <f>IF(OR(C1334="",$I1320="NSO"),"",VLOOKUP($A1315,'Class-1'!$B$9:$DL$108,76,0))</f>
        <v>0</v>
      </c>
      <c r="K1334" s="968">
        <f t="shared" si="146"/>
        <v>0</v>
      </c>
      <c r="L1334" s="969">
        <f t="shared" si="147"/>
        <v>0</v>
      </c>
      <c r="M1334" s="277" t="str">
        <f>IF(OR(C1334="",$I1320="NSO"),"",VLOOKUP($A1315,'Class-1'!$B$9:$DL$108,79,0))</f>
        <v/>
      </c>
    </row>
    <row r="1335" spans="1:13" ht="18" customHeight="1" thickBot="1">
      <c r="A1335" s="17"/>
      <c r="B1335" s="436" t="s">
        <v>165</v>
      </c>
      <c r="C1335" s="970"/>
      <c r="D1335" s="971"/>
      <c r="E1335" s="971"/>
      <c r="F1335" s="971"/>
      <c r="G1335" s="971"/>
      <c r="H1335" s="971"/>
      <c r="I1335" s="971"/>
      <c r="J1335" s="971"/>
      <c r="K1335" s="971"/>
      <c r="L1335" s="971"/>
      <c r="M1335" s="972"/>
    </row>
    <row r="1336" spans="1:13" ht="18" customHeight="1">
      <c r="A1336" s="17"/>
      <c r="B1336" s="436" t="s">
        <v>165</v>
      </c>
      <c r="C1336" s="973" t="s">
        <v>120</v>
      </c>
      <c r="D1336" s="974"/>
      <c r="E1336" s="975"/>
      <c r="F1336" s="906" t="s">
        <v>121</v>
      </c>
      <c r="G1336" s="906"/>
      <c r="H1336" s="907" t="s">
        <v>122</v>
      </c>
      <c r="I1336" s="908"/>
      <c r="J1336" s="132" t="s">
        <v>51</v>
      </c>
      <c r="K1336" s="438" t="s">
        <v>123</v>
      </c>
      <c r="L1336" s="262" t="s">
        <v>49</v>
      </c>
      <c r="M1336" s="278" t="s">
        <v>54</v>
      </c>
    </row>
    <row r="1337" spans="1:13" ht="18" customHeight="1" thickBot="1">
      <c r="A1337" s="17"/>
      <c r="B1337" s="436" t="s">
        <v>165</v>
      </c>
      <c r="C1337" s="976"/>
      <c r="D1337" s="977"/>
      <c r="E1337" s="978"/>
      <c r="F1337" s="909">
        <f>IF(OR($I1320="",$I1320="NSO"),"",VLOOKUP($A1315,'Class-1'!$B$9:$DL$108,107,0))</f>
        <v>1000</v>
      </c>
      <c r="G1337" s="910"/>
      <c r="H1337" s="909">
        <f>IF(OR($I1320="",$I1320="NSO"),"",VLOOKUP($A1315,'Class-1'!$B$9:$DL$108,108,0))</f>
        <v>0</v>
      </c>
      <c r="I1337" s="910"/>
      <c r="J1337" s="133">
        <f>IF(OR($I1320="",$I1320="NSO"),"",VLOOKUP($A1315,'Class-1'!$B$9:$DL$200,109,0))</f>
        <v>0</v>
      </c>
      <c r="K1337" s="133" t="str">
        <f>IF(OR($I1320="",$I1320="NSO"),"",VLOOKUP($A1315,'Class-1'!$B$9:$DL$200,110,0))</f>
        <v/>
      </c>
      <c r="L1337" s="263" t="str">
        <f>IF(OR($I1320="",$I1320="NSO"),"",VLOOKUP($A1315,'Class-1'!$B$9:$DL$200,111,0))</f>
        <v/>
      </c>
      <c r="M1337" s="279" t="str">
        <f>IF(OR($I1320="",$I1320="NSO"),"",VLOOKUP($A1315,'Class-1'!$B$9:$DL$200,113,0))</f>
        <v/>
      </c>
    </row>
    <row r="1338" spans="1:13" ht="18" customHeight="1" thickBot="1">
      <c r="A1338" s="17"/>
      <c r="B1338" s="436" t="s">
        <v>165</v>
      </c>
      <c r="C1338" s="979"/>
      <c r="D1338" s="980"/>
      <c r="E1338" s="980"/>
      <c r="F1338" s="980"/>
      <c r="G1338" s="980"/>
      <c r="H1338" s="981"/>
      <c r="I1338" s="983" t="s">
        <v>73</v>
      </c>
      <c r="J1338" s="984"/>
      <c r="K1338" s="63">
        <f>IF(OR($I1320="",$I1320="NSO"),"",VLOOKUP($A1315,'Class-1'!$B$9:$DL$200,104,0))</f>
        <v>0</v>
      </c>
      <c r="L1338" s="982" t="s">
        <v>93</v>
      </c>
      <c r="M1338" s="897"/>
    </row>
    <row r="1339" spans="1:13" ht="18" customHeight="1" thickBot="1">
      <c r="A1339" s="17"/>
      <c r="B1339" s="436" t="s">
        <v>165</v>
      </c>
      <c r="C1339" s="1014" t="s">
        <v>72</v>
      </c>
      <c r="D1339" s="1015"/>
      <c r="E1339" s="1015"/>
      <c r="F1339" s="1015"/>
      <c r="G1339" s="1015"/>
      <c r="H1339" s="1016"/>
      <c r="I1339" s="1017" t="s">
        <v>74</v>
      </c>
      <c r="J1339" s="1018"/>
      <c r="K1339" s="64">
        <f>IF(OR($I1320="",$I1320="NSO"),"",VLOOKUP($A1315,'Class-1'!$B$9:$DL$200,105,0))</f>
        <v>0</v>
      </c>
      <c r="L1339" s="1019" t="str">
        <f>IF(OR($I1320="",$I1320="NSO"),"",VLOOKUP($A1315,'Class-1'!$B$9:$DL$200,106,0))</f>
        <v/>
      </c>
      <c r="M1339" s="1020"/>
    </row>
    <row r="1340" spans="1:13" ht="18" customHeight="1" thickBot="1">
      <c r="A1340" s="17"/>
      <c r="B1340" s="436" t="s">
        <v>165</v>
      </c>
      <c r="C1340" s="1001" t="s">
        <v>66</v>
      </c>
      <c r="D1340" s="1002"/>
      <c r="E1340" s="1003"/>
      <c r="F1340" s="1012" t="s">
        <v>69</v>
      </c>
      <c r="G1340" s="1013"/>
      <c r="H1340" s="272" t="s">
        <v>58</v>
      </c>
      <c r="I1340" s="985" t="s">
        <v>75</v>
      </c>
      <c r="J1340" s="986"/>
      <c r="K1340" s="987">
        <f>IF(OR($I1320="",$I1320="NSO"),"",VLOOKUP($A1315,'Class-1'!$B$9:$DL$200,114,0))</f>
        <v>0</v>
      </c>
      <c r="L1340" s="987"/>
      <c r="M1340" s="988"/>
    </row>
    <row r="1341" spans="1:13" ht="18" customHeight="1">
      <c r="A1341" s="17"/>
      <c r="B1341" s="436" t="s">
        <v>165</v>
      </c>
      <c r="C1341" s="923" t="str">
        <f>'Class-1'!$CC$3</f>
        <v>WORK EXP.</v>
      </c>
      <c r="D1341" s="924"/>
      <c r="E1341" s="925"/>
      <c r="F1341" s="926" t="str">
        <f>IF(OR(C1341="",$I1320="NSO"),"",VLOOKUP($A1315,'Class-1'!$B$9:$DZ$200,121,0))</f>
        <v>0/100</v>
      </c>
      <c r="G1341" s="927"/>
      <c r="H1341" s="85" t="str">
        <f>IF(OR(C1341="",$I1320="NSO"),"",VLOOKUP($A1315,'Class-1'!$B$9:$DL$108,87,0))</f>
        <v/>
      </c>
      <c r="I1341" s="1021" t="s">
        <v>95</v>
      </c>
      <c r="J1341" s="1022"/>
      <c r="K1341" s="1023">
        <f>'Class-1'!$T$2</f>
        <v>44705</v>
      </c>
      <c r="L1341" s="1024"/>
      <c r="M1341" s="1025"/>
    </row>
    <row r="1342" spans="1:13" ht="18" customHeight="1">
      <c r="A1342" s="17"/>
      <c r="B1342" s="436" t="s">
        <v>165</v>
      </c>
      <c r="C1342" s="923" t="str">
        <f>'Class-1'!$CK$3</f>
        <v>ART EDUCATION</v>
      </c>
      <c r="D1342" s="924"/>
      <c r="E1342" s="925"/>
      <c r="F1342" s="926" t="str">
        <f>IF(OR(C1342="",$I1320="NSO"),"",VLOOKUP($A1315,'Class-1'!$B$9:$DZ$200,125,0))</f>
        <v>0/100</v>
      </c>
      <c r="G1342" s="927"/>
      <c r="H1342" s="134" t="str">
        <f>IF(OR(C1342="",$I1320="NSO"),"",VLOOKUP($A1315,'Class-1'!$B$9:$DL$108,95,0))</f>
        <v/>
      </c>
      <c r="I1342" s="928"/>
      <c r="J1342" s="929"/>
      <c r="K1342" s="929"/>
      <c r="L1342" s="929"/>
      <c r="M1342" s="930"/>
    </row>
    <row r="1343" spans="1:13" ht="18" customHeight="1" thickBot="1">
      <c r="A1343" s="17"/>
      <c r="B1343" s="436" t="s">
        <v>165</v>
      </c>
      <c r="C1343" s="931" t="str">
        <f>'Class-1'!$CS$3</f>
        <v>HEALTH &amp; PHY. EDUCATION</v>
      </c>
      <c r="D1343" s="932"/>
      <c r="E1343" s="933"/>
      <c r="F1343" s="926" t="str">
        <f>IF(OR(C1343="",$I1320="NSO"),"",VLOOKUP($A1315,'Class-1'!$B$9:$DZ$200,129,0))</f>
        <v>0/100</v>
      </c>
      <c r="G1343" s="927"/>
      <c r="H1343" s="86" t="str">
        <f>IF(OR(C1343="",$I1320="NSO"),"",VLOOKUP($A1315,'Class-1'!$B$9:$DL$108,103,0))</f>
        <v/>
      </c>
      <c r="I1343" s="889" t="s">
        <v>89</v>
      </c>
      <c r="J1343" s="890"/>
      <c r="K1343" s="936"/>
      <c r="L1343" s="937"/>
      <c r="M1343" s="938"/>
    </row>
    <row r="1344" spans="1:13" ht="18" customHeight="1">
      <c r="A1344" s="17"/>
      <c r="B1344" s="436" t="s">
        <v>165</v>
      </c>
      <c r="C1344" s="895" t="s">
        <v>76</v>
      </c>
      <c r="D1344" s="896"/>
      <c r="E1344" s="896"/>
      <c r="F1344" s="896"/>
      <c r="G1344" s="896"/>
      <c r="H1344" s="897"/>
      <c r="I1344" s="891"/>
      <c r="J1344" s="892"/>
      <c r="K1344" s="939"/>
      <c r="L1344" s="940"/>
      <c r="M1344" s="941"/>
    </row>
    <row r="1345" spans="1:13" ht="18" customHeight="1">
      <c r="A1345" s="17"/>
      <c r="B1345" s="436" t="s">
        <v>165</v>
      </c>
      <c r="C1345" s="135" t="s">
        <v>35</v>
      </c>
      <c r="D1345" s="463" t="s">
        <v>82</v>
      </c>
      <c r="E1345" s="452"/>
      <c r="F1345" s="463" t="s">
        <v>83</v>
      </c>
      <c r="G1345" s="464"/>
      <c r="H1345" s="465"/>
      <c r="I1345" s="893"/>
      <c r="J1345" s="894"/>
      <c r="K1345" s="942"/>
      <c r="L1345" s="943"/>
      <c r="M1345" s="944"/>
    </row>
    <row r="1346" spans="1:13" ht="16.5" customHeight="1">
      <c r="A1346" s="17"/>
      <c r="B1346" s="436" t="s">
        <v>165</v>
      </c>
      <c r="C1346" s="148" t="s">
        <v>168</v>
      </c>
      <c r="D1346" s="451" t="s">
        <v>170</v>
      </c>
      <c r="E1346" s="148"/>
      <c r="F1346" s="468" t="s">
        <v>84</v>
      </c>
      <c r="G1346" s="466"/>
      <c r="H1346" s="467"/>
      <c r="I1346" s="992" t="s">
        <v>90</v>
      </c>
      <c r="J1346" s="993"/>
      <c r="K1346" s="993"/>
      <c r="L1346" s="993"/>
      <c r="M1346" s="994"/>
    </row>
    <row r="1347" spans="1:13" ht="16.5" customHeight="1">
      <c r="A1347" s="17"/>
      <c r="B1347" s="436" t="s">
        <v>165</v>
      </c>
      <c r="C1347" s="471" t="s">
        <v>77</v>
      </c>
      <c r="D1347" s="451" t="s">
        <v>173</v>
      </c>
      <c r="E1347" s="148"/>
      <c r="F1347" s="468" t="s">
        <v>85</v>
      </c>
      <c r="G1347" s="466"/>
      <c r="H1347" s="467"/>
      <c r="I1347" s="995"/>
      <c r="J1347" s="996"/>
      <c r="K1347" s="996"/>
      <c r="L1347" s="996"/>
      <c r="M1347" s="997"/>
    </row>
    <row r="1348" spans="1:13" ht="16.5" customHeight="1">
      <c r="A1348" s="17"/>
      <c r="B1348" s="436" t="s">
        <v>165</v>
      </c>
      <c r="C1348" s="471" t="s">
        <v>78</v>
      </c>
      <c r="D1348" s="451" t="s">
        <v>174</v>
      </c>
      <c r="E1348" s="148"/>
      <c r="F1348" s="468" t="s">
        <v>86</v>
      </c>
      <c r="G1348" s="466"/>
      <c r="H1348" s="467"/>
      <c r="I1348" s="995"/>
      <c r="J1348" s="996"/>
      <c r="K1348" s="996"/>
      <c r="L1348" s="996"/>
      <c r="M1348" s="997"/>
    </row>
    <row r="1349" spans="1:13" ht="16.5" customHeight="1">
      <c r="A1349" s="17"/>
      <c r="B1349" s="436" t="s">
        <v>165</v>
      </c>
      <c r="C1349" s="471" t="s">
        <v>80</v>
      </c>
      <c r="D1349" s="451" t="s">
        <v>171</v>
      </c>
      <c r="E1349" s="148"/>
      <c r="F1349" s="468" t="s">
        <v>88</v>
      </c>
      <c r="G1349" s="466"/>
      <c r="H1349" s="467"/>
      <c r="I1349" s="998"/>
      <c r="J1349" s="999"/>
      <c r="K1349" s="999"/>
      <c r="L1349" s="999"/>
      <c r="M1349" s="1000"/>
    </row>
    <row r="1350" spans="1:13" ht="16.5" customHeight="1" thickBot="1">
      <c r="A1350" s="17"/>
      <c r="B1350" s="437" t="s">
        <v>165</v>
      </c>
      <c r="C1350" s="280" t="s">
        <v>79</v>
      </c>
      <c r="D1350" s="446" t="s">
        <v>172</v>
      </c>
      <c r="E1350" s="439"/>
      <c r="F1350" s="461" t="s">
        <v>87</v>
      </c>
      <c r="G1350" s="462"/>
      <c r="H1350" s="469"/>
      <c r="I1350" s="989" t="s">
        <v>124</v>
      </c>
      <c r="J1350" s="990"/>
      <c r="K1350" s="990"/>
      <c r="L1350" s="990"/>
      <c r="M1350" s="991"/>
    </row>
    <row r="1351" spans="1:13" ht="20.25" customHeight="1" thickBot="1">
      <c r="A1351" s="1004"/>
      <c r="B1351" s="1004"/>
      <c r="C1351" s="1004"/>
      <c r="D1351" s="1004"/>
      <c r="E1351" s="1004"/>
      <c r="F1351" s="1004"/>
      <c r="G1351" s="1004"/>
      <c r="H1351" s="1004"/>
      <c r="I1351" s="1004"/>
      <c r="J1351" s="1004"/>
      <c r="K1351" s="1004"/>
      <c r="L1351" s="1004"/>
      <c r="M1351" s="1004"/>
    </row>
    <row r="1352" spans="1:13" ht="14.25" customHeight="1" thickBot="1">
      <c r="A1352" s="282">
        <f>A1315+1</f>
        <v>38</v>
      </c>
      <c r="B1352" s="1009" t="s">
        <v>61</v>
      </c>
      <c r="C1352" s="1010"/>
      <c r="D1352" s="1010"/>
      <c r="E1352" s="1010"/>
      <c r="F1352" s="1010"/>
      <c r="G1352" s="1010"/>
      <c r="H1352" s="1010"/>
      <c r="I1352" s="1010"/>
      <c r="J1352" s="1010"/>
      <c r="K1352" s="1010"/>
      <c r="L1352" s="1010"/>
      <c r="M1352" s="1011"/>
    </row>
    <row r="1353" spans="1:13" ht="36.75" thickTop="1">
      <c r="A1353" s="17"/>
      <c r="B1353" s="1005"/>
      <c r="C1353" s="1006"/>
      <c r="D1353" s="945" t="str">
        <f>Master!$E$8</f>
        <v>Govt.Sr.Sec.Sch. Raimalwada</v>
      </c>
      <c r="E1353" s="946"/>
      <c r="F1353" s="946"/>
      <c r="G1353" s="946"/>
      <c r="H1353" s="946"/>
      <c r="I1353" s="946"/>
      <c r="J1353" s="946"/>
      <c r="K1353" s="946"/>
      <c r="L1353" s="946"/>
      <c r="M1353" s="947"/>
    </row>
    <row r="1354" spans="1:13" ht="21" customHeight="1" thickBot="1">
      <c r="A1354" s="17"/>
      <c r="B1354" s="1007"/>
      <c r="C1354" s="1008"/>
      <c r="D1354" s="948" t="str">
        <f>Master!$E$11</f>
        <v>P.S.-Bapini (Jodhpur)</v>
      </c>
      <c r="E1354" s="949"/>
      <c r="F1354" s="949"/>
      <c r="G1354" s="949"/>
      <c r="H1354" s="949"/>
      <c r="I1354" s="949"/>
      <c r="J1354" s="949"/>
      <c r="K1354" s="949"/>
      <c r="L1354" s="949"/>
      <c r="M1354" s="950"/>
    </row>
    <row r="1355" spans="1:13" ht="42.75" customHeight="1" thickTop="1">
      <c r="A1355" s="17"/>
      <c r="B1355" s="273"/>
      <c r="C1355" s="916" t="s">
        <v>62</v>
      </c>
      <c r="D1355" s="917"/>
      <c r="E1355" s="917"/>
      <c r="F1355" s="917"/>
      <c r="G1355" s="917"/>
      <c r="H1355" s="917"/>
      <c r="I1355" s="918"/>
      <c r="J1355" s="922" t="s">
        <v>91</v>
      </c>
      <c r="K1355" s="922"/>
      <c r="L1355" s="934" t="str">
        <f>Master!$E$14</f>
        <v>0810000000</v>
      </c>
      <c r="M1355" s="935"/>
    </row>
    <row r="1356" spans="1:13" ht="18" customHeight="1" thickBot="1">
      <c r="A1356" s="17"/>
      <c r="B1356" s="274"/>
      <c r="C1356" s="919"/>
      <c r="D1356" s="920"/>
      <c r="E1356" s="920"/>
      <c r="F1356" s="920"/>
      <c r="G1356" s="920"/>
      <c r="H1356" s="920"/>
      <c r="I1356" s="921"/>
      <c r="J1356" s="898" t="s">
        <v>63</v>
      </c>
      <c r="K1356" s="899"/>
      <c r="L1356" s="902" t="str">
        <f>Master!$E$6</f>
        <v>2021-22</v>
      </c>
      <c r="M1356" s="903"/>
    </row>
    <row r="1357" spans="1:13" ht="18" customHeight="1" thickBot="1">
      <c r="A1357" s="17"/>
      <c r="B1357" s="274"/>
      <c r="C1357" s="951" t="s">
        <v>125</v>
      </c>
      <c r="D1357" s="952"/>
      <c r="E1357" s="952"/>
      <c r="F1357" s="952"/>
      <c r="G1357" s="952"/>
      <c r="H1357" s="952"/>
      <c r="I1357" s="281">
        <f>VLOOKUP($A1352,'Class-1'!$B$9:$F$108,5,0)</f>
        <v>0</v>
      </c>
      <c r="J1357" s="900"/>
      <c r="K1357" s="901"/>
      <c r="L1357" s="904"/>
      <c r="M1357" s="905"/>
    </row>
    <row r="1358" spans="1:13" ht="18" customHeight="1">
      <c r="A1358" s="17"/>
      <c r="B1358" s="436" t="s">
        <v>165</v>
      </c>
      <c r="C1358" s="911" t="s">
        <v>20</v>
      </c>
      <c r="D1358" s="912"/>
      <c r="E1358" s="912"/>
      <c r="F1358" s="913"/>
      <c r="G1358" s="31" t="s">
        <v>101</v>
      </c>
      <c r="H1358" s="914">
        <f>VLOOKUP($A1352,'Class-1'!$B$9:$DL$108,3,0)</f>
        <v>0</v>
      </c>
      <c r="I1358" s="914"/>
      <c r="J1358" s="914"/>
      <c r="K1358" s="914"/>
      <c r="L1358" s="914"/>
      <c r="M1358" s="915"/>
    </row>
    <row r="1359" spans="1:13" ht="18" customHeight="1">
      <c r="A1359" s="17"/>
      <c r="B1359" s="436" t="s">
        <v>165</v>
      </c>
      <c r="C1359" s="953" t="s">
        <v>22</v>
      </c>
      <c r="D1359" s="954"/>
      <c r="E1359" s="954"/>
      <c r="F1359" s="955"/>
      <c r="G1359" s="60" t="s">
        <v>101</v>
      </c>
      <c r="H1359" s="956">
        <f>VLOOKUP($A1352,'Class-1'!$B$9:$DL$108,6,0)</f>
        <v>0</v>
      </c>
      <c r="I1359" s="956"/>
      <c r="J1359" s="956"/>
      <c r="K1359" s="956"/>
      <c r="L1359" s="956"/>
      <c r="M1359" s="957"/>
    </row>
    <row r="1360" spans="1:13" ht="18" customHeight="1">
      <c r="A1360" s="17"/>
      <c r="B1360" s="436" t="s">
        <v>165</v>
      </c>
      <c r="C1360" s="953" t="s">
        <v>23</v>
      </c>
      <c r="D1360" s="954"/>
      <c r="E1360" s="954"/>
      <c r="F1360" s="955"/>
      <c r="G1360" s="60" t="s">
        <v>101</v>
      </c>
      <c r="H1360" s="956">
        <f>VLOOKUP($A1352,'Class-1'!$B$9:$DL$108,7,0)</f>
        <v>0</v>
      </c>
      <c r="I1360" s="956"/>
      <c r="J1360" s="956"/>
      <c r="K1360" s="956"/>
      <c r="L1360" s="956"/>
      <c r="M1360" s="957"/>
    </row>
    <row r="1361" spans="1:13" ht="18" customHeight="1">
      <c r="A1361" s="17"/>
      <c r="B1361" s="436" t="s">
        <v>165</v>
      </c>
      <c r="C1361" s="953" t="s">
        <v>64</v>
      </c>
      <c r="D1361" s="954"/>
      <c r="E1361" s="954"/>
      <c r="F1361" s="955"/>
      <c r="G1361" s="60" t="s">
        <v>101</v>
      </c>
      <c r="H1361" s="956">
        <f>VLOOKUP($A1352,'Class-1'!$B$9:$DL$108,8,0)</f>
        <v>0</v>
      </c>
      <c r="I1361" s="956"/>
      <c r="J1361" s="956"/>
      <c r="K1361" s="956"/>
      <c r="L1361" s="956"/>
      <c r="M1361" s="957"/>
    </row>
    <row r="1362" spans="1:13" ht="18" customHeight="1">
      <c r="A1362" s="17"/>
      <c r="B1362" s="436" t="s">
        <v>165</v>
      </c>
      <c r="C1362" s="953" t="s">
        <v>65</v>
      </c>
      <c r="D1362" s="954"/>
      <c r="E1362" s="954"/>
      <c r="F1362" s="955"/>
      <c r="G1362" s="60" t="s">
        <v>101</v>
      </c>
      <c r="H1362" s="1026" t="str">
        <f>CONCATENATE('Class-1'!$F$4,'Class-1'!$I$4)</f>
        <v>4(A)</v>
      </c>
      <c r="I1362" s="956"/>
      <c r="J1362" s="956"/>
      <c r="K1362" s="956"/>
      <c r="L1362" s="956"/>
      <c r="M1362" s="957"/>
    </row>
    <row r="1363" spans="1:13" ht="18" customHeight="1" thickBot="1">
      <c r="A1363" s="17"/>
      <c r="B1363" s="436" t="s">
        <v>165</v>
      </c>
      <c r="C1363" s="1027" t="s">
        <v>25</v>
      </c>
      <c r="D1363" s="1028"/>
      <c r="E1363" s="1028"/>
      <c r="F1363" s="1029"/>
      <c r="G1363" s="130" t="s">
        <v>101</v>
      </c>
      <c r="H1363" s="1030">
        <f>VLOOKUP($A1352,'Class-1'!$B$9:$DL$108,9,0)</f>
        <v>0</v>
      </c>
      <c r="I1363" s="1030"/>
      <c r="J1363" s="1030"/>
      <c r="K1363" s="1030"/>
      <c r="L1363" s="1030"/>
      <c r="M1363" s="1031"/>
    </row>
    <row r="1364" spans="1:13" ht="18" customHeight="1">
      <c r="A1364" s="17"/>
      <c r="B1364" s="436" t="s">
        <v>165</v>
      </c>
      <c r="C1364" s="958" t="s">
        <v>66</v>
      </c>
      <c r="D1364" s="959"/>
      <c r="E1364" s="268" t="s">
        <v>109</v>
      </c>
      <c r="F1364" s="268" t="s">
        <v>110</v>
      </c>
      <c r="G1364" s="265" t="s">
        <v>34</v>
      </c>
      <c r="H1364" s="269" t="s">
        <v>67</v>
      </c>
      <c r="I1364" s="265" t="s">
        <v>147</v>
      </c>
      <c r="J1364" s="270" t="s">
        <v>31</v>
      </c>
      <c r="K1364" s="960" t="s">
        <v>118</v>
      </c>
      <c r="L1364" s="961"/>
      <c r="M1364" s="275" t="s">
        <v>119</v>
      </c>
    </row>
    <row r="1365" spans="1:13" ht="18" customHeight="1" thickBot="1">
      <c r="A1365" s="17"/>
      <c r="B1365" s="436" t="s">
        <v>165</v>
      </c>
      <c r="C1365" s="966" t="s">
        <v>68</v>
      </c>
      <c r="D1365" s="967"/>
      <c r="E1365" s="470">
        <f>'Class-1'!$K$7</f>
        <v>20</v>
      </c>
      <c r="F1365" s="470">
        <f>'Class-1'!$L$7</f>
        <v>20</v>
      </c>
      <c r="G1365" s="266">
        <f>E1365+F1365</f>
        <v>40</v>
      </c>
      <c r="H1365" s="470">
        <f>'Class-1'!$Q$7</f>
        <v>60</v>
      </c>
      <c r="I1365" s="266">
        <f>G1365+H1365</f>
        <v>100</v>
      </c>
      <c r="J1365" s="470">
        <f>'Class-1'!$U$7</f>
        <v>100</v>
      </c>
      <c r="K1365" s="1032">
        <f>I1365+J1365</f>
        <v>200</v>
      </c>
      <c r="L1365" s="1033"/>
      <c r="M1365" s="276" t="s">
        <v>166</v>
      </c>
    </row>
    <row r="1366" spans="1:13" ht="18" customHeight="1">
      <c r="A1366" s="17"/>
      <c r="B1366" s="436" t="s">
        <v>165</v>
      </c>
      <c r="C1366" s="1034" t="str">
        <f>'Class-1'!$K$3</f>
        <v>Hindi</v>
      </c>
      <c r="D1366" s="1035"/>
      <c r="E1366" s="131">
        <f>IF(OR(C1366="",$I1357="NSO"),"",VLOOKUP($A1352,'Class-1'!$B$9:$DL$108,10,0))</f>
        <v>0</v>
      </c>
      <c r="F1366" s="131">
        <f>IF(OR(C1366="",$I1357="NSO"),"",VLOOKUP($A1352,'Class-1'!$B$9:$DL$108,11,0))</f>
        <v>0</v>
      </c>
      <c r="G1366" s="267">
        <f>SUM(E1366,F1366)</f>
        <v>0</v>
      </c>
      <c r="H1366" s="131">
        <f>IF(OR(C1366="",$I1357="NSO"),"",VLOOKUP($A1352,'Class-1'!$B$9:$DL$108,16,0))</f>
        <v>0</v>
      </c>
      <c r="I1366" s="264">
        <f t="shared" ref="I1366:I1371" si="149">SUM(G1366,H1366)</f>
        <v>0</v>
      </c>
      <c r="J1366" s="131">
        <f>IF(OR(C1366="",$I1357="NSO"),"",VLOOKUP($A1352,'Class-1'!$B$9:$DL$108,20,0))</f>
        <v>0</v>
      </c>
      <c r="K1366" s="1036">
        <f t="shared" ref="K1366:K1371" si="150">SUM(I1366,J1366)</f>
        <v>0</v>
      </c>
      <c r="L1366" s="1037">
        <f t="shared" ref="L1366:L1371" si="151">SUM(J1366,K1366)</f>
        <v>0</v>
      </c>
      <c r="M1366" s="277" t="str">
        <f>IF(OR(C1366="",$I1357="NSO"),"",VLOOKUP($A1352,'Class-1'!$B$9:$DL$108,23,0))</f>
        <v/>
      </c>
    </row>
    <row r="1367" spans="1:13" ht="18" customHeight="1">
      <c r="A1367" s="17"/>
      <c r="B1367" s="436" t="s">
        <v>165</v>
      </c>
      <c r="C1367" s="962" t="str">
        <f>'Class-1'!$Y$3</f>
        <v>Mathematics</v>
      </c>
      <c r="D1367" s="963"/>
      <c r="E1367" s="131">
        <f>IF(OR(C1367="",$I1357="NSO"),"",VLOOKUP($A1352,'Class-1'!$B$9:$DL$108,24,0))</f>
        <v>0</v>
      </c>
      <c r="F1367" s="131">
        <f>IF(OR(C1367="",$I1357="NSO"),"",VLOOKUP($A1352,'Class-1'!$B$9:$DL$108,25,0))</f>
        <v>0</v>
      </c>
      <c r="G1367" s="267">
        <f t="shared" ref="G1367:G1371" si="152">SUM(E1367,F1367)</f>
        <v>0</v>
      </c>
      <c r="H1367" s="131">
        <f>IF(OR(C1367="",$I1357="NSO"),"",VLOOKUP($A1352,'Class-1'!$B$9:$DL$108,30,0))</f>
        <v>0</v>
      </c>
      <c r="I1367" s="264">
        <f t="shared" si="149"/>
        <v>0</v>
      </c>
      <c r="J1367" s="131">
        <f>IF(OR(C1367="",$I1357="NSO"),"",VLOOKUP($A1352,'Class-1'!$B$9:$DL$108,34,0))</f>
        <v>0</v>
      </c>
      <c r="K1367" s="964">
        <f t="shared" si="150"/>
        <v>0</v>
      </c>
      <c r="L1367" s="965">
        <f t="shared" si="151"/>
        <v>0</v>
      </c>
      <c r="M1367" s="277" t="str">
        <f>IF(OR(C1367="",$I1357="NSO"),"",VLOOKUP($A1352,'Class-1'!$B$9:$DL$108,37,0))</f>
        <v/>
      </c>
    </row>
    <row r="1368" spans="1:13" ht="18" customHeight="1">
      <c r="A1368" s="17"/>
      <c r="B1368" s="436" t="s">
        <v>165</v>
      </c>
      <c r="C1368" s="962" t="str">
        <f>'Class-1'!$AM$3</f>
        <v>Sanskrit</v>
      </c>
      <c r="D1368" s="963"/>
      <c r="E1368" s="131">
        <f>IF(OR(C1368="",$I1357="NSO"),"",VLOOKUP($A1352,'Class-1'!$B$9:$DL$108,38,0))</f>
        <v>0</v>
      </c>
      <c r="F1368" s="131">
        <f>IF(OR(C1368="",$I1357="NSO"),"",VLOOKUP($A1352,'Class-1'!$B$9:$DL$108,39,0))</f>
        <v>0</v>
      </c>
      <c r="G1368" s="267">
        <f t="shared" si="152"/>
        <v>0</v>
      </c>
      <c r="H1368" s="131">
        <f>IF(OR(C1368="",$I1357="NSO"),"",VLOOKUP($A1352,'Class-1'!$B$9:$DL$108,44,0))</f>
        <v>0</v>
      </c>
      <c r="I1368" s="264">
        <f t="shared" si="149"/>
        <v>0</v>
      </c>
      <c r="J1368" s="131">
        <f>IF(OR(C1368="",$I1357="NSO"),"",VLOOKUP($A1352,'Class-1'!$B$9:$DL$108,48,0))</f>
        <v>0</v>
      </c>
      <c r="K1368" s="964">
        <f t="shared" si="150"/>
        <v>0</v>
      </c>
      <c r="L1368" s="965">
        <f t="shared" si="151"/>
        <v>0</v>
      </c>
      <c r="M1368" s="277" t="str">
        <f>IF(OR(C1368="",$I1357="NSO"),"",VLOOKUP($A1352,'Class-1'!$B$9:$DL$108,51,0))</f>
        <v/>
      </c>
    </row>
    <row r="1369" spans="1:13" ht="18" customHeight="1">
      <c r="A1369" s="17"/>
      <c r="B1369" s="436" t="s">
        <v>165</v>
      </c>
      <c r="C1369" s="962" t="str">
        <f>'Class-1'!$BA$3</f>
        <v>English</v>
      </c>
      <c r="D1369" s="963"/>
      <c r="E1369" s="131">
        <f>IF(OR(C1369="",$I1357="NSO"),"",VLOOKUP($A1352,'Class-1'!$B$9:$DL$108,52,0))</f>
        <v>0</v>
      </c>
      <c r="F1369" s="131">
        <f>IF(OR(C1369="",$I1357="NSO"),"",VLOOKUP($A1352,'Class-1'!$B$9:$DL$108,53,0))</f>
        <v>0</v>
      </c>
      <c r="G1369" s="267">
        <f t="shared" si="152"/>
        <v>0</v>
      </c>
      <c r="H1369" s="131">
        <f>IF(OR(C1369="",$I1357="NSO"),"",VLOOKUP($A1352,'Class-1'!$B$9:$DL$108,58,0))</f>
        <v>0</v>
      </c>
      <c r="I1369" s="264">
        <f t="shared" si="149"/>
        <v>0</v>
      </c>
      <c r="J1369" s="131">
        <f>IF(OR(C1369="",$I1357="NSO"),"",VLOOKUP($A1352,'Class-1'!$B$9:$DL$108,62,0))</f>
        <v>0</v>
      </c>
      <c r="K1369" s="964">
        <f t="shared" si="150"/>
        <v>0</v>
      </c>
      <c r="L1369" s="965">
        <f t="shared" si="151"/>
        <v>0</v>
      </c>
      <c r="M1369" s="277" t="str">
        <f>IF(OR(C1369="",$I1357="NSO"),"",VLOOKUP($A1352,'Class-1'!$B$9:$DL$108,65,0))</f>
        <v/>
      </c>
    </row>
    <row r="1370" spans="1:13" ht="18" customHeight="1" thickBot="1">
      <c r="A1370" s="17"/>
      <c r="B1370" s="436" t="s">
        <v>165</v>
      </c>
      <c r="C1370" s="966" t="s">
        <v>68</v>
      </c>
      <c r="D1370" s="967"/>
      <c r="E1370" s="470">
        <f>'Class-1'!$BO$7</f>
        <v>20</v>
      </c>
      <c r="F1370" s="470">
        <f>'Class-1'!$BP$7</f>
        <v>20</v>
      </c>
      <c r="G1370" s="266">
        <f t="shared" si="152"/>
        <v>40</v>
      </c>
      <c r="H1370" s="271">
        <f>'Class-1'!$BU$7</f>
        <v>60</v>
      </c>
      <c r="I1370" s="266">
        <f t="shared" si="149"/>
        <v>100</v>
      </c>
      <c r="J1370" s="470">
        <f>'Class-1'!$BY$7</f>
        <v>100</v>
      </c>
      <c r="K1370" s="1032">
        <f t="shared" si="150"/>
        <v>200</v>
      </c>
      <c r="L1370" s="1033">
        <f t="shared" si="151"/>
        <v>300</v>
      </c>
      <c r="M1370" s="276" t="s">
        <v>166</v>
      </c>
    </row>
    <row r="1371" spans="1:13" ht="18" customHeight="1">
      <c r="A1371" s="17"/>
      <c r="B1371" s="436" t="s">
        <v>165</v>
      </c>
      <c r="C1371" s="962" t="str">
        <f>'Class-1'!$BO$3</f>
        <v>Env. Study</v>
      </c>
      <c r="D1371" s="963"/>
      <c r="E1371" s="131">
        <f>IF(OR(C1371="",$I1357="NSO"),"",VLOOKUP($A1352,'Class-1'!$B$9:$DL$108,66,0))</f>
        <v>0</v>
      </c>
      <c r="F1371" s="131">
        <f>IF(OR(C1371="",$I1357="NSO"),"",VLOOKUP($A1352,'Class-1'!$B$9:$DL$108,67,0))</f>
        <v>0</v>
      </c>
      <c r="G1371" s="264">
        <f t="shared" si="152"/>
        <v>0</v>
      </c>
      <c r="H1371" s="131">
        <f>IF(OR(C1371="",$I1357="NSO"),"",VLOOKUP($A1352,'Class-1'!$B$9:$DL$108,72,0))</f>
        <v>0</v>
      </c>
      <c r="I1371" s="264">
        <f t="shared" si="149"/>
        <v>0</v>
      </c>
      <c r="J1371" s="131">
        <f>IF(OR(C1371="",$I1357="NSO"),"",VLOOKUP($A1352,'Class-1'!$B$9:$DL$108,76,0))</f>
        <v>0</v>
      </c>
      <c r="K1371" s="968">
        <f t="shared" si="150"/>
        <v>0</v>
      </c>
      <c r="L1371" s="969">
        <f t="shared" si="151"/>
        <v>0</v>
      </c>
      <c r="M1371" s="277" t="str">
        <f>IF(OR(C1371="",$I1357="NSO"),"",VLOOKUP($A1352,'Class-1'!$B$9:$DL$108,79,0))</f>
        <v/>
      </c>
    </row>
    <row r="1372" spans="1:13" ht="18" customHeight="1" thickBot="1">
      <c r="A1372" s="17"/>
      <c r="B1372" s="436" t="s">
        <v>165</v>
      </c>
      <c r="C1372" s="970"/>
      <c r="D1372" s="971"/>
      <c r="E1372" s="971"/>
      <c r="F1372" s="971"/>
      <c r="G1372" s="971"/>
      <c r="H1372" s="971"/>
      <c r="I1372" s="971"/>
      <c r="J1372" s="971"/>
      <c r="K1372" s="971"/>
      <c r="L1372" s="971"/>
      <c r="M1372" s="972"/>
    </row>
    <row r="1373" spans="1:13" ht="18" customHeight="1">
      <c r="A1373" s="17"/>
      <c r="B1373" s="436" t="s">
        <v>165</v>
      </c>
      <c r="C1373" s="973" t="s">
        <v>120</v>
      </c>
      <c r="D1373" s="974"/>
      <c r="E1373" s="975"/>
      <c r="F1373" s="906" t="s">
        <v>121</v>
      </c>
      <c r="G1373" s="906"/>
      <c r="H1373" s="907" t="s">
        <v>122</v>
      </c>
      <c r="I1373" s="908"/>
      <c r="J1373" s="132" t="s">
        <v>51</v>
      </c>
      <c r="K1373" s="438" t="s">
        <v>123</v>
      </c>
      <c r="L1373" s="262" t="s">
        <v>49</v>
      </c>
      <c r="M1373" s="278" t="s">
        <v>54</v>
      </c>
    </row>
    <row r="1374" spans="1:13" ht="18" customHeight="1" thickBot="1">
      <c r="A1374" s="17"/>
      <c r="B1374" s="436" t="s">
        <v>165</v>
      </c>
      <c r="C1374" s="976"/>
      <c r="D1374" s="977"/>
      <c r="E1374" s="978"/>
      <c r="F1374" s="909">
        <f>IF(OR($I1357="",$I1357="NSO"),"",VLOOKUP($A1352,'Class-1'!$B$9:$DL$108,107,0))</f>
        <v>1000</v>
      </c>
      <c r="G1374" s="910"/>
      <c r="H1374" s="909">
        <f>IF(OR($I1357="",$I1357="NSO"),"",VLOOKUP($A1352,'Class-1'!$B$9:$DL$108,108,0))</f>
        <v>0</v>
      </c>
      <c r="I1374" s="910"/>
      <c r="J1374" s="133">
        <f>IF(OR($I1357="",$I1357="NSO"),"",VLOOKUP($A1352,'Class-1'!$B$9:$DL$200,109,0))</f>
        <v>0</v>
      </c>
      <c r="K1374" s="133" t="str">
        <f>IF(OR($I1357="",$I1357="NSO"),"",VLOOKUP($A1352,'Class-1'!$B$9:$DL$200,110,0))</f>
        <v/>
      </c>
      <c r="L1374" s="263" t="str">
        <f>IF(OR($I1357="",$I1357="NSO"),"",VLOOKUP($A1352,'Class-1'!$B$9:$DL$200,111,0))</f>
        <v/>
      </c>
      <c r="M1374" s="279" t="str">
        <f>IF(OR($I1357="",$I1357="NSO"),"",VLOOKUP($A1352,'Class-1'!$B$9:$DL$200,113,0))</f>
        <v/>
      </c>
    </row>
    <row r="1375" spans="1:13" ht="18" customHeight="1" thickBot="1">
      <c r="A1375" s="17"/>
      <c r="B1375" s="436" t="s">
        <v>165</v>
      </c>
      <c r="C1375" s="979"/>
      <c r="D1375" s="980"/>
      <c r="E1375" s="980"/>
      <c r="F1375" s="980"/>
      <c r="G1375" s="980"/>
      <c r="H1375" s="981"/>
      <c r="I1375" s="983" t="s">
        <v>73</v>
      </c>
      <c r="J1375" s="984"/>
      <c r="K1375" s="63">
        <f>IF(OR($I1357="",$I1357="NSO"),"",VLOOKUP($A1352,'Class-1'!$B$9:$DL$200,104,0))</f>
        <v>0</v>
      </c>
      <c r="L1375" s="982" t="s">
        <v>93</v>
      </c>
      <c r="M1375" s="897"/>
    </row>
    <row r="1376" spans="1:13" ht="18" customHeight="1" thickBot="1">
      <c r="A1376" s="17"/>
      <c r="B1376" s="436" t="s">
        <v>165</v>
      </c>
      <c r="C1376" s="1014" t="s">
        <v>72</v>
      </c>
      <c r="D1376" s="1015"/>
      <c r="E1376" s="1015"/>
      <c r="F1376" s="1015"/>
      <c r="G1376" s="1015"/>
      <c r="H1376" s="1016"/>
      <c r="I1376" s="1017" t="s">
        <v>74</v>
      </c>
      <c r="J1376" s="1018"/>
      <c r="K1376" s="64">
        <f>IF(OR($I1357="",$I1357="NSO"),"",VLOOKUP($A1352,'Class-1'!$B$9:$DL$200,105,0))</f>
        <v>0</v>
      </c>
      <c r="L1376" s="1019" t="str">
        <f>IF(OR($I1357="",$I1357="NSO"),"",VLOOKUP($A1352,'Class-1'!$B$9:$DL$200,106,0))</f>
        <v/>
      </c>
      <c r="M1376" s="1020"/>
    </row>
    <row r="1377" spans="1:13" ht="18" customHeight="1" thickBot="1">
      <c r="A1377" s="17"/>
      <c r="B1377" s="436" t="s">
        <v>165</v>
      </c>
      <c r="C1377" s="1001" t="s">
        <v>66</v>
      </c>
      <c r="D1377" s="1002"/>
      <c r="E1377" s="1003"/>
      <c r="F1377" s="1012" t="s">
        <v>69</v>
      </c>
      <c r="G1377" s="1013"/>
      <c r="H1377" s="272" t="s">
        <v>58</v>
      </c>
      <c r="I1377" s="985" t="s">
        <v>75</v>
      </c>
      <c r="J1377" s="986"/>
      <c r="K1377" s="987">
        <f>IF(OR($I1357="",$I1357="NSO"),"",VLOOKUP($A1352,'Class-1'!$B$9:$DL$200,114,0))</f>
        <v>0</v>
      </c>
      <c r="L1377" s="987"/>
      <c r="M1377" s="988"/>
    </row>
    <row r="1378" spans="1:13" ht="18" customHeight="1">
      <c r="A1378" s="17"/>
      <c r="B1378" s="436" t="s">
        <v>165</v>
      </c>
      <c r="C1378" s="923" t="str">
        <f>'Class-1'!$CC$3</f>
        <v>WORK EXP.</v>
      </c>
      <c r="D1378" s="924"/>
      <c r="E1378" s="925"/>
      <c r="F1378" s="926" t="str">
        <f>IF(OR(C1378="",$I1357="NSO"),"",VLOOKUP($A1352,'Class-1'!$B$9:$DZ$200,121,0))</f>
        <v>0/100</v>
      </c>
      <c r="G1378" s="927"/>
      <c r="H1378" s="85" t="str">
        <f>IF(OR(C1378="",$I1357="NSO"),"",VLOOKUP($A1352,'Class-1'!$B$9:$DL$108,87,0))</f>
        <v/>
      </c>
      <c r="I1378" s="1021" t="s">
        <v>95</v>
      </c>
      <c r="J1378" s="1022"/>
      <c r="K1378" s="1023">
        <f>'Class-1'!$T$2</f>
        <v>44705</v>
      </c>
      <c r="L1378" s="1024"/>
      <c r="M1378" s="1025"/>
    </row>
    <row r="1379" spans="1:13" ht="18" customHeight="1">
      <c r="A1379" s="17"/>
      <c r="B1379" s="436" t="s">
        <v>165</v>
      </c>
      <c r="C1379" s="923" t="str">
        <f>'Class-1'!$CK$3</f>
        <v>ART EDUCATION</v>
      </c>
      <c r="D1379" s="924"/>
      <c r="E1379" s="925"/>
      <c r="F1379" s="926" t="str">
        <f>IF(OR(C1379="",$I1357="NSO"),"",VLOOKUP($A1352,'Class-1'!$B$9:$DZ$200,125,0))</f>
        <v>0/100</v>
      </c>
      <c r="G1379" s="927"/>
      <c r="H1379" s="134" t="str">
        <f>IF(OR(C1379="",$I1357="NSO"),"",VLOOKUP($A1352,'Class-1'!$B$9:$DL$108,95,0))</f>
        <v/>
      </c>
      <c r="I1379" s="928"/>
      <c r="J1379" s="929"/>
      <c r="K1379" s="929"/>
      <c r="L1379" s="929"/>
      <c r="M1379" s="930"/>
    </row>
    <row r="1380" spans="1:13" ht="18" customHeight="1" thickBot="1">
      <c r="A1380" s="17"/>
      <c r="B1380" s="436" t="s">
        <v>165</v>
      </c>
      <c r="C1380" s="931" t="str">
        <f>'Class-1'!$CS$3</f>
        <v>HEALTH &amp; PHY. EDUCATION</v>
      </c>
      <c r="D1380" s="932"/>
      <c r="E1380" s="933"/>
      <c r="F1380" s="926" t="str">
        <f>IF(OR(C1380="",$I1357="NSO"),"",VLOOKUP($A1352,'Class-1'!$B$9:$DZ$200,129,0))</f>
        <v>0/100</v>
      </c>
      <c r="G1380" s="927"/>
      <c r="H1380" s="86" t="str">
        <f>IF(OR(C1380="",$I1357="NSO"),"",VLOOKUP($A1352,'Class-1'!$B$9:$DL$108,103,0))</f>
        <v/>
      </c>
      <c r="I1380" s="889" t="s">
        <v>89</v>
      </c>
      <c r="J1380" s="890"/>
      <c r="K1380" s="936"/>
      <c r="L1380" s="937"/>
      <c r="M1380" s="938"/>
    </row>
    <row r="1381" spans="1:13" ht="18" customHeight="1">
      <c r="A1381" s="17"/>
      <c r="B1381" s="436" t="s">
        <v>165</v>
      </c>
      <c r="C1381" s="895" t="s">
        <v>76</v>
      </c>
      <c r="D1381" s="896"/>
      <c r="E1381" s="896"/>
      <c r="F1381" s="896"/>
      <c r="G1381" s="896"/>
      <c r="H1381" s="897"/>
      <c r="I1381" s="891"/>
      <c r="J1381" s="892"/>
      <c r="K1381" s="939"/>
      <c r="L1381" s="940"/>
      <c r="M1381" s="941"/>
    </row>
    <row r="1382" spans="1:13" ht="18" customHeight="1">
      <c r="A1382" s="17"/>
      <c r="B1382" s="436" t="s">
        <v>165</v>
      </c>
      <c r="C1382" s="135" t="s">
        <v>35</v>
      </c>
      <c r="D1382" s="463" t="s">
        <v>82</v>
      </c>
      <c r="E1382" s="452"/>
      <c r="F1382" s="463" t="s">
        <v>83</v>
      </c>
      <c r="G1382" s="464"/>
      <c r="H1382" s="465"/>
      <c r="I1382" s="893"/>
      <c r="J1382" s="894"/>
      <c r="K1382" s="942"/>
      <c r="L1382" s="943"/>
      <c r="M1382" s="944"/>
    </row>
    <row r="1383" spans="1:13" ht="16.5" customHeight="1">
      <c r="A1383" s="17"/>
      <c r="B1383" s="436" t="s">
        <v>165</v>
      </c>
      <c r="C1383" s="148" t="s">
        <v>168</v>
      </c>
      <c r="D1383" s="451" t="s">
        <v>170</v>
      </c>
      <c r="E1383" s="148"/>
      <c r="F1383" s="468" t="s">
        <v>84</v>
      </c>
      <c r="G1383" s="466"/>
      <c r="H1383" s="467"/>
      <c r="I1383" s="992" t="s">
        <v>90</v>
      </c>
      <c r="J1383" s="993"/>
      <c r="K1383" s="993"/>
      <c r="L1383" s="993"/>
      <c r="M1383" s="994"/>
    </row>
    <row r="1384" spans="1:13" ht="16.5" customHeight="1">
      <c r="A1384" s="17"/>
      <c r="B1384" s="436" t="s">
        <v>165</v>
      </c>
      <c r="C1384" s="471" t="s">
        <v>77</v>
      </c>
      <c r="D1384" s="451" t="s">
        <v>173</v>
      </c>
      <c r="E1384" s="148"/>
      <c r="F1384" s="468" t="s">
        <v>85</v>
      </c>
      <c r="G1384" s="466"/>
      <c r="H1384" s="467"/>
      <c r="I1384" s="995"/>
      <c r="J1384" s="996"/>
      <c r="K1384" s="996"/>
      <c r="L1384" s="996"/>
      <c r="M1384" s="997"/>
    </row>
    <row r="1385" spans="1:13" ht="16.5" customHeight="1">
      <c r="A1385" s="17"/>
      <c r="B1385" s="436" t="s">
        <v>165</v>
      </c>
      <c r="C1385" s="471" t="s">
        <v>78</v>
      </c>
      <c r="D1385" s="451" t="s">
        <v>174</v>
      </c>
      <c r="E1385" s="148"/>
      <c r="F1385" s="468" t="s">
        <v>86</v>
      </c>
      <c r="G1385" s="466"/>
      <c r="H1385" s="467"/>
      <c r="I1385" s="995"/>
      <c r="J1385" s="996"/>
      <c r="K1385" s="996"/>
      <c r="L1385" s="996"/>
      <c r="M1385" s="997"/>
    </row>
    <row r="1386" spans="1:13" ht="16.5" customHeight="1">
      <c r="A1386" s="17"/>
      <c r="B1386" s="436" t="s">
        <v>165</v>
      </c>
      <c r="C1386" s="471" t="s">
        <v>80</v>
      </c>
      <c r="D1386" s="451" t="s">
        <v>171</v>
      </c>
      <c r="E1386" s="148"/>
      <c r="F1386" s="468" t="s">
        <v>88</v>
      </c>
      <c r="G1386" s="466"/>
      <c r="H1386" s="467"/>
      <c r="I1386" s="998"/>
      <c r="J1386" s="999"/>
      <c r="K1386" s="999"/>
      <c r="L1386" s="999"/>
      <c r="M1386" s="1000"/>
    </row>
    <row r="1387" spans="1:13" ht="16.5" customHeight="1" thickBot="1">
      <c r="A1387" s="17"/>
      <c r="B1387" s="437" t="s">
        <v>165</v>
      </c>
      <c r="C1387" s="280" t="s">
        <v>79</v>
      </c>
      <c r="D1387" s="446" t="s">
        <v>172</v>
      </c>
      <c r="E1387" s="439"/>
      <c r="F1387" s="461" t="s">
        <v>87</v>
      </c>
      <c r="G1387" s="462"/>
      <c r="H1387" s="469"/>
      <c r="I1387" s="989" t="s">
        <v>124</v>
      </c>
      <c r="J1387" s="990"/>
      <c r="K1387" s="990"/>
      <c r="L1387" s="990"/>
      <c r="M1387" s="991"/>
    </row>
    <row r="1388" spans="1:13" ht="14.25" customHeight="1" thickBot="1">
      <c r="A1388" s="282">
        <f>A1352+1</f>
        <v>39</v>
      </c>
      <c r="B1388" s="1009" t="s">
        <v>61</v>
      </c>
      <c r="C1388" s="1010"/>
      <c r="D1388" s="1010"/>
      <c r="E1388" s="1010"/>
      <c r="F1388" s="1010"/>
      <c r="G1388" s="1010"/>
      <c r="H1388" s="1010"/>
      <c r="I1388" s="1010"/>
      <c r="J1388" s="1010"/>
      <c r="K1388" s="1010"/>
      <c r="L1388" s="1010"/>
      <c r="M1388" s="1011"/>
    </row>
    <row r="1389" spans="1:13" ht="36.75" thickTop="1">
      <c r="A1389" s="17"/>
      <c r="B1389" s="1005"/>
      <c r="C1389" s="1006"/>
      <c r="D1389" s="945" t="str">
        <f>Master!$E$8</f>
        <v>Govt.Sr.Sec.Sch. Raimalwada</v>
      </c>
      <c r="E1389" s="946"/>
      <c r="F1389" s="946"/>
      <c r="G1389" s="946"/>
      <c r="H1389" s="946"/>
      <c r="I1389" s="946"/>
      <c r="J1389" s="946"/>
      <c r="K1389" s="946"/>
      <c r="L1389" s="946"/>
      <c r="M1389" s="947"/>
    </row>
    <row r="1390" spans="1:13" ht="21" customHeight="1" thickBot="1">
      <c r="A1390" s="17"/>
      <c r="B1390" s="1007"/>
      <c r="C1390" s="1008"/>
      <c r="D1390" s="948" t="str">
        <f>Master!$E$11</f>
        <v>P.S.-Bapini (Jodhpur)</v>
      </c>
      <c r="E1390" s="949"/>
      <c r="F1390" s="949"/>
      <c r="G1390" s="949"/>
      <c r="H1390" s="949"/>
      <c r="I1390" s="949"/>
      <c r="J1390" s="949"/>
      <c r="K1390" s="949"/>
      <c r="L1390" s="949"/>
      <c r="M1390" s="950"/>
    </row>
    <row r="1391" spans="1:13" ht="42.75" customHeight="1" thickTop="1">
      <c r="A1391" s="17"/>
      <c r="B1391" s="273"/>
      <c r="C1391" s="916" t="s">
        <v>62</v>
      </c>
      <c r="D1391" s="917"/>
      <c r="E1391" s="917"/>
      <c r="F1391" s="917"/>
      <c r="G1391" s="917"/>
      <c r="H1391" s="917"/>
      <c r="I1391" s="918"/>
      <c r="J1391" s="922" t="s">
        <v>91</v>
      </c>
      <c r="K1391" s="922"/>
      <c r="L1391" s="934" t="str">
        <f>Master!$E$14</f>
        <v>0810000000</v>
      </c>
      <c r="M1391" s="935"/>
    </row>
    <row r="1392" spans="1:13" ht="18" customHeight="1" thickBot="1">
      <c r="A1392" s="17"/>
      <c r="B1392" s="274"/>
      <c r="C1392" s="919"/>
      <c r="D1392" s="920"/>
      <c r="E1392" s="920"/>
      <c r="F1392" s="920"/>
      <c r="G1392" s="920"/>
      <c r="H1392" s="920"/>
      <c r="I1392" s="921"/>
      <c r="J1392" s="898" t="s">
        <v>63</v>
      </c>
      <c r="K1392" s="899"/>
      <c r="L1392" s="902" t="str">
        <f>Master!$E$6</f>
        <v>2021-22</v>
      </c>
      <c r="M1392" s="903"/>
    </row>
    <row r="1393" spans="1:13" ht="18" customHeight="1" thickBot="1">
      <c r="A1393" s="17"/>
      <c r="B1393" s="274"/>
      <c r="C1393" s="951" t="s">
        <v>125</v>
      </c>
      <c r="D1393" s="952"/>
      <c r="E1393" s="952"/>
      <c r="F1393" s="952"/>
      <c r="G1393" s="952"/>
      <c r="H1393" s="952"/>
      <c r="I1393" s="281">
        <f>VLOOKUP($A1388,'Class-1'!$B$9:$F$108,5,0)</f>
        <v>0</v>
      </c>
      <c r="J1393" s="900"/>
      <c r="K1393" s="901"/>
      <c r="L1393" s="904"/>
      <c r="M1393" s="905"/>
    </row>
    <row r="1394" spans="1:13" ht="18" customHeight="1">
      <c r="A1394" s="17"/>
      <c r="B1394" s="436" t="s">
        <v>165</v>
      </c>
      <c r="C1394" s="911" t="s">
        <v>20</v>
      </c>
      <c r="D1394" s="912"/>
      <c r="E1394" s="912"/>
      <c r="F1394" s="913"/>
      <c r="G1394" s="31" t="s">
        <v>101</v>
      </c>
      <c r="H1394" s="914">
        <f>VLOOKUP($A1388,'Class-1'!$B$9:$DL$108,3,0)</f>
        <v>0</v>
      </c>
      <c r="I1394" s="914"/>
      <c r="J1394" s="914"/>
      <c r="K1394" s="914"/>
      <c r="L1394" s="914"/>
      <c r="M1394" s="915"/>
    </row>
    <row r="1395" spans="1:13" ht="18" customHeight="1">
      <c r="A1395" s="17"/>
      <c r="B1395" s="436" t="s">
        <v>165</v>
      </c>
      <c r="C1395" s="953" t="s">
        <v>22</v>
      </c>
      <c r="D1395" s="954"/>
      <c r="E1395" s="954"/>
      <c r="F1395" s="955"/>
      <c r="G1395" s="60" t="s">
        <v>101</v>
      </c>
      <c r="H1395" s="956">
        <f>VLOOKUP($A1388,'Class-1'!$B$9:$DL$108,6,0)</f>
        <v>0</v>
      </c>
      <c r="I1395" s="956"/>
      <c r="J1395" s="956"/>
      <c r="K1395" s="956"/>
      <c r="L1395" s="956"/>
      <c r="M1395" s="957"/>
    </row>
    <row r="1396" spans="1:13" ht="18" customHeight="1">
      <c r="A1396" s="17"/>
      <c r="B1396" s="436" t="s">
        <v>165</v>
      </c>
      <c r="C1396" s="953" t="s">
        <v>23</v>
      </c>
      <c r="D1396" s="954"/>
      <c r="E1396" s="954"/>
      <c r="F1396" s="955"/>
      <c r="G1396" s="60" t="s">
        <v>101</v>
      </c>
      <c r="H1396" s="956">
        <f>VLOOKUP($A1388,'Class-1'!$B$9:$DL$108,7,0)</f>
        <v>0</v>
      </c>
      <c r="I1396" s="956"/>
      <c r="J1396" s="956"/>
      <c r="K1396" s="956"/>
      <c r="L1396" s="956"/>
      <c r="M1396" s="957"/>
    </row>
    <row r="1397" spans="1:13" ht="18" customHeight="1">
      <c r="A1397" s="17"/>
      <c r="B1397" s="436" t="s">
        <v>165</v>
      </c>
      <c r="C1397" s="953" t="s">
        <v>64</v>
      </c>
      <c r="D1397" s="954"/>
      <c r="E1397" s="954"/>
      <c r="F1397" s="955"/>
      <c r="G1397" s="60" t="s">
        <v>101</v>
      </c>
      <c r="H1397" s="956">
        <f>VLOOKUP($A1388,'Class-1'!$B$9:$DL$108,8,0)</f>
        <v>0</v>
      </c>
      <c r="I1397" s="956"/>
      <c r="J1397" s="956"/>
      <c r="K1397" s="956"/>
      <c r="L1397" s="956"/>
      <c r="M1397" s="957"/>
    </row>
    <row r="1398" spans="1:13" ht="18" customHeight="1">
      <c r="A1398" s="17"/>
      <c r="B1398" s="436" t="s">
        <v>165</v>
      </c>
      <c r="C1398" s="953" t="s">
        <v>65</v>
      </c>
      <c r="D1398" s="954"/>
      <c r="E1398" s="954"/>
      <c r="F1398" s="955"/>
      <c r="G1398" s="60" t="s">
        <v>101</v>
      </c>
      <c r="H1398" s="1026" t="str">
        <f>CONCATENATE('Class-1'!$F$4,'Class-1'!$I$4)</f>
        <v>4(A)</v>
      </c>
      <c r="I1398" s="956"/>
      <c r="J1398" s="956"/>
      <c r="K1398" s="956"/>
      <c r="L1398" s="956"/>
      <c r="M1398" s="957"/>
    </row>
    <row r="1399" spans="1:13" ht="18" customHeight="1" thickBot="1">
      <c r="A1399" s="17"/>
      <c r="B1399" s="436" t="s">
        <v>165</v>
      </c>
      <c r="C1399" s="1027" t="s">
        <v>25</v>
      </c>
      <c r="D1399" s="1028"/>
      <c r="E1399" s="1028"/>
      <c r="F1399" s="1029"/>
      <c r="G1399" s="130" t="s">
        <v>101</v>
      </c>
      <c r="H1399" s="1030">
        <f>VLOOKUP($A1388,'Class-1'!$B$9:$DL$108,9,0)</f>
        <v>0</v>
      </c>
      <c r="I1399" s="1030"/>
      <c r="J1399" s="1030"/>
      <c r="K1399" s="1030"/>
      <c r="L1399" s="1030"/>
      <c r="M1399" s="1031"/>
    </row>
    <row r="1400" spans="1:13" ht="18" customHeight="1">
      <c r="A1400" s="17"/>
      <c r="B1400" s="436" t="s">
        <v>165</v>
      </c>
      <c r="C1400" s="958" t="s">
        <v>66</v>
      </c>
      <c r="D1400" s="959"/>
      <c r="E1400" s="268" t="s">
        <v>109</v>
      </c>
      <c r="F1400" s="268" t="s">
        <v>110</v>
      </c>
      <c r="G1400" s="265" t="s">
        <v>34</v>
      </c>
      <c r="H1400" s="269" t="s">
        <v>67</v>
      </c>
      <c r="I1400" s="265" t="s">
        <v>147</v>
      </c>
      <c r="J1400" s="270" t="s">
        <v>31</v>
      </c>
      <c r="K1400" s="960" t="s">
        <v>118</v>
      </c>
      <c r="L1400" s="961"/>
      <c r="M1400" s="275" t="s">
        <v>119</v>
      </c>
    </row>
    <row r="1401" spans="1:13" ht="18" customHeight="1" thickBot="1">
      <c r="A1401" s="17"/>
      <c r="B1401" s="436" t="s">
        <v>165</v>
      </c>
      <c r="C1401" s="966" t="s">
        <v>68</v>
      </c>
      <c r="D1401" s="967"/>
      <c r="E1401" s="470">
        <f>'Class-1'!$K$7</f>
        <v>20</v>
      </c>
      <c r="F1401" s="470">
        <f>'Class-1'!$L$7</f>
        <v>20</v>
      </c>
      <c r="G1401" s="266">
        <f>E1401+F1401</f>
        <v>40</v>
      </c>
      <c r="H1401" s="470">
        <f>'Class-1'!$Q$7</f>
        <v>60</v>
      </c>
      <c r="I1401" s="266">
        <f>G1401+H1401</f>
        <v>100</v>
      </c>
      <c r="J1401" s="470">
        <f>'Class-1'!$U$7</f>
        <v>100</v>
      </c>
      <c r="K1401" s="1032">
        <f>I1401+J1401</f>
        <v>200</v>
      </c>
      <c r="L1401" s="1033"/>
      <c r="M1401" s="276" t="s">
        <v>166</v>
      </c>
    </row>
    <row r="1402" spans="1:13" ht="18" customHeight="1">
      <c r="A1402" s="17"/>
      <c r="B1402" s="436" t="s">
        <v>165</v>
      </c>
      <c r="C1402" s="1034" t="str">
        <f>'Class-1'!$K$3</f>
        <v>Hindi</v>
      </c>
      <c r="D1402" s="1035"/>
      <c r="E1402" s="131">
        <f>IF(OR(C1402="",$I1393="NSO"),"",VLOOKUP($A1388,'Class-1'!$B$9:$DL$108,10,0))</f>
        <v>0</v>
      </c>
      <c r="F1402" s="131">
        <f>IF(OR(C1402="",$I1393="NSO"),"",VLOOKUP($A1388,'Class-1'!$B$9:$DL$108,11,0))</f>
        <v>0</v>
      </c>
      <c r="G1402" s="267">
        <f>SUM(E1402,F1402)</f>
        <v>0</v>
      </c>
      <c r="H1402" s="131">
        <f>IF(OR(C1402="",$I1393="NSO"),"",VLOOKUP($A1388,'Class-1'!$B$9:$DL$108,16,0))</f>
        <v>0</v>
      </c>
      <c r="I1402" s="264">
        <f t="shared" ref="I1402:I1407" si="153">SUM(G1402,H1402)</f>
        <v>0</v>
      </c>
      <c r="J1402" s="131">
        <f>IF(OR(C1402="",$I1393="NSO"),"",VLOOKUP($A1388,'Class-1'!$B$9:$DL$108,20,0))</f>
        <v>0</v>
      </c>
      <c r="K1402" s="1036">
        <f t="shared" ref="K1402:K1407" si="154">SUM(I1402,J1402)</f>
        <v>0</v>
      </c>
      <c r="L1402" s="1037">
        <f t="shared" ref="L1402:L1407" si="155">SUM(J1402,K1402)</f>
        <v>0</v>
      </c>
      <c r="M1402" s="277" t="str">
        <f>IF(OR(C1402="",$I1393="NSO"),"",VLOOKUP($A1388,'Class-1'!$B$9:$DL$108,23,0))</f>
        <v/>
      </c>
    </row>
    <row r="1403" spans="1:13" ht="18" customHeight="1">
      <c r="A1403" s="17"/>
      <c r="B1403" s="436" t="s">
        <v>165</v>
      </c>
      <c r="C1403" s="962" t="str">
        <f>'Class-1'!$Y$3</f>
        <v>Mathematics</v>
      </c>
      <c r="D1403" s="963"/>
      <c r="E1403" s="131">
        <f>IF(OR(C1403="",$I1393="NSO"),"",VLOOKUP($A1388,'Class-1'!$B$9:$DL$108,24,0))</f>
        <v>0</v>
      </c>
      <c r="F1403" s="131">
        <f>IF(OR(C1403="",$I1393="NSO"),"",VLOOKUP($A1388,'Class-1'!$B$9:$DL$108,25,0))</f>
        <v>0</v>
      </c>
      <c r="G1403" s="267">
        <f t="shared" ref="G1403:G1407" si="156">SUM(E1403,F1403)</f>
        <v>0</v>
      </c>
      <c r="H1403" s="131">
        <f>IF(OR(C1403="",$I1393="NSO"),"",VLOOKUP($A1388,'Class-1'!$B$9:$DL$108,30,0))</f>
        <v>0</v>
      </c>
      <c r="I1403" s="264">
        <f t="shared" si="153"/>
        <v>0</v>
      </c>
      <c r="J1403" s="131">
        <f>IF(OR(C1403="",$I1393="NSO"),"",VLOOKUP($A1388,'Class-1'!$B$9:$DL$108,34,0))</f>
        <v>0</v>
      </c>
      <c r="K1403" s="964">
        <f t="shared" si="154"/>
        <v>0</v>
      </c>
      <c r="L1403" s="965">
        <f t="shared" si="155"/>
        <v>0</v>
      </c>
      <c r="M1403" s="277" t="str">
        <f>IF(OR(C1403="",$I1393="NSO"),"",VLOOKUP($A1388,'Class-1'!$B$9:$DL$108,37,0))</f>
        <v/>
      </c>
    </row>
    <row r="1404" spans="1:13" ht="18" customHeight="1">
      <c r="A1404" s="17"/>
      <c r="B1404" s="436" t="s">
        <v>165</v>
      </c>
      <c r="C1404" s="962" t="str">
        <f>'Class-1'!$AM$3</f>
        <v>Sanskrit</v>
      </c>
      <c r="D1404" s="963"/>
      <c r="E1404" s="131">
        <f>IF(OR(C1404="",$I1393="NSO"),"",VLOOKUP($A1388,'Class-1'!$B$9:$DL$108,38,0))</f>
        <v>0</v>
      </c>
      <c r="F1404" s="131">
        <f>IF(OR(C1404="",$I1393="NSO"),"",VLOOKUP($A1388,'Class-1'!$B$9:$DL$108,39,0))</f>
        <v>0</v>
      </c>
      <c r="G1404" s="267">
        <f t="shared" si="156"/>
        <v>0</v>
      </c>
      <c r="H1404" s="131">
        <f>IF(OR(C1404="",$I1393="NSO"),"",VLOOKUP($A1388,'Class-1'!$B$9:$DL$108,44,0))</f>
        <v>0</v>
      </c>
      <c r="I1404" s="264">
        <f t="shared" si="153"/>
        <v>0</v>
      </c>
      <c r="J1404" s="131">
        <f>IF(OR(C1404="",$I1393="NSO"),"",VLOOKUP($A1388,'Class-1'!$B$9:$DL$108,48,0))</f>
        <v>0</v>
      </c>
      <c r="K1404" s="964">
        <f t="shared" si="154"/>
        <v>0</v>
      </c>
      <c r="L1404" s="965">
        <f t="shared" si="155"/>
        <v>0</v>
      </c>
      <c r="M1404" s="277" t="str">
        <f>IF(OR(C1404="",$I1393="NSO"),"",VLOOKUP($A1388,'Class-1'!$B$9:$DL$108,51,0))</f>
        <v/>
      </c>
    </row>
    <row r="1405" spans="1:13" ht="18" customHeight="1">
      <c r="A1405" s="17"/>
      <c r="B1405" s="436" t="s">
        <v>165</v>
      </c>
      <c r="C1405" s="962" t="str">
        <f>'Class-1'!$BA$3</f>
        <v>English</v>
      </c>
      <c r="D1405" s="963"/>
      <c r="E1405" s="131">
        <f>IF(OR(C1405="",$I1393="NSO"),"",VLOOKUP($A1388,'Class-1'!$B$9:$DL$108,52,0))</f>
        <v>0</v>
      </c>
      <c r="F1405" s="131">
        <f>IF(OR(C1405="",$I1393="NSO"),"",VLOOKUP($A1388,'Class-1'!$B$9:$DL$108,53,0))</f>
        <v>0</v>
      </c>
      <c r="G1405" s="267">
        <f t="shared" si="156"/>
        <v>0</v>
      </c>
      <c r="H1405" s="131">
        <f>IF(OR(C1405="",$I1393="NSO"),"",VLOOKUP($A1388,'Class-1'!$B$9:$DL$108,58,0))</f>
        <v>0</v>
      </c>
      <c r="I1405" s="264">
        <f t="shared" si="153"/>
        <v>0</v>
      </c>
      <c r="J1405" s="131">
        <f>IF(OR(C1405="",$I1393="NSO"),"",VLOOKUP($A1388,'Class-1'!$B$9:$DL$108,62,0))</f>
        <v>0</v>
      </c>
      <c r="K1405" s="964">
        <f t="shared" si="154"/>
        <v>0</v>
      </c>
      <c r="L1405" s="965">
        <f t="shared" si="155"/>
        <v>0</v>
      </c>
      <c r="M1405" s="277" t="str">
        <f>IF(OR(C1405="",$I1393="NSO"),"",VLOOKUP($A1388,'Class-1'!$B$9:$DL$108,65,0))</f>
        <v/>
      </c>
    </row>
    <row r="1406" spans="1:13" ht="18" customHeight="1" thickBot="1">
      <c r="A1406" s="17"/>
      <c r="B1406" s="436" t="s">
        <v>165</v>
      </c>
      <c r="C1406" s="966" t="s">
        <v>68</v>
      </c>
      <c r="D1406" s="967"/>
      <c r="E1406" s="470">
        <f>'Class-1'!$BO$7</f>
        <v>20</v>
      </c>
      <c r="F1406" s="470">
        <f>'Class-1'!$BP$7</f>
        <v>20</v>
      </c>
      <c r="G1406" s="266">
        <f t="shared" si="156"/>
        <v>40</v>
      </c>
      <c r="H1406" s="271">
        <f>'Class-1'!$BU$7</f>
        <v>60</v>
      </c>
      <c r="I1406" s="266">
        <f t="shared" si="153"/>
        <v>100</v>
      </c>
      <c r="J1406" s="470">
        <f>'Class-1'!$BY$7</f>
        <v>100</v>
      </c>
      <c r="K1406" s="1032">
        <f t="shared" si="154"/>
        <v>200</v>
      </c>
      <c r="L1406" s="1033">
        <f t="shared" si="155"/>
        <v>300</v>
      </c>
      <c r="M1406" s="276" t="s">
        <v>166</v>
      </c>
    </row>
    <row r="1407" spans="1:13" ht="18" customHeight="1">
      <c r="A1407" s="17"/>
      <c r="B1407" s="436" t="s">
        <v>165</v>
      </c>
      <c r="C1407" s="962" t="str">
        <f>'Class-1'!$BO$3</f>
        <v>Env. Study</v>
      </c>
      <c r="D1407" s="963"/>
      <c r="E1407" s="131">
        <f>IF(OR(C1407="",$I1393="NSO"),"",VLOOKUP($A1388,'Class-1'!$B$9:$DL$108,66,0))</f>
        <v>0</v>
      </c>
      <c r="F1407" s="131">
        <f>IF(OR(C1407="",$I1393="NSO"),"",VLOOKUP($A1388,'Class-1'!$B$9:$DL$108,67,0))</f>
        <v>0</v>
      </c>
      <c r="G1407" s="264">
        <f t="shared" si="156"/>
        <v>0</v>
      </c>
      <c r="H1407" s="131">
        <f>IF(OR(C1407="",$I1393="NSO"),"",VLOOKUP($A1388,'Class-1'!$B$9:$DL$108,72,0))</f>
        <v>0</v>
      </c>
      <c r="I1407" s="264">
        <f t="shared" si="153"/>
        <v>0</v>
      </c>
      <c r="J1407" s="131">
        <f>IF(OR(C1407="",$I1393="NSO"),"",VLOOKUP($A1388,'Class-1'!$B$9:$DL$108,76,0))</f>
        <v>0</v>
      </c>
      <c r="K1407" s="968">
        <f t="shared" si="154"/>
        <v>0</v>
      </c>
      <c r="L1407" s="969">
        <f t="shared" si="155"/>
        <v>0</v>
      </c>
      <c r="M1407" s="277" t="str">
        <f>IF(OR(C1407="",$I1393="NSO"),"",VLOOKUP($A1388,'Class-1'!$B$9:$DL$108,79,0))</f>
        <v/>
      </c>
    </row>
    <row r="1408" spans="1:13" ht="18" customHeight="1" thickBot="1">
      <c r="A1408" s="17"/>
      <c r="B1408" s="436" t="s">
        <v>165</v>
      </c>
      <c r="C1408" s="970"/>
      <c r="D1408" s="971"/>
      <c r="E1408" s="971"/>
      <c r="F1408" s="971"/>
      <c r="G1408" s="971"/>
      <c r="H1408" s="971"/>
      <c r="I1408" s="971"/>
      <c r="J1408" s="971"/>
      <c r="K1408" s="971"/>
      <c r="L1408" s="971"/>
      <c r="M1408" s="972"/>
    </row>
    <row r="1409" spans="1:13" ht="18" customHeight="1">
      <c r="A1409" s="17"/>
      <c r="B1409" s="436" t="s">
        <v>165</v>
      </c>
      <c r="C1409" s="973" t="s">
        <v>120</v>
      </c>
      <c r="D1409" s="974"/>
      <c r="E1409" s="975"/>
      <c r="F1409" s="906" t="s">
        <v>121</v>
      </c>
      <c r="G1409" s="906"/>
      <c r="H1409" s="907" t="s">
        <v>122</v>
      </c>
      <c r="I1409" s="908"/>
      <c r="J1409" s="132" t="s">
        <v>51</v>
      </c>
      <c r="K1409" s="438" t="s">
        <v>123</v>
      </c>
      <c r="L1409" s="262" t="s">
        <v>49</v>
      </c>
      <c r="M1409" s="278" t="s">
        <v>54</v>
      </c>
    </row>
    <row r="1410" spans="1:13" ht="18" customHeight="1" thickBot="1">
      <c r="A1410" s="17"/>
      <c r="B1410" s="436" t="s">
        <v>165</v>
      </c>
      <c r="C1410" s="976"/>
      <c r="D1410" s="977"/>
      <c r="E1410" s="978"/>
      <c r="F1410" s="909">
        <f>IF(OR($I1393="",$I1393="NSO"),"",VLOOKUP($A1388,'Class-1'!$B$9:$DL$108,107,0))</f>
        <v>1000</v>
      </c>
      <c r="G1410" s="910"/>
      <c r="H1410" s="909">
        <f>IF(OR($I1393="",$I1393="NSO"),"",VLOOKUP($A1388,'Class-1'!$B$9:$DL$108,108,0))</f>
        <v>0</v>
      </c>
      <c r="I1410" s="910"/>
      <c r="J1410" s="133">
        <f>IF(OR($I1393="",$I1393="NSO"),"",VLOOKUP($A1388,'Class-1'!$B$9:$DL$200,109,0))</f>
        <v>0</v>
      </c>
      <c r="K1410" s="133" t="str">
        <f>IF(OR($I1393="",$I1393="NSO"),"",VLOOKUP($A1388,'Class-1'!$B$9:$DL$200,110,0))</f>
        <v/>
      </c>
      <c r="L1410" s="263" t="str">
        <f>IF(OR($I1393="",$I1393="NSO"),"",VLOOKUP($A1388,'Class-1'!$B$9:$DL$200,111,0))</f>
        <v/>
      </c>
      <c r="M1410" s="279" t="str">
        <f>IF(OR($I1393="",$I1393="NSO"),"",VLOOKUP($A1388,'Class-1'!$B$9:$DL$200,113,0))</f>
        <v/>
      </c>
    </row>
    <row r="1411" spans="1:13" ht="18" customHeight="1" thickBot="1">
      <c r="A1411" s="17"/>
      <c r="B1411" s="436" t="s">
        <v>165</v>
      </c>
      <c r="C1411" s="979"/>
      <c r="D1411" s="980"/>
      <c r="E1411" s="980"/>
      <c r="F1411" s="980"/>
      <c r="G1411" s="980"/>
      <c r="H1411" s="981"/>
      <c r="I1411" s="983" t="s">
        <v>73</v>
      </c>
      <c r="J1411" s="984"/>
      <c r="K1411" s="63">
        <f>IF(OR($I1393="",$I1393="NSO"),"",VLOOKUP($A1388,'Class-1'!$B$9:$DL$200,104,0))</f>
        <v>0</v>
      </c>
      <c r="L1411" s="982" t="s">
        <v>93</v>
      </c>
      <c r="M1411" s="897"/>
    </row>
    <row r="1412" spans="1:13" ht="18" customHeight="1" thickBot="1">
      <c r="A1412" s="17"/>
      <c r="B1412" s="436" t="s">
        <v>165</v>
      </c>
      <c r="C1412" s="1014" t="s">
        <v>72</v>
      </c>
      <c r="D1412" s="1015"/>
      <c r="E1412" s="1015"/>
      <c r="F1412" s="1015"/>
      <c r="G1412" s="1015"/>
      <c r="H1412" s="1016"/>
      <c r="I1412" s="1017" t="s">
        <v>74</v>
      </c>
      <c r="J1412" s="1018"/>
      <c r="K1412" s="64">
        <f>IF(OR($I1393="",$I1393="NSO"),"",VLOOKUP($A1388,'Class-1'!$B$9:$DL$200,105,0))</f>
        <v>0</v>
      </c>
      <c r="L1412" s="1019" t="str">
        <f>IF(OR($I1393="",$I1393="NSO"),"",VLOOKUP($A1388,'Class-1'!$B$9:$DL$200,106,0))</f>
        <v/>
      </c>
      <c r="M1412" s="1020"/>
    </row>
    <row r="1413" spans="1:13" ht="18" customHeight="1" thickBot="1">
      <c r="A1413" s="17"/>
      <c r="B1413" s="436" t="s">
        <v>165</v>
      </c>
      <c r="C1413" s="1001" t="s">
        <v>66</v>
      </c>
      <c r="D1413" s="1002"/>
      <c r="E1413" s="1003"/>
      <c r="F1413" s="1012" t="s">
        <v>69</v>
      </c>
      <c r="G1413" s="1013"/>
      <c r="H1413" s="272" t="s">
        <v>58</v>
      </c>
      <c r="I1413" s="985" t="s">
        <v>75</v>
      </c>
      <c r="J1413" s="986"/>
      <c r="K1413" s="987">
        <f>IF(OR($I1393="",$I1393="NSO"),"",VLOOKUP($A1388,'Class-1'!$B$9:$DL$200,114,0))</f>
        <v>0</v>
      </c>
      <c r="L1413" s="987"/>
      <c r="M1413" s="988"/>
    </row>
    <row r="1414" spans="1:13" ht="18" customHeight="1">
      <c r="A1414" s="17"/>
      <c r="B1414" s="436" t="s">
        <v>165</v>
      </c>
      <c r="C1414" s="923" t="str">
        <f>'Class-1'!$CC$3</f>
        <v>WORK EXP.</v>
      </c>
      <c r="D1414" s="924"/>
      <c r="E1414" s="925"/>
      <c r="F1414" s="926" t="str">
        <f>IF(OR(C1414="",$I1393="NSO"),"",VLOOKUP($A1388,'Class-1'!$B$9:$DZ$200,121,0))</f>
        <v>0/100</v>
      </c>
      <c r="G1414" s="927"/>
      <c r="H1414" s="85" t="str">
        <f>IF(OR(C1414="",$I1393="NSO"),"",VLOOKUP($A1388,'Class-1'!$B$9:$DL$108,87,0))</f>
        <v/>
      </c>
      <c r="I1414" s="1021" t="s">
        <v>95</v>
      </c>
      <c r="J1414" s="1022"/>
      <c r="K1414" s="1023">
        <f>'Class-1'!$T$2</f>
        <v>44705</v>
      </c>
      <c r="L1414" s="1024"/>
      <c r="M1414" s="1025"/>
    </row>
    <row r="1415" spans="1:13" ht="18" customHeight="1">
      <c r="A1415" s="17"/>
      <c r="B1415" s="436" t="s">
        <v>165</v>
      </c>
      <c r="C1415" s="923" t="str">
        <f>'Class-1'!$CK$3</f>
        <v>ART EDUCATION</v>
      </c>
      <c r="D1415" s="924"/>
      <c r="E1415" s="925"/>
      <c r="F1415" s="926" t="str">
        <f>IF(OR(C1415="",$I1393="NSO"),"",VLOOKUP($A1388,'Class-1'!$B$9:$DZ$200,125,0))</f>
        <v>0/100</v>
      </c>
      <c r="G1415" s="927"/>
      <c r="H1415" s="134" t="str">
        <f>IF(OR(C1415="",$I1393="NSO"),"",VLOOKUP($A1388,'Class-1'!$B$9:$DL$108,95,0))</f>
        <v/>
      </c>
      <c r="I1415" s="928"/>
      <c r="J1415" s="929"/>
      <c r="K1415" s="929"/>
      <c r="L1415" s="929"/>
      <c r="M1415" s="930"/>
    </row>
    <row r="1416" spans="1:13" ht="18" customHeight="1" thickBot="1">
      <c r="A1416" s="17"/>
      <c r="B1416" s="436" t="s">
        <v>165</v>
      </c>
      <c r="C1416" s="931" t="str">
        <f>'Class-1'!$CS$3</f>
        <v>HEALTH &amp; PHY. EDUCATION</v>
      </c>
      <c r="D1416" s="932"/>
      <c r="E1416" s="933"/>
      <c r="F1416" s="926" t="str">
        <f>IF(OR(C1416="",$I1393="NSO"),"",VLOOKUP($A1388,'Class-1'!$B$9:$DZ$200,129,0))</f>
        <v>0/100</v>
      </c>
      <c r="G1416" s="927"/>
      <c r="H1416" s="86" t="str">
        <f>IF(OR(C1416="",$I1393="NSO"),"",VLOOKUP($A1388,'Class-1'!$B$9:$DL$108,103,0))</f>
        <v/>
      </c>
      <c r="I1416" s="889" t="s">
        <v>89</v>
      </c>
      <c r="J1416" s="890"/>
      <c r="K1416" s="936"/>
      <c r="L1416" s="937"/>
      <c r="M1416" s="938"/>
    </row>
    <row r="1417" spans="1:13" ht="18" customHeight="1">
      <c r="A1417" s="17"/>
      <c r="B1417" s="436" t="s">
        <v>165</v>
      </c>
      <c r="C1417" s="895" t="s">
        <v>76</v>
      </c>
      <c r="D1417" s="896"/>
      <c r="E1417" s="896"/>
      <c r="F1417" s="896"/>
      <c r="G1417" s="896"/>
      <c r="H1417" s="897"/>
      <c r="I1417" s="891"/>
      <c r="J1417" s="892"/>
      <c r="K1417" s="939"/>
      <c r="L1417" s="940"/>
      <c r="M1417" s="941"/>
    </row>
    <row r="1418" spans="1:13" ht="18" customHeight="1">
      <c r="A1418" s="17"/>
      <c r="B1418" s="436" t="s">
        <v>165</v>
      </c>
      <c r="C1418" s="135" t="s">
        <v>35</v>
      </c>
      <c r="D1418" s="463" t="s">
        <v>82</v>
      </c>
      <c r="E1418" s="452"/>
      <c r="F1418" s="463" t="s">
        <v>83</v>
      </c>
      <c r="G1418" s="464"/>
      <c r="H1418" s="465"/>
      <c r="I1418" s="893"/>
      <c r="J1418" s="894"/>
      <c r="K1418" s="942"/>
      <c r="L1418" s="943"/>
      <c r="M1418" s="944"/>
    </row>
    <row r="1419" spans="1:13" ht="16.5" customHeight="1">
      <c r="A1419" s="17"/>
      <c r="B1419" s="436" t="s">
        <v>165</v>
      </c>
      <c r="C1419" s="148" t="s">
        <v>168</v>
      </c>
      <c r="D1419" s="451" t="s">
        <v>170</v>
      </c>
      <c r="E1419" s="148"/>
      <c r="F1419" s="468" t="s">
        <v>84</v>
      </c>
      <c r="G1419" s="466"/>
      <c r="H1419" s="467"/>
      <c r="I1419" s="992" t="s">
        <v>90</v>
      </c>
      <c r="J1419" s="993"/>
      <c r="K1419" s="993"/>
      <c r="L1419" s="993"/>
      <c r="M1419" s="994"/>
    </row>
    <row r="1420" spans="1:13" ht="16.5" customHeight="1">
      <c r="A1420" s="17"/>
      <c r="B1420" s="436" t="s">
        <v>165</v>
      </c>
      <c r="C1420" s="471" t="s">
        <v>77</v>
      </c>
      <c r="D1420" s="451" t="s">
        <v>173</v>
      </c>
      <c r="E1420" s="148"/>
      <c r="F1420" s="468" t="s">
        <v>85</v>
      </c>
      <c r="G1420" s="466"/>
      <c r="H1420" s="467"/>
      <c r="I1420" s="995"/>
      <c r="J1420" s="996"/>
      <c r="K1420" s="996"/>
      <c r="L1420" s="996"/>
      <c r="M1420" s="997"/>
    </row>
    <row r="1421" spans="1:13" ht="16.5" customHeight="1">
      <c r="A1421" s="17"/>
      <c r="B1421" s="436" t="s">
        <v>165</v>
      </c>
      <c r="C1421" s="471" t="s">
        <v>78</v>
      </c>
      <c r="D1421" s="451" t="s">
        <v>174</v>
      </c>
      <c r="E1421" s="148"/>
      <c r="F1421" s="468" t="s">
        <v>86</v>
      </c>
      <c r="G1421" s="466"/>
      <c r="H1421" s="467"/>
      <c r="I1421" s="995"/>
      <c r="J1421" s="996"/>
      <c r="K1421" s="996"/>
      <c r="L1421" s="996"/>
      <c r="M1421" s="997"/>
    </row>
    <row r="1422" spans="1:13" ht="16.5" customHeight="1">
      <c r="A1422" s="17"/>
      <c r="B1422" s="436" t="s">
        <v>165</v>
      </c>
      <c r="C1422" s="471" t="s">
        <v>80</v>
      </c>
      <c r="D1422" s="451" t="s">
        <v>171</v>
      </c>
      <c r="E1422" s="148"/>
      <c r="F1422" s="468" t="s">
        <v>88</v>
      </c>
      <c r="G1422" s="466"/>
      <c r="H1422" s="467"/>
      <c r="I1422" s="998"/>
      <c r="J1422" s="999"/>
      <c r="K1422" s="999"/>
      <c r="L1422" s="999"/>
      <c r="M1422" s="1000"/>
    </row>
    <row r="1423" spans="1:13" ht="16.5" customHeight="1" thickBot="1">
      <c r="A1423" s="17"/>
      <c r="B1423" s="437" t="s">
        <v>165</v>
      </c>
      <c r="C1423" s="280" t="s">
        <v>79</v>
      </c>
      <c r="D1423" s="446" t="s">
        <v>172</v>
      </c>
      <c r="E1423" s="439"/>
      <c r="F1423" s="461" t="s">
        <v>87</v>
      </c>
      <c r="G1423" s="462"/>
      <c r="H1423" s="469"/>
      <c r="I1423" s="989" t="s">
        <v>124</v>
      </c>
      <c r="J1423" s="990"/>
      <c r="K1423" s="990"/>
      <c r="L1423" s="990"/>
      <c r="M1423" s="991"/>
    </row>
    <row r="1424" spans="1:13" ht="20.25" customHeight="1" thickBot="1">
      <c r="A1424" s="1004"/>
      <c r="B1424" s="1004"/>
      <c r="C1424" s="1004"/>
      <c r="D1424" s="1004"/>
      <c r="E1424" s="1004"/>
      <c r="F1424" s="1004"/>
      <c r="G1424" s="1004"/>
      <c r="H1424" s="1004"/>
      <c r="I1424" s="1004"/>
      <c r="J1424" s="1004"/>
      <c r="K1424" s="1004"/>
      <c r="L1424" s="1004"/>
      <c r="M1424" s="1004"/>
    </row>
    <row r="1425" spans="1:13" ht="14.25" customHeight="1" thickBot="1">
      <c r="A1425" s="282">
        <f>A1388+1</f>
        <v>40</v>
      </c>
      <c r="B1425" s="1009" t="s">
        <v>61</v>
      </c>
      <c r="C1425" s="1010"/>
      <c r="D1425" s="1010"/>
      <c r="E1425" s="1010"/>
      <c r="F1425" s="1010"/>
      <c r="G1425" s="1010"/>
      <c r="H1425" s="1010"/>
      <c r="I1425" s="1010"/>
      <c r="J1425" s="1010"/>
      <c r="K1425" s="1010"/>
      <c r="L1425" s="1010"/>
      <c r="M1425" s="1011"/>
    </row>
    <row r="1426" spans="1:13" ht="36.75" thickTop="1">
      <c r="A1426" s="17"/>
      <c r="B1426" s="1005"/>
      <c r="C1426" s="1006"/>
      <c r="D1426" s="945" t="str">
        <f>Master!$E$8</f>
        <v>Govt.Sr.Sec.Sch. Raimalwada</v>
      </c>
      <c r="E1426" s="946"/>
      <c r="F1426" s="946"/>
      <c r="G1426" s="946"/>
      <c r="H1426" s="946"/>
      <c r="I1426" s="946"/>
      <c r="J1426" s="946"/>
      <c r="K1426" s="946"/>
      <c r="L1426" s="946"/>
      <c r="M1426" s="947"/>
    </row>
    <row r="1427" spans="1:13" ht="21" customHeight="1" thickBot="1">
      <c r="A1427" s="17"/>
      <c r="B1427" s="1007"/>
      <c r="C1427" s="1008"/>
      <c r="D1427" s="948" t="str">
        <f>Master!$E$11</f>
        <v>P.S.-Bapini (Jodhpur)</v>
      </c>
      <c r="E1427" s="949"/>
      <c r="F1427" s="949"/>
      <c r="G1427" s="949"/>
      <c r="H1427" s="949"/>
      <c r="I1427" s="949"/>
      <c r="J1427" s="949"/>
      <c r="K1427" s="949"/>
      <c r="L1427" s="949"/>
      <c r="M1427" s="950"/>
    </row>
    <row r="1428" spans="1:13" ht="42.75" customHeight="1" thickTop="1">
      <c r="A1428" s="17"/>
      <c r="B1428" s="273"/>
      <c r="C1428" s="916" t="s">
        <v>62</v>
      </c>
      <c r="D1428" s="917"/>
      <c r="E1428" s="917"/>
      <c r="F1428" s="917"/>
      <c r="G1428" s="917"/>
      <c r="H1428" s="917"/>
      <c r="I1428" s="918"/>
      <c r="J1428" s="922" t="s">
        <v>91</v>
      </c>
      <c r="K1428" s="922"/>
      <c r="L1428" s="934" t="str">
        <f>Master!$E$14</f>
        <v>0810000000</v>
      </c>
      <c r="M1428" s="935"/>
    </row>
    <row r="1429" spans="1:13" ht="18" customHeight="1" thickBot="1">
      <c r="A1429" s="17"/>
      <c r="B1429" s="274"/>
      <c r="C1429" s="919"/>
      <c r="D1429" s="920"/>
      <c r="E1429" s="920"/>
      <c r="F1429" s="920"/>
      <c r="G1429" s="920"/>
      <c r="H1429" s="920"/>
      <c r="I1429" s="921"/>
      <c r="J1429" s="898" t="s">
        <v>63</v>
      </c>
      <c r="K1429" s="899"/>
      <c r="L1429" s="902" t="str">
        <f>Master!$E$6</f>
        <v>2021-22</v>
      </c>
      <c r="M1429" s="903"/>
    </row>
    <row r="1430" spans="1:13" ht="18" customHeight="1" thickBot="1">
      <c r="A1430" s="17"/>
      <c r="B1430" s="274"/>
      <c r="C1430" s="951" t="s">
        <v>125</v>
      </c>
      <c r="D1430" s="952"/>
      <c r="E1430" s="952"/>
      <c r="F1430" s="952"/>
      <c r="G1430" s="952"/>
      <c r="H1430" s="952"/>
      <c r="I1430" s="281">
        <f>VLOOKUP($A1425,'Class-1'!$B$9:$F$108,5,0)</f>
        <v>0</v>
      </c>
      <c r="J1430" s="900"/>
      <c r="K1430" s="901"/>
      <c r="L1430" s="904"/>
      <c r="M1430" s="905"/>
    </row>
    <row r="1431" spans="1:13" ht="18" customHeight="1">
      <c r="A1431" s="17"/>
      <c r="B1431" s="436" t="s">
        <v>165</v>
      </c>
      <c r="C1431" s="911" t="s">
        <v>20</v>
      </c>
      <c r="D1431" s="912"/>
      <c r="E1431" s="912"/>
      <c r="F1431" s="913"/>
      <c r="G1431" s="31" t="s">
        <v>101</v>
      </c>
      <c r="H1431" s="914">
        <f>VLOOKUP($A1425,'Class-1'!$B$9:$DL$108,3,0)</f>
        <v>0</v>
      </c>
      <c r="I1431" s="914"/>
      <c r="J1431" s="914"/>
      <c r="K1431" s="914"/>
      <c r="L1431" s="914"/>
      <c r="M1431" s="915"/>
    </row>
    <row r="1432" spans="1:13" ht="18" customHeight="1">
      <c r="A1432" s="17"/>
      <c r="B1432" s="436" t="s">
        <v>165</v>
      </c>
      <c r="C1432" s="953" t="s">
        <v>22</v>
      </c>
      <c r="D1432" s="954"/>
      <c r="E1432" s="954"/>
      <c r="F1432" s="955"/>
      <c r="G1432" s="60" t="s">
        <v>101</v>
      </c>
      <c r="H1432" s="956">
        <f>VLOOKUP($A1425,'Class-1'!$B$9:$DL$108,6,0)</f>
        <v>0</v>
      </c>
      <c r="I1432" s="956"/>
      <c r="J1432" s="956"/>
      <c r="K1432" s="956"/>
      <c r="L1432" s="956"/>
      <c r="M1432" s="957"/>
    </row>
    <row r="1433" spans="1:13" ht="18" customHeight="1">
      <c r="A1433" s="17"/>
      <c r="B1433" s="436" t="s">
        <v>165</v>
      </c>
      <c r="C1433" s="953" t="s">
        <v>23</v>
      </c>
      <c r="D1433" s="954"/>
      <c r="E1433" s="954"/>
      <c r="F1433" s="955"/>
      <c r="G1433" s="60" t="s">
        <v>101</v>
      </c>
      <c r="H1433" s="956">
        <f>VLOOKUP($A1425,'Class-1'!$B$9:$DL$108,7,0)</f>
        <v>0</v>
      </c>
      <c r="I1433" s="956"/>
      <c r="J1433" s="956"/>
      <c r="K1433" s="956"/>
      <c r="L1433" s="956"/>
      <c r="M1433" s="957"/>
    </row>
    <row r="1434" spans="1:13" ht="18" customHeight="1">
      <c r="A1434" s="17"/>
      <c r="B1434" s="436" t="s">
        <v>165</v>
      </c>
      <c r="C1434" s="953" t="s">
        <v>64</v>
      </c>
      <c r="D1434" s="954"/>
      <c r="E1434" s="954"/>
      <c r="F1434" s="955"/>
      <c r="G1434" s="60" t="s">
        <v>101</v>
      </c>
      <c r="H1434" s="956">
        <f>VLOOKUP($A1425,'Class-1'!$B$9:$DL$108,8,0)</f>
        <v>0</v>
      </c>
      <c r="I1434" s="956"/>
      <c r="J1434" s="956"/>
      <c r="K1434" s="956"/>
      <c r="L1434" s="956"/>
      <c r="M1434" s="957"/>
    </row>
    <row r="1435" spans="1:13" ht="18" customHeight="1">
      <c r="A1435" s="17"/>
      <c r="B1435" s="436" t="s">
        <v>165</v>
      </c>
      <c r="C1435" s="953" t="s">
        <v>65</v>
      </c>
      <c r="D1435" s="954"/>
      <c r="E1435" s="954"/>
      <c r="F1435" s="955"/>
      <c r="G1435" s="60" t="s">
        <v>101</v>
      </c>
      <c r="H1435" s="1026" t="str">
        <f>CONCATENATE('Class-1'!$F$4,'Class-1'!$I$4)</f>
        <v>4(A)</v>
      </c>
      <c r="I1435" s="956"/>
      <c r="J1435" s="956"/>
      <c r="K1435" s="956"/>
      <c r="L1435" s="956"/>
      <c r="M1435" s="957"/>
    </row>
    <row r="1436" spans="1:13" ht="18" customHeight="1" thickBot="1">
      <c r="A1436" s="17"/>
      <c r="B1436" s="436" t="s">
        <v>165</v>
      </c>
      <c r="C1436" s="1027" t="s">
        <v>25</v>
      </c>
      <c r="D1436" s="1028"/>
      <c r="E1436" s="1028"/>
      <c r="F1436" s="1029"/>
      <c r="G1436" s="130" t="s">
        <v>101</v>
      </c>
      <c r="H1436" s="1030">
        <f>VLOOKUP($A1425,'Class-1'!$B$9:$DL$108,9,0)</f>
        <v>0</v>
      </c>
      <c r="I1436" s="1030"/>
      <c r="J1436" s="1030"/>
      <c r="K1436" s="1030"/>
      <c r="L1436" s="1030"/>
      <c r="M1436" s="1031"/>
    </row>
    <row r="1437" spans="1:13" ht="18" customHeight="1">
      <c r="A1437" s="17"/>
      <c r="B1437" s="436" t="s">
        <v>165</v>
      </c>
      <c r="C1437" s="958" t="s">
        <v>66</v>
      </c>
      <c r="D1437" s="959"/>
      <c r="E1437" s="268" t="s">
        <v>109</v>
      </c>
      <c r="F1437" s="268" t="s">
        <v>110</v>
      </c>
      <c r="G1437" s="265" t="s">
        <v>34</v>
      </c>
      <c r="H1437" s="269" t="s">
        <v>67</v>
      </c>
      <c r="I1437" s="265" t="s">
        <v>147</v>
      </c>
      <c r="J1437" s="270" t="s">
        <v>31</v>
      </c>
      <c r="K1437" s="960" t="s">
        <v>118</v>
      </c>
      <c r="L1437" s="961"/>
      <c r="M1437" s="275" t="s">
        <v>119</v>
      </c>
    </row>
    <row r="1438" spans="1:13" ht="18" customHeight="1" thickBot="1">
      <c r="A1438" s="17"/>
      <c r="B1438" s="436" t="s">
        <v>165</v>
      </c>
      <c r="C1438" s="966" t="s">
        <v>68</v>
      </c>
      <c r="D1438" s="967"/>
      <c r="E1438" s="470">
        <f>'Class-1'!$K$7</f>
        <v>20</v>
      </c>
      <c r="F1438" s="470">
        <f>'Class-1'!$L$7</f>
        <v>20</v>
      </c>
      <c r="G1438" s="266">
        <f>E1438+F1438</f>
        <v>40</v>
      </c>
      <c r="H1438" s="470">
        <f>'Class-1'!$Q$7</f>
        <v>60</v>
      </c>
      <c r="I1438" s="266">
        <f>G1438+H1438</f>
        <v>100</v>
      </c>
      <c r="J1438" s="470">
        <f>'Class-1'!$U$7</f>
        <v>100</v>
      </c>
      <c r="K1438" s="1032">
        <f>I1438+J1438</f>
        <v>200</v>
      </c>
      <c r="L1438" s="1033"/>
      <c r="M1438" s="276" t="s">
        <v>166</v>
      </c>
    </row>
    <row r="1439" spans="1:13" ht="18" customHeight="1">
      <c r="A1439" s="17"/>
      <c r="B1439" s="436" t="s">
        <v>165</v>
      </c>
      <c r="C1439" s="1034" t="str">
        <f>'Class-1'!$K$3</f>
        <v>Hindi</v>
      </c>
      <c r="D1439" s="1035"/>
      <c r="E1439" s="131">
        <f>IF(OR(C1439="",$I1430="NSO"),"",VLOOKUP($A1425,'Class-1'!$B$9:$DL$108,10,0))</f>
        <v>0</v>
      </c>
      <c r="F1439" s="131">
        <f>IF(OR(C1439="",$I1430="NSO"),"",VLOOKUP($A1425,'Class-1'!$B$9:$DL$108,11,0))</f>
        <v>0</v>
      </c>
      <c r="G1439" s="267">
        <f>SUM(E1439,F1439)</f>
        <v>0</v>
      </c>
      <c r="H1439" s="131">
        <f>IF(OR(C1439="",$I1430="NSO"),"",VLOOKUP($A1425,'Class-1'!$B$9:$DL$108,16,0))</f>
        <v>0</v>
      </c>
      <c r="I1439" s="264">
        <f t="shared" ref="I1439:I1444" si="157">SUM(G1439,H1439)</f>
        <v>0</v>
      </c>
      <c r="J1439" s="131">
        <f>IF(OR(C1439="",$I1430="NSO"),"",VLOOKUP($A1425,'Class-1'!$B$9:$DL$108,20,0))</f>
        <v>0</v>
      </c>
      <c r="K1439" s="1036">
        <f t="shared" ref="K1439:K1444" si="158">SUM(I1439,J1439)</f>
        <v>0</v>
      </c>
      <c r="L1439" s="1037">
        <f t="shared" ref="L1439:L1444" si="159">SUM(J1439,K1439)</f>
        <v>0</v>
      </c>
      <c r="M1439" s="277" t="str">
        <f>IF(OR(C1439="",$I1430="NSO"),"",VLOOKUP($A1425,'Class-1'!$B$9:$DL$108,23,0))</f>
        <v/>
      </c>
    </row>
    <row r="1440" spans="1:13" ht="18" customHeight="1">
      <c r="A1440" s="17"/>
      <c r="B1440" s="436" t="s">
        <v>165</v>
      </c>
      <c r="C1440" s="962" t="str">
        <f>'Class-1'!$Y$3</f>
        <v>Mathematics</v>
      </c>
      <c r="D1440" s="963"/>
      <c r="E1440" s="131">
        <f>IF(OR(C1440="",$I1430="NSO"),"",VLOOKUP($A1425,'Class-1'!$B$9:$DL$108,24,0))</f>
        <v>0</v>
      </c>
      <c r="F1440" s="131">
        <f>IF(OR(C1440="",$I1430="NSO"),"",VLOOKUP($A1425,'Class-1'!$B$9:$DL$108,25,0))</f>
        <v>0</v>
      </c>
      <c r="G1440" s="267">
        <f t="shared" ref="G1440:G1444" si="160">SUM(E1440,F1440)</f>
        <v>0</v>
      </c>
      <c r="H1440" s="131">
        <f>IF(OR(C1440="",$I1430="NSO"),"",VLOOKUP($A1425,'Class-1'!$B$9:$DL$108,30,0))</f>
        <v>0</v>
      </c>
      <c r="I1440" s="264">
        <f t="shared" si="157"/>
        <v>0</v>
      </c>
      <c r="J1440" s="131">
        <f>IF(OR(C1440="",$I1430="NSO"),"",VLOOKUP($A1425,'Class-1'!$B$9:$DL$108,34,0))</f>
        <v>0</v>
      </c>
      <c r="K1440" s="964">
        <f t="shared" si="158"/>
        <v>0</v>
      </c>
      <c r="L1440" s="965">
        <f t="shared" si="159"/>
        <v>0</v>
      </c>
      <c r="M1440" s="277" t="str">
        <f>IF(OR(C1440="",$I1430="NSO"),"",VLOOKUP($A1425,'Class-1'!$B$9:$DL$108,37,0))</f>
        <v/>
      </c>
    </row>
    <row r="1441" spans="1:13" ht="18" customHeight="1">
      <c r="A1441" s="17"/>
      <c r="B1441" s="436" t="s">
        <v>165</v>
      </c>
      <c r="C1441" s="962" t="str">
        <f>'Class-1'!$AM$3</f>
        <v>Sanskrit</v>
      </c>
      <c r="D1441" s="963"/>
      <c r="E1441" s="131">
        <f>IF(OR(C1441="",$I1430="NSO"),"",VLOOKUP($A1425,'Class-1'!$B$9:$DL$108,38,0))</f>
        <v>0</v>
      </c>
      <c r="F1441" s="131">
        <f>IF(OR(C1441="",$I1430="NSO"),"",VLOOKUP($A1425,'Class-1'!$B$9:$DL$108,39,0))</f>
        <v>0</v>
      </c>
      <c r="G1441" s="267">
        <f t="shared" si="160"/>
        <v>0</v>
      </c>
      <c r="H1441" s="131">
        <f>IF(OR(C1441="",$I1430="NSO"),"",VLOOKUP($A1425,'Class-1'!$B$9:$DL$108,44,0))</f>
        <v>0</v>
      </c>
      <c r="I1441" s="264">
        <f t="shared" si="157"/>
        <v>0</v>
      </c>
      <c r="J1441" s="131">
        <f>IF(OR(C1441="",$I1430="NSO"),"",VLOOKUP($A1425,'Class-1'!$B$9:$DL$108,48,0))</f>
        <v>0</v>
      </c>
      <c r="K1441" s="964">
        <f t="shared" si="158"/>
        <v>0</v>
      </c>
      <c r="L1441" s="965">
        <f t="shared" si="159"/>
        <v>0</v>
      </c>
      <c r="M1441" s="277" t="str">
        <f>IF(OR(C1441="",$I1430="NSO"),"",VLOOKUP($A1425,'Class-1'!$B$9:$DL$108,51,0))</f>
        <v/>
      </c>
    </row>
    <row r="1442" spans="1:13" ht="18" customHeight="1">
      <c r="A1442" s="17"/>
      <c r="B1442" s="436" t="s">
        <v>165</v>
      </c>
      <c r="C1442" s="962" t="str">
        <f>'Class-1'!$BA$3</f>
        <v>English</v>
      </c>
      <c r="D1442" s="963"/>
      <c r="E1442" s="131">
        <f>IF(OR(C1442="",$I1430="NSO"),"",VLOOKUP($A1425,'Class-1'!$B$9:$DL$108,52,0))</f>
        <v>0</v>
      </c>
      <c r="F1442" s="131">
        <f>IF(OR(C1442="",$I1430="NSO"),"",VLOOKUP($A1425,'Class-1'!$B$9:$DL$108,53,0))</f>
        <v>0</v>
      </c>
      <c r="G1442" s="267">
        <f t="shared" si="160"/>
        <v>0</v>
      </c>
      <c r="H1442" s="131">
        <f>IF(OR(C1442="",$I1430="NSO"),"",VLOOKUP($A1425,'Class-1'!$B$9:$DL$108,58,0))</f>
        <v>0</v>
      </c>
      <c r="I1442" s="264">
        <f t="shared" si="157"/>
        <v>0</v>
      </c>
      <c r="J1442" s="131">
        <f>IF(OR(C1442="",$I1430="NSO"),"",VLOOKUP($A1425,'Class-1'!$B$9:$DL$108,62,0))</f>
        <v>0</v>
      </c>
      <c r="K1442" s="964">
        <f t="shared" si="158"/>
        <v>0</v>
      </c>
      <c r="L1442" s="965">
        <f t="shared" si="159"/>
        <v>0</v>
      </c>
      <c r="M1442" s="277" t="str">
        <f>IF(OR(C1442="",$I1430="NSO"),"",VLOOKUP($A1425,'Class-1'!$B$9:$DL$108,65,0))</f>
        <v/>
      </c>
    </row>
    <row r="1443" spans="1:13" ht="18" customHeight="1" thickBot="1">
      <c r="A1443" s="17"/>
      <c r="B1443" s="436" t="s">
        <v>165</v>
      </c>
      <c r="C1443" s="966" t="s">
        <v>68</v>
      </c>
      <c r="D1443" s="967"/>
      <c r="E1443" s="470">
        <f>'Class-1'!$BO$7</f>
        <v>20</v>
      </c>
      <c r="F1443" s="470">
        <f>'Class-1'!$BP$7</f>
        <v>20</v>
      </c>
      <c r="G1443" s="266">
        <f t="shared" si="160"/>
        <v>40</v>
      </c>
      <c r="H1443" s="271">
        <f>'Class-1'!$BU$7</f>
        <v>60</v>
      </c>
      <c r="I1443" s="266">
        <f t="shared" si="157"/>
        <v>100</v>
      </c>
      <c r="J1443" s="470">
        <f>'Class-1'!$BY$7</f>
        <v>100</v>
      </c>
      <c r="K1443" s="1032">
        <f t="shared" si="158"/>
        <v>200</v>
      </c>
      <c r="L1443" s="1033">
        <f t="shared" si="159"/>
        <v>300</v>
      </c>
      <c r="M1443" s="276" t="s">
        <v>166</v>
      </c>
    </row>
    <row r="1444" spans="1:13" ht="18" customHeight="1">
      <c r="A1444" s="17"/>
      <c r="B1444" s="436" t="s">
        <v>165</v>
      </c>
      <c r="C1444" s="962" t="str">
        <f>'Class-1'!$BO$3</f>
        <v>Env. Study</v>
      </c>
      <c r="D1444" s="963"/>
      <c r="E1444" s="131">
        <f>IF(OR(C1444="",$I1430="NSO"),"",VLOOKUP($A1425,'Class-1'!$B$9:$DL$108,66,0))</f>
        <v>0</v>
      </c>
      <c r="F1444" s="131">
        <f>IF(OR(C1444="",$I1430="NSO"),"",VLOOKUP($A1425,'Class-1'!$B$9:$DL$108,67,0))</f>
        <v>0</v>
      </c>
      <c r="G1444" s="264">
        <f t="shared" si="160"/>
        <v>0</v>
      </c>
      <c r="H1444" s="131">
        <f>IF(OR(C1444="",$I1430="NSO"),"",VLOOKUP($A1425,'Class-1'!$B$9:$DL$108,72,0))</f>
        <v>0</v>
      </c>
      <c r="I1444" s="264">
        <f t="shared" si="157"/>
        <v>0</v>
      </c>
      <c r="J1444" s="131">
        <f>IF(OR(C1444="",$I1430="NSO"),"",VLOOKUP($A1425,'Class-1'!$B$9:$DL$108,76,0))</f>
        <v>0</v>
      </c>
      <c r="K1444" s="968">
        <f t="shared" si="158"/>
        <v>0</v>
      </c>
      <c r="L1444" s="969">
        <f t="shared" si="159"/>
        <v>0</v>
      </c>
      <c r="M1444" s="277" t="str">
        <f>IF(OR(C1444="",$I1430="NSO"),"",VLOOKUP($A1425,'Class-1'!$B$9:$DL$108,79,0))</f>
        <v/>
      </c>
    </row>
    <row r="1445" spans="1:13" ht="18" customHeight="1" thickBot="1">
      <c r="A1445" s="17"/>
      <c r="B1445" s="436" t="s">
        <v>165</v>
      </c>
      <c r="C1445" s="970"/>
      <c r="D1445" s="971"/>
      <c r="E1445" s="971"/>
      <c r="F1445" s="971"/>
      <c r="G1445" s="971"/>
      <c r="H1445" s="971"/>
      <c r="I1445" s="971"/>
      <c r="J1445" s="971"/>
      <c r="K1445" s="971"/>
      <c r="L1445" s="971"/>
      <c r="M1445" s="972"/>
    </row>
    <row r="1446" spans="1:13" ht="18" customHeight="1">
      <c r="A1446" s="17"/>
      <c r="B1446" s="436" t="s">
        <v>165</v>
      </c>
      <c r="C1446" s="973" t="s">
        <v>120</v>
      </c>
      <c r="D1446" s="974"/>
      <c r="E1446" s="975"/>
      <c r="F1446" s="906" t="s">
        <v>121</v>
      </c>
      <c r="G1446" s="906"/>
      <c r="H1446" s="907" t="s">
        <v>122</v>
      </c>
      <c r="I1446" s="908"/>
      <c r="J1446" s="132" t="s">
        <v>51</v>
      </c>
      <c r="K1446" s="438" t="s">
        <v>123</v>
      </c>
      <c r="L1446" s="262" t="s">
        <v>49</v>
      </c>
      <c r="M1446" s="278" t="s">
        <v>54</v>
      </c>
    </row>
    <row r="1447" spans="1:13" ht="18" customHeight="1" thickBot="1">
      <c r="A1447" s="17"/>
      <c r="B1447" s="436" t="s">
        <v>165</v>
      </c>
      <c r="C1447" s="976"/>
      <c r="D1447" s="977"/>
      <c r="E1447" s="978"/>
      <c r="F1447" s="909">
        <f>IF(OR($I1430="",$I1430="NSO"),"",VLOOKUP($A1425,'Class-1'!$B$9:$DL$108,107,0))</f>
        <v>1000</v>
      </c>
      <c r="G1447" s="910"/>
      <c r="H1447" s="909">
        <f>IF(OR($I1430="",$I1430="NSO"),"",VLOOKUP($A1425,'Class-1'!$B$9:$DL$108,108,0))</f>
        <v>0</v>
      </c>
      <c r="I1447" s="910"/>
      <c r="J1447" s="133">
        <f>IF(OR($I1430="",$I1430="NSO"),"",VLOOKUP($A1425,'Class-1'!$B$9:$DL$200,109,0))</f>
        <v>0</v>
      </c>
      <c r="K1447" s="133" t="str">
        <f>IF(OR($I1430="",$I1430="NSO"),"",VLOOKUP($A1425,'Class-1'!$B$9:$DL$200,110,0))</f>
        <v/>
      </c>
      <c r="L1447" s="263" t="str">
        <f>IF(OR($I1430="",$I1430="NSO"),"",VLOOKUP($A1425,'Class-1'!$B$9:$DL$200,111,0))</f>
        <v/>
      </c>
      <c r="M1447" s="279" t="str">
        <f>IF(OR($I1430="",$I1430="NSO"),"",VLOOKUP($A1425,'Class-1'!$B$9:$DL$200,113,0))</f>
        <v/>
      </c>
    </row>
    <row r="1448" spans="1:13" ht="18" customHeight="1" thickBot="1">
      <c r="A1448" s="17"/>
      <c r="B1448" s="436" t="s">
        <v>165</v>
      </c>
      <c r="C1448" s="979"/>
      <c r="D1448" s="980"/>
      <c r="E1448" s="980"/>
      <c r="F1448" s="980"/>
      <c r="G1448" s="980"/>
      <c r="H1448" s="981"/>
      <c r="I1448" s="983" t="s">
        <v>73</v>
      </c>
      <c r="J1448" s="984"/>
      <c r="K1448" s="63">
        <f>IF(OR($I1430="",$I1430="NSO"),"",VLOOKUP($A1425,'Class-1'!$B$9:$DL$200,104,0))</f>
        <v>0</v>
      </c>
      <c r="L1448" s="982" t="s">
        <v>93</v>
      </c>
      <c r="M1448" s="897"/>
    </row>
    <row r="1449" spans="1:13" ht="18" customHeight="1" thickBot="1">
      <c r="A1449" s="17"/>
      <c r="B1449" s="436" t="s">
        <v>165</v>
      </c>
      <c r="C1449" s="1014" t="s">
        <v>72</v>
      </c>
      <c r="D1449" s="1015"/>
      <c r="E1449" s="1015"/>
      <c r="F1449" s="1015"/>
      <c r="G1449" s="1015"/>
      <c r="H1449" s="1016"/>
      <c r="I1449" s="1017" t="s">
        <v>74</v>
      </c>
      <c r="J1449" s="1018"/>
      <c r="K1449" s="64">
        <f>IF(OR($I1430="",$I1430="NSO"),"",VLOOKUP($A1425,'Class-1'!$B$9:$DL$200,105,0))</f>
        <v>0</v>
      </c>
      <c r="L1449" s="1019" t="str">
        <f>IF(OR($I1430="",$I1430="NSO"),"",VLOOKUP($A1425,'Class-1'!$B$9:$DL$200,106,0))</f>
        <v/>
      </c>
      <c r="M1449" s="1020"/>
    </row>
    <row r="1450" spans="1:13" ht="18" customHeight="1" thickBot="1">
      <c r="A1450" s="17"/>
      <c r="B1450" s="436" t="s">
        <v>165</v>
      </c>
      <c r="C1450" s="1001" t="s">
        <v>66</v>
      </c>
      <c r="D1450" s="1002"/>
      <c r="E1450" s="1003"/>
      <c r="F1450" s="1012" t="s">
        <v>69</v>
      </c>
      <c r="G1450" s="1013"/>
      <c r="H1450" s="272" t="s">
        <v>58</v>
      </c>
      <c r="I1450" s="985" t="s">
        <v>75</v>
      </c>
      <c r="J1450" s="986"/>
      <c r="K1450" s="987">
        <f>IF(OR($I1430="",$I1430="NSO"),"",VLOOKUP($A1425,'Class-1'!$B$9:$DL$200,114,0))</f>
        <v>0</v>
      </c>
      <c r="L1450" s="987"/>
      <c r="M1450" s="988"/>
    </row>
    <row r="1451" spans="1:13" ht="18" customHeight="1">
      <c r="A1451" s="17"/>
      <c r="B1451" s="436" t="s">
        <v>165</v>
      </c>
      <c r="C1451" s="923" t="str">
        <f>'Class-1'!$CC$3</f>
        <v>WORK EXP.</v>
      </c>
      <c r="D1451" s="924"/>
      <c r="E1451" s="925"/>
      <c r="F1451" s="926" t="str">
        <f>IF(OR(C1451="",$I1430="NSO"),"",VLOOKUP($A1425,'Class-1'!$B$9:$DZ$200,121,0))</f>
        <v>0/100</v>
      </c>
      <c r="G1451" s="927"/>
      <c r="H1451" s="85" t="str">
        <f>IF(OR(C1451="",$I1430="NSO"),"",VLOOKUP($A1425,'Class-1'!$B$9:$DL$108,87,0))</f>
        <v/>
      </c>
      <c r="I1451" s="1021" t="s">
        <v>95</v>
      </c>
      <c r="J1451" s="1022"/>
      <c r="K1451" s="1023">
        <f>'Class-1'!$T$2</f>
        <v>44705</v>
      </c>
      <c r="L1451" s="1024"/>
      <c r="M1451" s="1025"/>
    </row>
    <row r="1452" spans="1:13" ht="18" customHeight="1">
      <c r="A1452" s="17"/>
      <c r="B1452" s="436" t="s">
        <v>165</v>
      </c>
      <c r="C1452" s="923" t="str">
        <f>'Class-1'!$CK$3</f>
        <v>ART EDUCATION</v>
      </c>
      <c r="D1452" s="924"/>
      <c r="E1452" s="925"/>
      <c r="F1452" s="926" t="str">
        <f>IF(OR(C1452="",$I1430="NSO"),"",VLOOKUP($A1425,'Class-1'!$B$9:$DZ$200,125,0))</f>
        <v>0/100</v>
      </c>
      <c r="G1452" s="927"/>
      <c r="H1452" s="134" t="str">
        <f>IF(OR(C1452="",$I1430="NSO"),"",VLOOKUP($A1425,'Class-1'!$B$9:$DL$108,95,0))</f>
        <v/>
      </c>
      <c r="I1452" s="928"/>
      <c r="J1452" s="929"/>
      <c r="K1452" s="929"/>
      <c r="L1452" s="929"/>
      <c r="M1452" s="930"/>
    </row>
    <row r="1453" spans="1:13" ht="18" customHeight="1" thickBot="1">
      <c r="A1453" s="17"/>
      <c r="B1453" s="436" t="s">
        <v>165</v>
      </c>
      <c r="C1453" s="931" t="str">
        <f>'Class-1'!$CS$3</f>
        <v>HEALTH &amp; PHY. EDUCATION</v>
      </c>
      <c r="D1453" s="932"/>
      <c r="E1453" s="933"/>
      <c r="F1453" s="926" t="str">
        <f>IF(OR(C1453="",$I1430="NSO"),"",VLOOKUP($A1425,'Class-1'!$B$9:$DZ$200,129,0))</f>
        <v>0/100</v>
      </c>
      <c r="G1453" s="927"/>
      <c r="H1453" s="86" t="str">
        <f>IF(OR(C1453="",$I1430="NSO"),"",VLOOKUP($A1425,'Class-1'!$B$9:$DL$108,103,0))</f>
        <v/>
      </c>
      <c r="I1453" s="889" t="s">
        <v>89</v>
      </c>
      <c r="J1453" s="890"/>
      <c r="K1453" s="936"/>
      <c r="L1453" s="937"/>
      <c r="M1453" s="938"/>
    </row>
    <row r="1454" spans="1:13" ht="18" customHeight="1">
      <c r="A1454" s="17"/>
      <c r="B1454" s="436" t="s">
        <v>165</v>
      </c>
      <c r="C1454" s="895" t="s">
        <v>76</v>
      </c>
      <c r="D1454" s="896"/>
      <c r="E1454" s="896"/>
      <c r="F1454" s="896"/>
      <c r="G1454" s="896"/>
      <c r="H1454" s="897"/>
      <c r="I1454" s="891"/>
      <c r="J1454" s="892"/>
      <c r="K1454" s="939"/>
      <c r="L1454" s="940"/>
      <c r="M1454" s="941"/>
    </row>
    <row r="1455" spans="1:13" ht="18" customHeight="1">
      <c r="A1455" s="17"/>
      <c r="B1455" s="436" t="s">
        <v>165</v>
      </c>
      <c r="C1455" s="135" t="s">
        <v>35</v>
      </c>
      <c r="D1455" s="463" t="s">
        <v>82</v>
      </c>
      <c r="E1455" s="452"/>
      <c r="F1455" s="463" t="s">
        <v>83</v>
      </c>
      <c r="G1455" s="464"/>
      <c r="H1455" s="465"/>
      <c r="I1455" s="893"/>
      <c r="J1455" s="894"/>
      <c r="K1455" s="942"/>
      <c r="L1455" s="943"/>
      <c r="M1455" s="944"/>
    </row>
    <row r="1456" spans="1:13" ht="16.5" customHeight="1">
      <c r="A1456" s="17"/>
      <c r="B1456" s="436" t="s">
        <v>165</v>
      </c>
      <c r="C1456" s="148" t="s">
        <v>168</v>
      </c>
      <c r="D1456" s="451" t="s">
        <v>170</v>
      </c>
      <c r="E1456" s="148"/>
      <c r="F1456" s="468" t="s">
        <v>84</v>
      </c>
      <c r="G1456" s="466"/>
      <c r="H1456" s="467"/>
      <c r="I1456" s="992" t="s">
        <v>90</v>
      </c>
      <c r="J1456" s="993"/>
      <c r="K1456" s="993"/>
      <c r="L1456" s="993"/>
      <c r="M1456" s="994"/>
    </row>
    <row r="1457" spans="1:13" ht="16.5" customHeight="1">
      <c r="A1457" s="17"/>
      <c r="B1457" s="436" t="s">
        <v>165</v>
      </c>
      <c r="C1457" s="471" t="s">
        <v>77</v>
      </c>
      <c r="D1457" s="451" t="s">
        <v>173</v>
      </c>
      <c r="E1457" s="148"/>
      <c r="F1457" s="468" t="s">
        <v>85</v>
      </c>
      <c r="G1457" s="466"/>
      <c r="H1457" s="467"/>
      <c r="I1457" s="995"/>
      <c r="J1457" s="996"/>
      <c r="K1457" s="996"/>
      <c r="L1457" s="996"/>
      <c r="M1457" s="997"/>
    </row>
    <row r="1458" spans="1:13" ht="16.5" customHeight="1">
      <c r="A1458" s="17"/>
      <c r="B1458" s="436" t="s">
        <v>165</v>
      </c>
      <c r="C1458" s="471" t="s">
        <v>78</v>
      </c>
      <c r="D1458" s="451" t="s">
        <v>174</v>
      </c>
      <c r="E1458" s="148"/>
      <c r="F1458" s="468" t="s">
        <v>86</v>
      </c>
      <c r="G1458" s="466"/>
      <c r="H1458" s="467"/>
      <c r="I1458" s="995"/>
      <c r="J1458" s="996"/>
      <c r="K1458" s="996"/>
      <c r="L1458" s="996"/>
      <c r="M1458" s="997"/>
    </row>
    <row r="1459" spans="1:13" ht="16.5" customHeight="1">
      <c r="A1459" s="17"/>
      <c r="B1459" s="436" t="s">
        <v>165</v>
      </c>
      <c r="C1459" s="471" t="s">
        <v>80</v>
      </c>
      <c r="D1459" s="451" t="s">
        <v>171</v>
      </c>
      <c r="E1459" s="148"/>
      <c r="F1459" s="468" t="s">
        <v>88</v>
      </c>
      <c r="G1459" s="466"/>
      <c r="H1459" s="467"/>
      <c r="I1459" s="998"/>
      <c r="J1459" s="999"/>
      <c r="K1459" s="999"/>
      <c r="L1459" s="999"/>
      <c r="M1459" s="1000"/>
    </row>
    <row r="1460" spans="1:13" ht="16.5" customHeight="1" thickBot="1">
      <c r="A1460" s="17"/>
      <c r="B1460" s="437" t="s">
        <v>165</v>
      </c>
      <c r="C1460" s="280" t="s">
        <v>79</v>
      </c>
      <c r="D1460" s="446" t="s">
        <v>172</v>
      </c>
      <c r="E1460" s="439"/>
      <c r="F1460" s="461" t="s">
        <v>87</v>
      </c>
      <c r="G1460" s="462"/>
      <c r="H1460" s="469"/>
      <c r="I1460" s="989" t="s">
        <v>124</v>
      </c>
      <c r="J1460" s="990"/>
      <c r="K1460" s="990"/>
      <c r="L1460" s="990"/>
      <c r="M1460" s="991"/>
    </row>
    <row r="1461" spans="1:13" ht="14.25" customHeight="1" thickBot="1">
      <c r="A1461" s="282">
        <f>A1425+1</f>
        <v>41</v>
      </c>
      <c r="B1461" s="1009" t="s">
        <v>61</v>
      </c>
      <c r="C1461" s="1010"/>
      <c r="D1461" s="1010"/>
      <c r="E1461" s="1010"/>
      <c r="F1461" s="1010"/>
      <c r="G1461" s="1010"/>
      <c r="H1461" s="1010"/>
      <c r="I1461" s="1010"/>
      <c r="J1461" s="1010"/>
      <c r="K1461" s="1010"/>
      <c r="L1461" s="1010"/>
      <c r="M1461" s="1011"/>
    </row>
    <row r="1462" spans="1:13" ht="36.75" thickTop="1">
      <c r="A1462" s="17"/>
      <c r="B1462" s="1005"/>
      <c r="C1462" s="1006"/>
      <c r="D1462" s="945" t="str">
        <f>Master!$E$8</f>
        <v>Govt.Sr.Sec.Sch. Raimalwada</v>
      </c>
      <c r="E1462" s="946"/>
      <c r="F1462" s="946"/>
      <c r="G1462" s="946"/>
      <c r="H1462" s="946"/>
      <c r="I1462" s="946"/>
      <c r="J1462" s="946"/>
      <c r="K1462" s="946"/>
      <c r="L1462" s="946"/>
      <c r="M1462" s="947"/>
    </row>
    <row r="1463" spans="1:13" ht="21" customHeight="1" thickBot="1">
      <c r="A1463" s="17"/>
      <c r="B1463" s="1007"/>
      <c r="C1463" s="1008"/>
      <c r="D1463" s="948" t="str">
        <f>Master!$E$11</f>
        <v>P.S.-Bapini (Jodhpur)</v>
      </c>
      <c r="E1463" s="949"/>
      <c r="F1463" s="949"/>
      <c r="G1463" s="949"/>
      <c r="H1463" s="949"/>
      <c r="I1463" s="949"/>
      <c r="J1463" s="949"/>
      <c r="K1463" s="949"/>
      <c r="L1463" s="949"/>
      <c r="M1463" s="950"/>
    </row>
    <row r="1464" spans="1:13" ht="42.75" customHeight="1" thickTop="1">
      <c r="A1464" s="17"/>
      <c r="B1464" s="273"/>
      <c r="C1464" s="916" t="s">
        <v>62</v>
      </c>
      <c r="D1464" s="917"/>
      <c r="E1464" s="917"/>
      <c r="F1464" s="917"/>
      <c r="G1464" s="917"/>
      <c r="H1464" s="917"/>
      <c r="I1464" s="918"/>
      <c r="J1464" s="922" t="s">
        <v>91</v>
      </c>
      <c r="K1464" s="922"/>
      <c r="L1464" s="934" t="str">
        <f>Master!$E$14</f>
        <v>0810000000</v>
      </c>
      <c r="M1464" s="935"/>
    </row>
    <row r="1465" spans="1:13" ht="18" customHeight="1" thickBot="1">
      <c r="A1465" s="17"/>
      <c r="B1465" s="274"/>
      <c r="C1465" s="919"/>
      <c r="D1465" s="920"/>
      <c r="E1465" s="920"/>
      <c r="F1465" s="920"/>
      <c r="G1465" s="920"/>
      <c r="H1465" s="920"/>
      <c r="I1465" s="921"/>
      <c r="J1465" s="898" t="s">
        <v>63</v>
      </c>
      <c r="K1465" s="899"/>
      <c r="L1465" s="902" t="str">
        <f>Master!$E$6</f>
        <v>2021-22</v>
      </c>
      <c r="M1465" s="903"/>
    </row>
    <row r="1466" spans="1:13" ht="18" customHeight="1" thickBot="1">
      <c r="A1466" s="17"/>
      <c r="B1466" s="274"/>
      <c r="C1466" s="951" t="s">
        <v>125</v>
      </c>
      <c r="D1466" s="952"/>
      <c r="E1466" s="952"/>
      <c r="F1466" s="952"/>
      <c r="G1466" s="952"/>
      <c r="H1466" s="952"/>
      <c r="I1466" s="281">
        <f>VLOOKUP($A1461,'Class-1'!$B$9:$F$108,5,0)</f>
        <v>0</v>
      </c>
      <c r="J1466" s="900"/>
      <c r="K1466" s="901"/>
      <c r="L1466" s="904"/>
      <c r="M1466" s="905"/>
    </row>
    <row r="1467" spans="1:13" ht="18" customHeight="1">
      <c r="A1467" s="17"/>
      <c r="B1467" s="436" t="s">
        <v>165</v>
      </c>
      <c r="C1467" s="911" t="s">
        <v>20</v>
      </c>
      <c r="D1467" s="912"/>
      <c r="E1467" s="912"/>
      <c r="F1467" s="913"/>
      <c r="G1467" s="31" t="s">
        <v>101</v>
      </c>
      <c r="H1467" s="914">
        <f>VLOOKUP($A1461,'Class-1'!$B$9:$DL$108,3,0)</f>
        <v>0</v>
      </c>
      <c r="I1467" s="914"/>
      <c r="J1467" s="914"/>
      <c r="K1467" s="914"/>
      <c r="L1467" s="914"/>
      <c r="M1467" s="915"/>
    </row>
    <row r="1468" spans="1:13" ht="18" customHeight="1">
      <c r="A1468" s="17"/>
      <c r="B1468" s="436" t="s">
        <v>165</v>
      </c>
      <c r="C1468" s="953" t="s">
        <v>22</v>
      </c>
      <c r="D1468" s="954"/>
      <c r="E1468" s="954"/>
      <c r="F1468" s="955"/>
      <c r="G1468" s="60" t="s">
        <v>101</v>
      </c>
      <c r="H1468" s="956">
        <f>VLOOKUP($A1461,'Class-1'!$B$9:$DL$108,6,0)</f>
        <v>0</v>
      </c>
      <c r="I1468" s="956"/>
      <c r="J1468" s="956"/>
      <c r="K1468" s="956"/>
      <c r="L1468" s="956"/>
      <c r="M1468" s="957"/>
    </row>
    <row r="1469" spans="1:13" ht="18" customHeight="1">
      <c r="A1469" s="17"/>
      <c r="B1469" s="436" t="s">
        <v>165</v>
      </c>
      <c r="C1469" s="953" t="s">
        <v>23</v>
      </c>
      <c r="D1469" s="954"/>
      <c r="E1469" s="954"/>
      <c r="F1469" s="955"/>
      <c r="G1469" s="60" t="s">
        <v>101</v>
      </c>
      <c r="H1469" s="956">
        <f>VLOOKUP($A1461,'Class-1'!$B$9:$DL$108,7,0)</f>
        <v>0</v>
      </c>
      <c r="I1469" s="956"/>
      <c r="J1469" s="956"/>
      <c r="K1469" s="956"/>
      <c r="L1469" s="956"/>
      <c r="M1469" s="957"/>
    </row>
    <row r="1470" spans="1:13" ht="18" customHeight="1">
      <c r="A1470" s="17"/>
      <c r="B1470" s="436" t="s">
        <v>165</v>
      </c>
      <c r="C1470" s="953" t="s">
        <v>64</v>
      </c>
      <c r="D1470" s="954"/>
      <c r="E1470" s="954"/>
      <c r="F1470" s="955"/>
      <c r="G1470" s="60" t="s">
        <v>101</v>
      </c>
      <c r="H1470" s="956">
        <f>VLOOKUP($A1461,'Class-1'!$B$9:$DL$108,8,0)</f>
        <v>0</v>
      </c>
      <c r="I1470" s="956"/>
      <c r="J1470" s="956"/>
      <c r="K1470" s="956"/>
      <c r="L1470" s="956"/>
      <c r="M1470" s="957"/>
    </row>
    <row r="1471" spans="1:13" ht="18" customHeight="1">
      <c r="A1471" s="17"/>
      <c r="B1471" s="436" t="s">
        <v>165</v>
      </c>
      <c r="C1471" s="953" t="s">
        <v>65</v>
      </c>
      <c r="D1471" s="954"/>
      <c r="E1471" s="954"/>
      <c r="F1471" s="955"/>
      <c r="G1471" s="60" t="s">
        <v>101</v>
      </c>
      <c r="H1471" s="1026" t="str">
        <f>CONCATENATE('Class-1'!$F$4,'Class-1'!$I$4)</f>
        <v>4(A)</v>
      </c>
      <c r="I1471" s="956"/>
      <c r="J1471" s="956"/>
      <c r="K1471" s="956"/>
      <c r="L1471" s="956"/>
      <c r="M1471" s="957"/>
    </row>
    <row r="1472" spans="1:13" ht="18" customHeight="1" thickBot="1">
      <c r="A1472" s="17"/>
      <c r="B1472" s="436" t="s">
        <v>165</v>
      </c>
      <c r="C1472" s="1027" t="s">
        <v>25</v>
      </c>
      <c r="D1472" s="1028"/>
      <c r="E1472" s="1028"/>
      <c r="F1472" s="1029"/>
      <c r="G1472" s="130" t="s">
        <v>101</v>
      </c>
      <c r="H1472" s="1030">
        <f>VLOOKUP($A1461,'Class-1'!$B$9:$DL$108,9,0)</f>
        <v>0</v>
      </c>
      <c r="I1472" s="1030"/>
      <c r="J1472" s="1030"/>
      <c r="K1472" s="1030"/>
      <c r="L1472" s="1030"/>
      <c r="M1472" s="1031"/>
    </row>
    <row r="1473" spans="1:13" ht="18" customHeight="1">
      <c r="A1473" s="17"/>
      <c r="B1473" s="436" t="s">
        <v>165</v>
      </c>
      <c r="C1473" s="958" t="s">
        <v>66</v>
      </c>
      <c r="D1473" s="959"/>
      <c r="E1473" s="268" t="s">
        <v>109</v>
      </c>
      <c r="F1473" s="268" t="s">
        <v>110</v>
      </c>
      <c r="G1473" s="265" t="s">
        <v>34</v>
      </c>
      <c r="H1473" s="269" t="s">
        <v>67</v>
      </c>
      <c r="I1473" s="265" t="s">
        <v>147</v>
      </c>
      <c r="J1473" s="270" t="s">
        <v>31</v>
      </c>
      <c r="K1473" s="960" t="s">
        <v>118</v>
      </c>
      <c r="L1473" s="961"/>
      <c r="M1473" s="275" t="s">
        <v>119</v>
      </c>
    </row>
    <row r="1474" spans="1:13" ht="18" customHeight="1" thickBot="1">
      <c r="A1474" s="17"/>
      <c r="B1474" s="436" t="s">
        <v>165</v>
      </c>
      <c r="C1474" s="966" t="s">
        <v>68</v>
      </c>
      <c r="D1474" s="967"/>
      <c r="E1474" s="470">
        <f>'Class-1'!$K$7</f>
        <v>20</v>
      </c>
      <c r="F1474" s="470">
        <f>'Class-1'!$L$7</f>
        <v>20</v>
      </c>
      <c r="G1474" s="266">
        <f>E1474+F1474</f>
        <v>40</v>
      </c>
      <c r="H1474" s="470">
        <f>'Class-1'!$Q$7</f>
        <v>60</v>
      </c>
      <c r="I1474" s="266">
        <f>G1474+H1474</f>
        <v>100</v>
      </c>
      <c r="J1474" s="470">
        <f>'Class-1'!$U$7</f>
        <v>100</v>
      </c>
      <c r="K1474" s="1032">
        <f>I1474+J1474</f>
        <v>200</v>
      </c>
      <c r="L1474" s="1033"/>
      <c r="M1474" s="276" t="s">
        <v>166</v>
      </c>
    </row>
    <row r="1475" spans="1:13" ht="18" customHeight="1">
      <c r="A1475" s="17"/>
      <c r="B1475" s="436" t="s">
        <v>165</v>
      </c>
      <c r="C1475" s="1034" t="str">
        <f>'Class-1'!$K$3</f>
        <v>Hindi</v>
      </c>
      <c r="D1475" s="1035"/>
      <c r="E1475" s="131">
        <f>IF(OR(C1475="",$I1466="NSO"),"",VLOOKUP($A1461,'Class-1'!$B$9:$DL$108,10,0))</f>
        <v>0</v>
      </c>
      <c r="F1475" s="131">
        <f>IF(OR(C1475="",$I1466="NSO"),"",VLOOKUP($A1461,'Class-1'!$B$9:$DL$108,11,0))</f>
        <v>0</v>
      </c>
      <c r="G1475" s="267">
        <f>SUM(E1475,F1475)</f>
        <v>0</v>
      </c>
      <c r="H1475" s="131">
        <f>IF(OR(C1475="",$I1466="NSO"),"",VLOOKUP($A1461,'Class-1'!$B$9:$DL$108,16,0))</f>
        <v>0</v>
      </c>
      <c r="I1475" s="264">
        <f t="shared" ref="I1475:I1480" si="161">SUM(G1475,H1475)</f>
        <v>0</v>
      </c>
      <c r="J1475" s="131">
        <f>IF(OR(C1475="",$I1466="NSO"),"",VLOOKUP($A1461,'Class-1'!$B$9:$DL$108,20,0))</f>
        <v>0</v>
      </c>
      <c r="K1475" s="1036">
        <f t="shared" ref="K1475:K1480" si="162">SUM(I1475,J1475)</f>
        <v>0</v>
      </c>
      <c r="L1475" s="1037">
        <f t="shared" ref="L1475:L1480" si="163">SUM(J1475,K1475)</f>
        <v>0</v>
      </c>
      <c r="M1475" s="277" t="str">
        <f>IF(OR(C1475="",$I1466="NSO"),"",VLOOKUP($A1461,'Class-1'!$B$9:$DL$108,23,0))</f>
        <v/>
      </c>
    </row>
    <row r="1476" spans="1:13" ht="18" customHeight="1">
      <c r="A1476" s="17"/>
      <c r="B1476" s="436" t="s">
        <v>165</v>
      </c>
      <c r="C1476" s="962" t="str">
        <f>'Class-1'!$Y$3</f>
        <v>Mathematics</v>
      </c>
      <c r="D1476" s="963"/>
      <c r="E1476" s="131">
        <f>IF(OR(C1476="",$I1466="NSO"),"",VLOOKUP($A1461,'Class-1'!$B$9:$DL$108,24,0))</f>
        <v>0</v>
      </c>
      <c r="F1476" s="131">
        <f>IF(OR(C1476="",$I1466="NSO"),"",VLOOKUP($A1461,'Class-1'!$B$9:$DL$108,25,0))</f>
        <v>0</v>
      </c>
      <c r="G1476" s="267">
        <f t="shared" ref="G1476:G1480" si="164">SUM(E1476,F1476)</f>
        <v>0</v>
      </c>
      <c r="H1476" s="131">
        <f>IF(OR(C1476="",$I1466="NSO"),"",VLOOKUP($A1461,'Class-1'!$B$9:$DL$108,30,0))</f>
        <v>0</v>
      </c>
      <c r="I1476" s="264">
        <f t="shared" si="161"/>
        <v>0</v>
      </c>
      <c r="J1476" s="131">
        <f>IF(OR(C1476="",$I1466="NSO"),"",VLOOKUP($A1461,'Class-1'!$B$9:$DL$108,34,0))</f>
        <v>0</v>
      </c>
      <c r="K1476" s="964">
        <f t="shared" si="162"/>
        <v>0</v>
      </c>
      <c r="L1476" s="965">
        <f t="shared" si="163"/>
        <v>0</v>
      </c>
      <c r="M1476" s="277" t="str">
        <f>IF(OR(C1476="",$I1466="NSO"),"",VLOOKUP($A1461,'Class-1'!$B$9:$DL$108,37,0))</f>
        <v/>
      </c>
    </row>
    <row r="1477" spans="1:13" ht="18" customHeight="1">
      <c r="A1477" s="17"/>
      <c r="B1477" s="436" t="s">
        <v>165</v>
      </c>
      <c r="C1477" s="962" t="str">
        <f>'Class-1'!$AM$3</f>
        <v>Sanskrit</v>
      </c>
      <c r="D1477" s="963"/>
      <c r="E1477" s="131">
        <f>IF(OR(C1477="",$I1466="NSO"),"",VLOOKUP($A1461,'Class-1'!$B$9:$DL$108,38,0))</f>
        <v>0</v>
      </c>
      <c r="F1477" s="131">
        <f>IF(OR(C1477="",$I1466="NSO"),"",VLOOKUP($A1461,'Class-1'!$B$9:$DL$108,39,0))</f>
        <v>0</v>
      </c>
      <c r="G1477" s="267">
        <f t="shared" si="164"/>
        <v>0</v>
      </c>
      <c r="H1477" s="131">
        <f>IF(OR(C1477="",$I1466="NSO"),"",VLOOKUP($A1461,'Class-1'!$B$9:$DL$108,44,0))</f>
        <v>0</v>
      </c>
      <c r="I1477" s="264">
        <f t="shared" si="161"/>
        <v>0</v>
      </c>
      <c r="J1477" s="131">
        <f>IF(OR(C1477="",$I1466="NSO"),"",VLOOKUP($A1461,'Class-1'!$B$9:$DL$108,48,0))</f>
        <v>0</v>
      </c>
      <c r="K1477" s="964">
        <f t="shared" si="162"/>
        <v>0</v>
      </c>
      <c r="L1477" s="965">
        <f t="shared" si="163"/>
        <v>0</v>
      </c>
      <c r="M1477" s="277" t="str">
        <f>IF(OR(C1477="",$I1466="NSO"),"",VLOOKUP($A1461,'Class-1'!$B$9:$DL$108,51,0))</f>
        <v/>
      </c>
    </row>
    <row r="1478" spans="1:13" ht="18" customHeight="1">
      <c r="A1478" s="17"/>
      <c r="B1478" s="436" t="s">
        <v>165</v>
      </c>
      <c r="C1478" s="962" t="str">
        <f>'Class-1'!$BA$3</f>
        <v>English</v>
      </c>
      <c r="D1478" s="963"/>
      <c r="E1478" s="131">
        <f>IF(OR(C1478="",$I1466="NSO"),"",VLOOKUP($A1461,'Class-1'!$B$9:$DL$108,52,0))</f>
        <v>0</v>
      </c>
      <c r="F1478" s="131">
        <f>IF(OR(C1478="",$I1466="NSO"),"",VLOOKUP($A1461,'Class-1'!$B$9:$DL$108,53,0))</f>
        <v>0</v>
      </c>
      <c r="G1478" s="267">
        <f t="shared" si="164"/>
        <v>0</v>
      </c>
      <c r="H1478" s="131">
        <f>IF(OR(C1478="",$I1466="NSO"),"",VLOOKUP($A1461,'Class-1'!$B$9:$DL$108,58,0))</f>
        <v>0</v>
      </c>
      <c r="I1478" s="264">
        <f t="shared" si="161"/>
        <v>0</v>
      </c>
      <c r="J1478" s="131">
        <f>IF(OR(C1478="",$I1466="NSO"),"",VLOOKUP($A1461,'Class-1'!$B$9:$DL$108,62,0))</f>
        <v>0</v>
      </c>
      <c r="K1478" s="964">
        <f t="shared" si="162"/>
        <v>0</v>
      </c>
      <c r="L1478" s="965">
        <f t="shared" si="163"/>
        <v>0</v>
      </c>
      <c r="M1478" s="277" t="str">
        <f>IF(OR(C1478="",$I1466="NSO"),"",VLOOKUP($A1461,'Class-1'!$B$9:$DL$108,65,0))</f>
        <v/>
      </c>
    </row>
    <row r="1479" spans="1:13" ht="18" customHeight="1" thickBot="1">
      <c r="A1479" s="17"/>
      <c r="B1479" s="436" t="s">
        <v>165</v>
      </c>
      <c r="C1479" s="966" t="s">
        <v>68</v>
      </c>
      <c r="D1479" s="967"/>
      <c r="E1479" s="470">
        <f>'Class-1'!$BO$7</f>
        <v>20</v>
      </c>
      <c r="F1479" s="470">
        <f>'Class-1'!$BP$7</f>
        <v>20</v>
      </c>
      <c r="G1479" s="266">
        <f t="shared" si="164"/>
        <v>40</v>
      </c>
      <c r="H1479" s="271">
        <f>'Class-1'!$BU$7</f>
        <v>60</v>
      </c>
      <c r="I1479" s="266">
        <f t="shared" si="161"/>
        <v>100</v>
      </c>
      <c r="J1479" s="470">
        <f>'Class-1'!$BY$7</f>
        <v>100</v>
      </c>
      <c r="K1479" s="1032">
        <f t="shared" si="162"/>
        <v>200</v>
      </c>
      <c r="L1479" s="1033">
        <f t="shared" si="163"/>
        <v>300</v>
      </c>
      <c r="M1479" s="276" t="s">
        <v>166</v>
      </c>
    </row>
    <row r="1480" spans="1:13" ht="18" customHeight="1">
      <c r="A1480" s="17"/>
      <c r="B1480" s="436" t="s">
        <v>165</v>
      </c>
      <c r="C1480" s="962" t="str">
        <f>'Class-1'!$BO$3</f>
        <v>Env. Study</v>
      </c>
      <c r="D1480" s="963"/>
      <c r="E1480" s="131">
        <f>IF(OR(C1480="",$I1466="NSO"),"",VLOOKUP($A1461,'Class-1'!$B$9:$DL$108,66,0))</f>
        <v>0</v>
      </c>
      <c r="F1480" s="131">
        <f>IF(OR(C1480="",$I1466="NSO"),"",VLOOKUP($A1461,'Class-1'!$B$9:$DL$108,67,0))</f>
        <v>0</v>
      </c>
      <c r="G1480" s="264">
        <f t="shared" si="164"/>
        <v>0</v>
      </c>
      <c r="H1480" s="131">
        <f>IF(OR(C1480="",$I1466="NSO"),"",VLOOKUP($A1461,'Class-1'!$B$9:$DL$108,72,0))</f>
        <v>0</v>
      </c>
      <c r="I1480" s="264">
        <f t="shared" si="161"/>
        <v>0</v>
      </c>
      <c r="J1480" s="131">
        <f>IF(OR(C1480="",$I1466="NSO"),"",VLOOKUP($A1461,'Class-1'!$B$9:$DL$108,76,0))</f>
        <v>0</v>
      </c>
      <c r="K1480" s="968">
        <f t="shared" si="162"/>
        <v>0</v>
      </c>
      <c r="L1480" s="969">
        <f t="shared" si="163"/>
        <v>0</v>
      </c>
      <c r="M1480" s="277" t="str">
        <f>IF(OR(C1480="",$I1466="NSO"),"",VLOOKUP($A1461,'Class-1'!$B$9:$DL$108,79,0))</f>
        <v/>
      </c>
    </row>
    <row r="1481" spans="1:13" ht="18" customHeight="1" thickBot="1">
      <c r="A1481" s="17"/>
      <c r="B1481" s="436" t="s">
        <v>165</v>
      </c>
      <c r="C1481" s="970"/>
      <c r="D1481" s="971"/>
      <c r="E1481" s="971"/>
      <c r="F1481" s="971"/>
      <c r="G1481" s="971"/>
      <c r="H1481" s="971"/>
      <c r="I1481" s="971"/>
      <c r="J1481" s="971"/>
      <c r="K1481" s="971"/>
      <c r="L1481" s="971"/>
      <c r="M1481" s="972"/>
    </row>
    <row r="1482" spans="1:13" ht="18" customHeight="1">
      <c r="A1482" s="17"/>
      <c r="B1482" s="436" t="s">
        <v>165</v>
      </c>
      <c r="C1482" s="973" t="s">
        <v>120</v>
      </c>
      <c r="D1482" s="974"/>
      <c r="E1482" s="975"/>
      <c r="F1482" s="906" t="s">
        <v>121</v>
      </c>
      <c r="G1482" s="906"/>
      <c r="H1482" s="907" t="s">
        <v>122</v>
      </c>
      <c r="I1482" s="908"/>
      <c r="J1482" s="132" t="s">
        <v>51</v>
      </c>
      <c r="K1482" s="438" t="s">
        <v>123</v>
      </c>
      <c r="L1482" s="262" t="s">
        <v>49</v>
      </c>
      <c r="M1482" s="278" t="s">
        <v>54</v>
      </c>
    </row>
    <row r="1483" spans="1:13" ht="18" customHeight="1" thickBot="1">
      <c r="A1483" s="17"/>
      <c r="B1483" s="436" t="s">
        <v>165</v>
      </c>
      <c r="C1483" s="976"/>
      <c r="D1483" s="977"/>
      <c r="E1483" s="978"/>
      <c r="F1483" s="909">
        <f>IF(OR($I1466="",$I1466="NSO"),"",VLOOKUP($A1461,'Class-1'!$B$9:$DL$108,107,0))</f>
        <v>1000</v>
      </c>
      <c r="G1483" s="910"/>
      <c r="H1483" s="909">
        <f>IF(OR($I1466="",$I1466="NSO"),"",VLOOKUP($A1461,'Class-1'!$B$9:$DL$108,108,0))</f>
        <v>0</v>
      </c>
      <c r="I1483" s="910"/>
      <c r="J1483" s="133">
        <f>IF(OR($I1466="",$I1466="NSO"),"",VLOOKUP($A1461,'Class-1'!$B$9:$DL$200,109,0))</f>
        <v>0</v>
      </c>
      <c r="K1483" s="133" t="str">
        <f>IF(OR($I1466="",$I1466="NSO"),"",VLOOKUP($A1461,'Class-1'!$B$9:$DL$200,110,0))</f>
        <v/>
      </c>
      <c r="L1483" s="263" t="str">
        <f>IF(OR($I1466="",$I1466="NSO"),"",VLOOKUP($A1461,'Class-1'!$B$9:$DL$200,111,0))</f>
        <v/>
      </c>
      <c r="M1483" s="279" t="str">
        <f>IF(OR($I1466="",$I1466="NSO"),"",VLOOKUP($A1461,'Class-1'!$B$9:$DL$200,113,0))</f>
        <v/>
      </c>
    </row>
    <row r="1484" spans="1:13" ht="18" customHeight="1" thickBot="1">
      <c r="A1484" s="17"/>
      <c r="B1484" s="436" t="s">
        <v>165</v>
      </c>
      <c r="C1484" s="979"/>
      <c r="D1484" s="980"/>
      <c r="E1484" s="980"/>
      <c r="F1484" s="980"/>
      <c r="G1484" s="980"/>
      <c r="H1484" s="981"/>
      <c r="I1484" s="983" t="s">
        <v>73</v>
      </c>
      <c r="J1484" s="984"/>
      <c r="K1484" s="63">
        <f>IF(OR($I1466="",$I1466="NSO"),"",VLOOKUP($A1461,'Class-1'!$B$9:$DL$200,104,0))</f>
        <v>0</v>
      </c>
      <c r="L1484" s="982" t="s">
        <v>93</v>
      </c>
      <c r="M1484" s="897"/>
    </row>
    <row r="1485" spans="1:13" ht="18" customHeight="1" thickBot="1">
      <c r="A1485" s="17"/>
      <c r="B1485" s="436" t="s">
        <v>165</v>
      </c>
      <c r="C1485" s="1014" t="s">
        <v>72</v>
      </c>
      <c r="D1485" s="1015"/>
      <c r="E1485" s="1015"/>
      <c r="F1485" s="1015"/>
      <c r="G1485" s="1015"/>
      <c r="H1485" s="1016"/>
      <c r="I1485" s="1017" t="s">
        <v>74</v>
      </c>
      <c r="J1485" s="1018"/>
      <c r="K1485" s="64">
        <f>IF(OR($I1466="",$I1466="NSO"),"",VLOOKUP($A1461,'Class-1'!$B$9:$DL$200,105,0))</f>
        <v>0</v>
      </c>
      <c r="L1485" s="1019" t="str">
        <f>IF(OR($I1466="",$I1466="NSO"),"",VLOOKUP($A1461,'Class-1'!$B$9:$DL$200,106,0))</f>
        <v/>
      </c>
      <c r="M1485" s="1020"/>
    </row>
    <row r="1486" spans="1:13" ht="18" customHeight="1" thickBot="1">
      <c r="A1486" s="17"/>
      <c r="B1486" s="436" t="s">
        <v>165</v>
      </c>
      <c r="C1486" s="1001" t="s">
        <v>66</v>
      </c>
      <c r="D1486" s="1002"/>
      <c r="E1486" s="1003"/>
      <c r="F1486" s="1012" t="s">
        <v>69</v>
      </c>
      <c r="G1486" s="1013"/>
      <c r="H1486" s="272" t="s">
        <v>58</v>
      </c>
      <c r="I1486" s="985" t="s">
        <v>75</v>
      </c>
      <c r="J1486" s="986"/>
      <c r="K1486" s="987">
        <f>IF(OR($I1466="",$I1466="NSO"),"",VLOOKUP($A1461,'Class-1'!$B$9:$DL$200,114,0))</f>
        <v>0</v>
      </c>
      <c r="L1486" s="987"/>
      <c r="M1486" s="988"/>
    </row>
    <row r="1487" spans="1:13" ht="18" customHeight="1">
      <c r="A1487" s="17"/>
      <c r="B1487" s="436" t="s">
        <v>165</v>
      </c>
      <c r="C1487" s="923" t="str">
        <f>'Class-1'!$CC$3</f>
        <v>WORK EXP.</v>
      </c>
      <c r="D1487" s="924"/>
      <c r="E1487" s="925"/>
      <c r="F1487" s="926" t="str">
        <f>IF(OR(C1487="",$I1466="NSO"),"",VLOOKUP($A1461,'Class-1'!$B$9:$DZ$200,121,0))</f>
        <v>0/100</v>
      </c>
      <c r="G1487" s="927"/>
      <c r="H1487" s="85" t="str">
        <f>IF(OR(C1487="",$I1466="NSO"),"",VLOOKUP($A1461,'Class-1'!$B$9:$DL$108,87,0))</f>
        <v/>
      </c>
      <c r="I1487" s="1021" t="s">
        <v>95</v>
      </c>
      <c r="J1487" s="1022"/>
      <c r="K1487" s="1023">
        <f>'Class-1'!$T$2</f>
        <v>44705</v>
      </c>
      <c r="L1487" s="1024"/>
      <c r="M1487" s="1025"/>
    </row>
    <row r="1488" spans="1:13" ht="18" customHeight="1">
      <c r="A1488" s="17"/>
      <c r="B1488" s="436" t="s">
        <v>165</v>
      </c>
      <c r="C1488" s="923" t="str">
        <f>'Class-1'!$CK$3</f>
        <v>ART EDUCATION</v>
      </c>
      <c r="D1488" s="924"/>
      <c r="E1488" s="925"/>
      <c r="F1488" s="926" t="str">
        <f>IF(OR(C1488="",$I1466="NSO"),"",VLOOKUP($A1461,'Class-1'!$B$9:$DZ$200,125,0))</f>
        <v>0/100</v>
      </c>
      <c r="G1488" s="927"/>
      <c r="H1488" s="134" t="str">
        <f>IF(OR(C1488="",$I1466="NSO"),"",VLOOKUP($A1461,'Class-1'!$B$9:$DL$108,95,0))</f>
        <v/>
      </c>
      <c r="I1488" s="928"/>
      <c r="J1488" s="929"/>
      <c r="K1488" s="929"/>
      <c r="L1488" s="929"/>
      <c r="M1488" s="930"/>
    </row>
    <row r="1489" spans="1:13" ht="18" customHeight="1" thickBot="1">
      <c r="A1489" s="17"/>
      <c r="B1489" s="436" t="s">
        <v>165</v>
      </c>
      <c r="C1489" s="931" t="str">
        <f>'Class-1'!$CS$3</f>
        <v>HEALTH &amp; PHY. EDUCATION</v>
      </c>
      <c r="D1489" s="932"/>
      <c r="E1489" s="933"/>
      <c r="F1489" s="926" t="str">
        <f>IF(OR(C1489="",$I1466="NSO"),"",VLOOKUP($A1461,'Class-1'!$B$9:$DZ$200,129,0))</f>
        <v>0/100</v>
      </c>
      <c r="G1489" s="927"/>
      <c r="H1489" s="86" t="str">
        <f>IF(OR(C1489="",$I1466="NSO"),"",VLOOKUP($A1461,'Class-1'!$B$9:$DL$108,103,0))</f>
        <v/>
      </c>
      <c r="I1489" s="889" t="s">
        <v>89</v>
      </c>
      <c r="J1489" s="890"/>
      <c r="K1489" s="936"/>
      <c r="L1489" s="937"/>
      <c r="M1489" s="938"/>
    </row>
    <row r="1490" spans="1:13" ht="18" customHeight="1">
      <c r="A1490" s="17"/>
      <c r="B1490" s="436" t="s">
        <v>165</v>
      </c>
      <c r="C1490" s="895" t="s">
        <v>76</v>
      </c>
      <c r="D1490" s="896"/>
      <c r="E1490" s="896"/>
      <c r="F1490" s="896"/>
      <c r="G1490" s="896"/>
      <c r="H1490" s="897"/>
      <c r="I1490" s="891"/>
      <c r="J1490" s="892"/>
      <c r="K1490" s="939"/>
      <c r="L1490" s="940"/>
      <c r="M1490" s="941"/>
    </row>
    <row r="1491" spans="1:13" ht="18" customHeight="1">
      <c r="A1491" s="17"/>
      <c r="B1491" s="436" t="s">
        <v>165</v>
      </c>
      <c r="C1491" s="135" t="s">
        <v>35</v>
      </c>
      <c r="D1491" s="463" t="s">
        <v>82</v>
      </c>
      <c r="E1491" s="452"/>
      <c r="F1491" s="463" t="s">
        <v>83</v>
      </c>
      <c r="G1491" s="464"/>
      <c r="H1491" s="465"/>
      <c r="I1491" s="893"/>
      <c r="J1491" s="894"/>
      <c r="K1491" s="942"/>
      <c r="L1491" s="943"/>
      <c r="M1491" s="944"/>
    </row>
    <row r="1492" spans="1:13" ht="16.5" customHeight="1">
      <c r="A1492" s="17"/>
      <c r="B1492" s="436" t="s">
        <v>165</v>
      </c>
      <c r="C1492" s="148" t="s">
        <v>168</v>
      </c>
      <c r="D1492" s="451" t="s">
        <v>170</v>
      </c>
      <c r="E1492" s="148"/>
      <c r="F1492" s="468" t="s">
        <v>84</v>
      </c>
      <c r="G1492" s="466"/>
      <c r="H1492" s="467"/>
      <c r="I1492" s="992" t="s">
        <v>90</v>
      </c>
      <c r="J1492" s="993"/>
      <c r="K1492" s="993"/>
      <c r="L1492" s="993"/>
      <c r="M1492" s="994"/>
    </row>
    <row r="1493" spans="1:13" ht="16.5" customHeight="1">
      <c r="A1493" s="17"/>
      <c r="B1493" s="436" t="s">
        <v>165</v>
      </c>
      <c r="C1493" s="471" t="s">
        <v>77</v>
      </c>
      <c r="D1493" s="451" t="s">
        <v>173</v>
      </c>
      <c r="E1493" s="148"/>
      <c r="F1493" s="468" t="s">
        <v>85</v>
      </c>
      <c r="G1493" s="466"/>
      <c r="H1493" s="467"/>
      <c r="I1493" s="995"/>
      <c r="J1493" s="996"/>
      <c r="K1493" s="996"/>
      <c r="L1493" s="996"/>
      <c r="M1493" s="997"/>
    </row>
    <row r="1494" spans="1:13" ht="16.5" customHeight="1">
      <c r="A1494" s="17"/>
      <c r="B1494" s="436" t="s">
        <v>165</v>
      </c>
      <c r="C1494" s="471" t="s">
        <v>78</v>
      </c>
      <c r="D1494" s="451" t="s">
        <v>174</v>
      </c>
      <c r="E1494" s="148"/>
      <c r="F1494" s="468" t="s">
        <v>86</v>
      </c>
      <c r="G1494" s="466"/>
      <c r="H1494" s="467"/>
      <c r="I1494" s="995"/>
      <c r="J1494" s="996"/>
      <c r="K1494" s="996"/>
      <c r="L1494" s="996"/>
      <c r="M1494" s="997"/>
    </row>
    <row r="1495" spans="1:13" ht="16.5" customHeight="1">
      <c r="A1495" s="17"/>
      <c r="B1495" s="436" t="s">
        <v>165</v>
      </c>
      <c r="C1495" s="471" t="s">
        <v>80</v>
      </c>
      <c r="D1495" s="451" t="s">
        <v>171</v>
      </c>
      <c r="E1495" s="148"/>
      <c r="F1495" s="468" t="s">
        <v>88</v>
      </c>
      <c r="G1495" s="466"/>
      <c r="H1495" s="467"/>
      <c r="I1495" s="998"/>
      <c r="J1495" s="999"/>
      <c r="K1495" s="999"/>
      <c r="L1495" s="999"/>
      <c r="M1495" s="1000"/>
    </row>
    <row r="1496" spans="1:13" ht="16.5" customHeight="1" thickBot="1">
      <c r="A1496" s="17"/>
      <c r="B1496" s="437" t="s">
        <v>165</v>
      </c>
      <c r="C1496" s="280" t="s">
        <v>79</v>
      </c>
      <c r="D1496" s="446" t="s">
        <v>172</v>
      </c>
      <c r="E1496" s="439"/>
      <c r="F1496" s="461" t="s">
        <v>87</v>
      </c>
      <c r="G1496" s="462"/>
      <c r="H1496" s="469"/>
      <c r="I1496" s="989" t="s">
        <v>124</v>
      </c>
      <c r="J1496" s="990"/>
      <c r="K1496" s="990"/>
      <c r="L1496" s="990"/>
      <c r="M1496" s="991"/>
    </row>
    <row r="1497" spans="1:13" ht="20.25" customHeight="1" thickBot="1">
      <c r="A1497" s="1004"/>
      <c r="B1497" s="1004"/>
      <c r="C1497" s="1004"/>
      <c r="D1497" s="1004"/>
      <c r="E1497" s="1004"/>
      <c r="F1497" s="1004"/>
      <c r="G1497" s="1004"/>
      <c r="H1497" s="1004"/>
      <c r="I1497" s="1004"/>
      <c r="J1497" s="1004"/>
      <c r="K1497" s="1004"/>
      <c r="L1497" s="1004"/>
      <c r="M1497" s="1004"/>
    </row>
    <row r="1498" spans="1:13" ht="14.25" customHeight="1" thickBot="1">
      <c r="A1498" s="282">
        <f>A1461+1</f>
        <v>42</v>
      </c>
      <c r="B1498" s="1009" t="s">
        <v>61</v>
      </c>
      <c r="C1498" s="1010"/>
      <c r="D1498" s="1010"/>
      <c r="E1498" s="1010"/>
      <c r="F1498" s="1010"/>
      <c r="G1498" s="1010"/>
      <c r="H1498" s="1010"/>
      <c r="I1498" s="1010"/>
      <c r="J1498" s="1010"/>
      <c r="K1498" s="1010"/>
      <c r="L1498" s="1010"/>
      <c r="M1498" s="1011"/>
    </row>
    <row r="1499" spans="1:13" ht="36.75" thickTop="1">
      <c r="A1499" s="17"/>
      <c r="B1499" s="1005"/>
      <c r="C1499" s="1006"/>
      <c r="D1499" s="945" t="str">
        <f>Master!$E$8</f>
        <v>Govt.Sr.Sec.Sch. Raimalwada</v>
      </c>
      <c r="E1499" s="946"/>
      <c r="F1499" s="946"/>
      <c r="G1499" s="946"/>
      <c r="H1499" s="946"/>
      <c r="I1499" s="946"/>
      <c r="J1499" s="946"/>
      <c r="K1499" s="946"/>
      <c r="L1499" s="946"/>
      <c r="M1499" s="947"/>
    </row>
    <row r="1500" spans="1:13" ht="21" customHeight="1" thickBot="1">
      <c r="A1500" s="17"/>
      <c r="B1500" s="1007"/>
      <c r="C1500" s="1008"/>
      <c r="D1500" s="948" t="str">
        <f>Master!$E$11</f>
        <v>P.S.-Bapini (Jodhpur)</v>
      </c>
      <c r="E1500" s="949"/>
      <c r="F1500" s="949"/>
      <c r="G1500" s="949"/>
      <c r="H1500" s="949"/>
      <c r="I1500" s="949"/>
      <c r="J1500" s="949"/>
      <c r="K1500" s="949"/>
      <c r="L1500" s="949"/>
      <c r="M1500" s="950"/>
    </row>
    <row r="1501" spans="1:13" ht="42.75" customHeight="1" thickTop="1">
      <c r="A1501" s="17"/>
      <c r="B1501" s="273"/>
      <c r="C1501" s="916" t="s">
        <v>62</v>
      </c>
      <c r="D1501" s="917"/>
      <c r="E1501" s="917"/>
      <c r="F1501" s="917"/>
      <c r="G1501" s="917"/>
      <c r="H1501" s="917"/>
      <c r="I1501" s="918"/>
      <c r="J1501" s="922" t="s">
        <v>91</v>
      </c>
      <c r="K1501" s="922"/>
      <c r="L1501" s="934" t="str">
        <f>Master!$E$14</f>
        <v>0810000000</v>
      </c>
      <c r="M1501" s="935"/>
    </row>
    <row r="1502" spans="1:13" ht="18" customHeight="1" thickBot="1">
      <c r="A1502" s="17"/>
      <c r="B1502" s="274"/>
      <c r="C1502" s="919"/>
      <c r="D1502" s="920"/>
      <c r="E1502" s="920"/>
      <c r="F1502" s="920"/>
      <c r="G1502" s="920"/>
      <c r="H1502" s="920"/>
      <c r="I1502" s="921"/>
      <c r="J1502" s="898" t="s">
        <v>63</v>
      </c>
      <c r="K1502" s="899"/>
      <c r="L1502" s="902" t="str">
        <f>Master!$E$6</f>
        <v>2021-22</v>
      </c>
      <c r="M1502" s="903"/>
    </row>
    <row r="1503" spans="1:13" ht="18" customHeight="1" thickBot="1">
      <c r="A1503" s="17"/>
      <c r="B1503" s="274"/>
      <c r="C1503" s="951" t="s">
        <v>125</v>
      </c>
      <c r="D1503" s="952"/>
      <c r="E1503" s="952"/>
      <c r="F1503" s="952"/>
      <c r="G1503" s="952"/>
      <c r="H1503" s="952"/>
      <c r="I1503" s="281">
        <f>VLOOKUP($A1498,'Class-1'!$B$9:$F$108,5,0)</f>
        <v>0</v>
      </c>
      <c r="J1503" s="900"/>
      <c r="K1503" s="901"/>
      <c r="L1503" s="904"/>
      <c r="M1503" s="905"/>
    </row>
    <row r="1504" spans="1:13" ht="18" customHeight="1">
      <c r="A1504" s="17"/>
      <c r="B1504" s="436" t="s">
        <v>165</v>
      </c>
      <c r="C1504" s="911" t="s">
        <v>20</v>
      </c>
      <c r="D1504" s="912"/>
      <c r="E1504" s="912"/>
      <c r="F1504" s="913"/>
      <c r="G1504" s="31" t="s">
        <v>101</v>
      </c>
      <c r="H1504" s="914">
        <f>VLOOKUP($A1498,'Class-1'!$B$9:$DL$108,3,0)</f>
        <v>0</v>
      </c>
      <c r="I1504" s="914"/>
      <c r="J1504" s="914"/>
      <c r="K1504" s="914"/>
      <c r="L1504" s="914"/>
      <c r="M1504" s="915"/>
    </row>
    <row r="1505" spans="1:13" ht="18" customHeight="1">
      <c r="A1505" s="17"/>
      <c r="B1505" s="436" t="s">
        <v>165</v>
      </c>
      <c r="C1505" s="953" t="s">
        <v>22</v>
      </c>
      <c r="D1505" s="954"/>
      <c r="E1505" s="954"/>
      <c r="F1505" s="955"/>
      <c r="G1505" s="60" t="s">
        <v>101</v>
      </c>
      <c r="H1505" s="956">
        <f>VLOOKUP($A1498,'Class-1'!$B$9:$DL$108,6,0)</f>
        <v>0</v>
      </c>
      <c r="I1505" s="956"/>
      <c r="J1505" s="956"/>
      <c r="K1505" s="956"/>
      <c r="L1505" s="956"/>
      <c r="M1505" s="957"/>
    </row>
    <row r="1506" spans="1:13" ht="18" customHeight="1">
      <c r="A1506" s="17"/>
      <c r="B1506" s="436" t="s">
        <v>165</v>
      </c>
      <c r="C1506" s="953" t="s">
        <v>23</v>
      </c>
      <c r="D1506" s="954"/>
      <c r="E1506" s="954"/>
      <c r="F1506" s="955"/>
      <c r="G1506" s="60" t="s">
        <v>101</v>
      </c>
      <c r="H1506" s="956">
        <f>VLOOKUP($A1498,'Class-1'!$B$9:$DL$108,7,0)</f>
        <v>0</v>
      </c>
      <c r="I1506" s="956"/>
      <c r="J1506" s="956"/>
      <c r="K1506" s="956"/>
      <c r="L1506" s="956"/>
      <c r="M1506" s="957"/>
    </row>
    <row r="1507" spans="1:13" ht="18" customHeight="1">
      <c r="A1507" s="17"/>
      <c r="B1507" s="436" t="s">
        <v>165</v>
      </c>
      <c r="C1507" s="953" t="s">
        <v>64</v>
      </c>
      <c r="D1507" s="954"/>
      <c r="E1507" s="954"/>
      <c r="F1507" s="955"/>
      <c r="G1507" s="60" t="s">
        <v>101</v>
      </c>
      <c r="H1507" s="956">
        <f>VLOOKUP($A1498,'Class-1'!$B$9:$DL$108,8,0)</f>
        <v>0</v>
      </c>
      <c r="I1507" s="956"/>
      <c r="J1507" s="956"/>
      <c r="K1507" s="956"/>
      <c r="L1507" s="956"/>
      <c r="M1507" s="957"/>
    </row>
    <row r="1508" spans="1:13" ht="18" customHeight="1">
      <c r="A1508" s="17"/>
      <c r="B1508" s="436" t="s">
        <v>165</v>
      </c>
      <c r="C1508" s="953" t="s">
        <v>65</v>
      </c>
      <c r="D1508" s="954"/>
      <c r="E1508" s="954"/>
      <c r="F1508" s="955"/>
      <c r="G1508" s="60" t="s">
        <v>101</v>
      </c>
      <c r="H1508" s="1026" t="str">
        <f>CONCATENATE('Class-1'!$F$4,'Class-1'!$I$4)</f>
        <v>4(A)</v>
      </c>
      <c r="I1508" s="956"/>
      <c r="J1508" s="956"/>
      <c r="K1508" s="956"/>
      <c r="L1508" s="956"/>
      <c r="M1508" s="957"/>
    </row>
    <row r="1509" spans="1:13" ht="18" customHeight="1" thickBot="1">
      <c r="A1509" s="17"/>
      <c r="B1509" s="436" t="s">
        <v>165</v>
      </c>
      <c r="C1509" s="1027" t="s">
        <v>25</v>
      </c>
      <c r="D1509" s="1028"/>
      <c r="E1509" s="1028"/>
      <c r="F1509" s="1029"/>
      <c r="G1509" s="130" t="s">
        <v>101</v>
      </c>
      <c r="H1509" s="1030">
        <f>VLOOKUP($A1498,'Class-1'!$B$9:$DL$108,9,0)</f>
        <v>0</v>
      </c>
      <c r="I1509" s="1030"/>
      <c r="J1509" s="1030"/>
      <c r="K1509" s="1030"/>
      <c r="L1509" s="1030"/>
      <c r="M1509" s="1031"/>
    </row>
    <row r="1510" spans="1:13" ht="18" customHeight="1">
      <c r="A1510" s="17"/>
      <c r="B1510" s="436" t="s">
        <v>165</v>
      </c>
      <c r="C1510" s="958" t="s">
        <v>66</v>
      </c>
      <c r="D1510" s="959"/>
      <c r="E1510" s="268" t="s">
        <v>109</v>
      </c>
      <c r="F1510" s="268" t="s">
        <v>110</v>
      </c>
      <c r="G1510" s="265" t="s">
        <v>34</v>
      </c>
      <c r="H1510" s="269" t="s">
        <v>67</v>
      </c>
      <c r="I1510" s="265" t="s">
        <v>147</v>
      </c>
      <c r="J1510" s="270" t="s">
        <v>31</v>
      </c>
      <c r="K1510" s="960" t="s">
        <v>118</v>
      </c>
      <c r="L1510" s="961"/>
      <c r="M1510" s="275" t="s">
        <v>119</v>
      </c>
    </row>
    <row r="1511" spans="1:13" ht="18" customHeight="1" thickBot="1">
      <c r="A1511" s="17"/>
      <c r="B1511" s="436" t="s">
        <v>165</v>
      </c>
      <c r="C1511" s="966" t="s">
        <v>68</v>
      </c>
      <c r="D1511" s="967"/>
      <c r="E1511" s="470">
        <f>'Class-1'!$K$7</f>
        <v>20</v>
      </c>
      <c r="F1511" s="470">
        <f>'Class-1'!$L$7</f>
        <v>20</v>
      </c>
      <c r="G1511" s="266">
        <f>E1511+F1511</f>
        <v>40</v>
      </c>
      <c r="H1511" s="470">
        <f>'Class-1'!$Q$7</f>
        <v>60</v>
      </c>
      <c r="I1511" s="266">
        <f>G1511+H1511</f>
        <v>100</v>
      </c>
      <c r="J1511" s="470">
        <f>'Class-1'!$U$7</f>
        <v>100</v>
      </c>
      <c r="K1511" s="1032">
        <f>I1511+J1511</f>
        <v>200</v>
      </c>
      <c r="L1511" s="1033"/>
      <c r="M1511" s="276" t="s">
        <v>166</v>
      </c>
    </row>
    <row r="1512" spans="1:13" ht="18" customHeight="1">
      <c r="A1512" s="17"/>
      <c r="B1512" s="436" t="s">
        <v>165</v>
      </c>
      <c r="C1512" s="1034" t="str">
        <f>'Class-1'!$K$3</f>
        <v>Hindi</v>
      </c>
      <c r="D1512" s="1035"/>
      <c r="E1512" s="131">
        <f>IF(OR(C1512="",$I1503="NSO"),"",VLOOKUP($A1498,'Class-1'!$B$9:$DL$108,10,0))</f>
        <v>0</v>
      </c>
      <c r="F1512" s="131">
        <f>IF(OR(C1512="",$I1503="NSO"),"",VLOOKUP($A1498,'Class-1'!$B$9:$DL$108,11,0))</f>
        <v>0</v>
      </c>
      <c r="G1512" s="267">
        <f>SUM(E1512,F1512)</f>
        <v>0</v>
      </c>
      <c r="H1512" s="131">
        <f>IF(OR(C1512="",$I1503="NSO"),"",VLOOKUP($A1498,'Class-1'!$B$9:$DL$108,16,0))</f>
        <v>0</v>
      </c>
      <c r="I1512" s="264">
        <f t="shared" ref="I1512:I1517" si="165">SUM(G1512,H1512)</f>
        <v>0</v>
      </c>
      <c r="J1512" s="131">
        <f>IF(OR(C1512="",$I1503="NSO"),"",VLOOKUP($A1498,'Class-1'!$B$9:$DL$108,20,0))</f>
        <v>0</v>
      </c>
      <c r="K1512" s="1036">
        <f t="shared" ref="K1512:K1517" si="166">SUM(I1512,J1512)</f>
        <v>0</v>
      </c>
      <c r="L1512" s="1037">
        <f t="shared" ref="L1512:L1517" si="167">SUM(J1512,K1512)</f>
        <v>0</v>
      </c>
      <c r="M1512" s="277" t="str">
        <f>IF(OR(C1512="",$I1503="NSO"),"",VLOOKUP($A1498,'Class-1'!$B$9:$DL$108,23,0))</f>
        <v/>
      </c>
    </row>
    <row r="1513" spans="1:13" ht="18" customHeight="1">
      <c r="A1513" s="17"/>
      <c r="B1513" s="436" t="s">
        <v>165</v>
      </c>
      <c r="C1513" s="962" t="str">
        <f>'Class-1'!$Y$3</f>
        <v>Mathematics</v>
      </c>
      <c r="D1513" s="963"/>
      <c r="E1513" s="131">
        <f>IF(OR(C1513="",$I1503="NSO"),"",VLOOKUP($A1498,'Class-1'!$B$9:$DL$108,24,0))</f>
        <v>0</v>
      </c>
      <c r="F1513" s="131">
        <f>IF(OR(C1513="",$I1503="NSO"),"",VLOOKUP($A1498,'Class-1'!$B$9:$DL$108,25,0))</f>
        <v>0</v>
      </c>
      <c r="G1513" s="267">
        <f t="shared" ref="G1513:G1517" si="168">SUM(E1513,F1513)</f>
        <v>0</v>
      </c>
      <c r="H1513" s="131">
        <f>IF(OR(C1513="",$I1503="NSO"),"",VLOOKUP($A1498,'Class-1'!$B$9:$DL$108,30,0))</f>
        <v>0</v>
      </c>
      <c r="I1513" s="264">
        <f t="shared" si="165"/>
        <v>0</v>
      </c>
      <c r="J1513" s="131">
        <f>IF(OR(C1513="",$I1503="NSO"),"",VLOOKUP($A1498,'Class-1'!$B$9:$DL$108,34,0))</f>
        <v>0</v>
      </c>
      <c r="K1513" s="964">
        <f t="shared" si="166"/>
        <v>0</v>
      </c>
      <c r="L1513" s="965">
        <f t="shared" si="167"/>
        <v>0</v>
      </c>
      <c r="M1513" s="277" t="str">
        <f>IF(OR(C1513="",$I1503="NSO"),"",VLOOKUP($A1498,'Class-1'!$B$9:$DL$108,37,0))</f>
        <v/>
      </c>
    </row>
    <row r="1514" spans="1:13" ht="18" customHeight="1">
      <c r="A1514" s="17"/>
      <c r="B1514" s="436" t="s">
        <v>165</v>
      </c>
      <c r="C1514" s="962" t="str">
        <f>'Class-1'!$AM$3</f>
        <v>Sanskrit</v>
      </c>
      <c r="D1514" s="963"/>
      <c r="E1514" s="131">
        <f>IF(OR(C1514="",$I1503="NSO"),"",VLOOKUP($A1498,'Class-1'!$B$9:$DL$108,38,0))</f>
        <v>0</v>
      </c>
      <c r="F1514" s="131">
        <f>IF(OR(C1514="",$I1503="NSO"),"",VLOOKUP($A1498,'Class-1'!$B$9:$DL$108,39,0))</f>
        <v>0</v>
      </c>
      <c r="G1514" s="267">
        <f t="shared" si="168"/>
        <v>0</v>
      </c>
      <c r="H1514" s="131">
        <f>IF(OR(C1514="",$I1503="NSO"),"",VLOOKUP($A1498,'Class-1'!$B$9:$DL$108,44,0))</f>
        <v>0</v>
      </c>
      <c r="I1514" s="264">
        <f t="shared" si="165"/>
        <v>0</v>
      </c>
      <c r="J1514" s="131">
        <f>IF(OR(C1514="",$I1503="NSO"),"",VLOOKUP($A1498,'Class-1'!$B$9:$DL$108,48,0))</f>
        <v>0</v>
      </c>
      <c r="K1514" s="964">
        <f t="shared" si="166"/>
        <v>0</v>
      </c>
      <c r="L1514" s="965">
        <f t="shared" si="167"/>
        <v>0</v>
      </c>
      <c r="M1514" s="277" t="str">
        <f>IF(OR(C1514="",$I1503="NSO"),"",VLOOKUP($A1498,'Class-1'!$B$9:$DL$108,51,0))</f>
        <v/>
      </c>
    </row>
    <row r="1515" spans="1:13" ht="18" customHeight="1">
      <c r="A1515" s="17"/>
      <c r="B1515" s="436" t="s">
        <v>165</v>
      </c>
      <c r="C1515" s="962" t="str">
        <f>'Class-1'!$BA$3</f>
        <v>English</v>
      </c>
      <c r="D1515" s="963"/>
      <c r="E1515" s="131">
        <f>IF(OR(C1515="",$I1503="NSO"),"",VLOOKUP($A1498,'Class-1'!$B$9:$DL$108,52,0))</f>
        <v>0</v>
      </c>
      <c r="F1515" s="131">
        <f>IF(OR(C1515="",$I1503="NSO"),"",VLOOKUP($A1498,'Class-1'!$B$9:$DL$108,53,0))</f>
        <v>0</v>
      </c>
      <c r="G1515" s="267">
        <f t="shared" si="168"/>
        <v>0</v>
      </c>
      <c r="H1515" s="131">
        <f>IF(OR(C1515="",$I1503="NSO"),"",VLOOKUP($A1498,'Class-1'!$B$9:$DL$108,58,0))</f>
        <v>0</v>
      </c>
      <c r="I1515" s="264">
        <f t="shared" si="165"/>
        <v>0</v>
      </c>
      <c r="J1515" s="131">
        <f>IF(OR(C1515="",$I1503="NSO"),"",VLOOKUP($A1498,'Class-1'!$B$9:$DL$108,62,0))</f>
        <v>0</v>
      </c>
      <c r="K1515" s="964">
        <f t="shared" si="166"/>
        <v>0</v>
      </c>
      <c r="L1515" s="965">
        <f t="shared" si="167"/>
        <v>0</v>
      </c>
      <c r="M1515" s="277" t="str">
        <f>IF(OR(C1515="",$I1503="NSO"),"",VLOOKUP($A1498,'Class-1'!$B$9:$DL$108,65,0))</f>
        <v/>
      </c>
    </row>
    <row r="1516" spans="1:13" ht="18" customHeight="1" thickBot="1">
      <c r="A1516" s="17"/>
      <c r="B1516" s="436" t="s">
        <v>165</v>
      </c>
      <c r="C1516" s="966" t="s">
        <v>68</v>
      </c>
      <c r="D1516" s="967"/>
      <c r="E1516" s="470">
        <f>'Class-1'!$BO$7</f>
        <v>20</v>
      </c>
      <c r="F1516" s="470">
        <f>'Class-1'!$BP$7</f>
        <v>20</v>
      </c>
      <c r="G1516" s="266">
        <f t="shared" si="168"/>
        <v>40</v>
      </c>
      <c r="H1516" s="271">
        <f>'Class-1'!$BU$7</f>
        <v>60</v>
      </c>
      <c r="I1516" s="266">
        <f t="shared" si="165"/>
        <v>100</v>
      </c>
      <c r="J1516" s="470">
        <f>'Class-1'!$BY$7</f>
        <v>100</v>
      </c>
      <c r="K1516" s="1032">
        <f t="shared" si="166"/>
        <v>200</v>
      </c>
      <c r="L1516" s="1033">
        <f t="shared" si="167"/>
        <v>300</v>
      </c>
      <c r="M1516" s="276" t="s">
        <v>166</v>
      </c>
    </row>
    <row r="1517" spans="1:13" ht="18" customHeight="1">
      <c r="A1517" s="17"/>
      <c r="B1517" s="436" t="s">
        <v>165</v>
      </c>
      <c r="C1517" s="962" t="str">
        <f>'Class-1'!$BO$3</f>
        <v>Env. Study</v>
      </c>
      <c r="D1517" s="963"/>
      <c r="E1517" s="131">
        <f>IF(OR(C1517="",$I1503="NSO"),"",VLOOKUP($A1498,'Class-1'!$B$9:$DL$108,66,0))</f>
        <v>0</v>
      </c>
      <c r="F1517" s="131">
        <f>IF(OR(C1517="",$I1503="NSO"),"",VLOOKUP($A1498,'Class-1'!$B$9:$DL$108,67,0))</f>
        <v>0</v>
      </c>
      <c r="G1517" s="264">
        <f t="shared" si="168"/>
        <v>0</v>
      </c>
      <c r="H1517" s="131">
        <f>IF(OR(C1517="",$I1503="NSO"),"",VLOOKUP($A1498,'Class-1'!$B$9:$DL$108,72,0))</f>
        <v>0</v>
      </c>
      <c r="I1517" s="264">
        <f t="shared" si="165"/>
        <v>0</v>
      </c>
      <c r="J1517" s="131">
        <f>IF(OR(C1517="",$I1503="NSO"),"",VLOOKUP($A1498,'Class-1'!$B$9:$DL$108,76,0))</f>
        <v>0</v>
      </c>
      <c r="K1517" s="968">
        <f t="shared" si="166"/>
        <v>0</v>
      </c>
      <c r="L1517" s="969">
        <f t="shared" si="167"/>
        <v>0</v>
      </c>
      <c r="M1517" s="277" t="str">
        <f>IF(OR(C1517="",$I1503="NSO"),"",VLOOKUP($A1498,'Class-1'!$B$9:$DL$108,79,0))</f>
        <v/>
      </c>
    </row>
    <row r="1518" spans="1:13" ht="18" customHeight="1" thickBot="1">
      <c r="A1518" s="17"/>
      <c r="B1518" s="436" t="s">
        <v>165</v>
      </c>
      <c r="C1518" s="970"/>
      <c r="D1518" s="971"/>
      <c r="E1518" s="971"/>
      <c r="F1518" s="971"/>
      <c r="G1518" s="971"/>
      <c r="H1518" s="971"/>
      <c r="I1518" s="971"/>
      <c r="J1518" s="971"/>
      <c r="K1518" s="971"/>
      <c r="L1518" s="971"/>
      <c r="M1518" s="972"/>
    </row>
    <row r="1519" spans="1:13" ht="18" customHeight="1">
      <c r="A1519" s="17"/>
      <c r="B1519" s="436" t="s">
        <v>165</v>
      </c>
      <c r="C1519" s="973" t="s">
        <v>120</v>
      </c>
      <c r="D1519" s="974"/>
      <c r="E1519" s="975"/>
      <c r="F1519" s="906" t="s">
        <v>121</v>
      </c>
      <c r="G1519" s="906"/>
      <c r="H1519" s="907" t="s">
        <v>122</v>
      </c>
      <c r="I1519" s="908"/>
      <c r="J1519" s="132" t="s">
        <v>51</v>
      </c>
      <c r="K1519" s="438" t="s">
        <v>123</v>
      </c>
      <c r="L1519" s="262" t="s">
        <v>49</v>
      </c>
      <c r="M1519" s="278" t="s">
        <v>54</v>
      </c>
    </row>
    <row r="1520" spans="1:13" ht="18" customHeight="1" thickBot="1">
      <c r="A1520" s="17"/>
      <c r="B1520" s="436" t="s">
        <v>165</v>
      </c>
      <c r="C1520" s="976"/>
      <c r="D1520" s="977"/>
      <c r="E1520" s="978"/>
      <c r="F1520" s="909">
        <f>IF(OR($I1503="",$I1503="NSO"),"",VLOOKUP($A1498,'Class-1'!$B$9:$DL$108,107,0))</f>
        <v>1000</v>
      </c>
      <c r="G1520" s="910"/>
      <c r="H1520" s="909">
        <f>IF(OR($I1503="",$I1503="NSO"),"",VLOOKUP($A1498,'Class-1'!$B$9:$DL$108,108,0))</f>
        <v>0</v>
      </c>
      <c r="I1520" s="910"/>
      <c r="J1520" s="133">
        <f>IF(OR($I1503="",$I1503="NSO"),"",VLOOKUP($A1498,'Class-1'!$B$9:$DL$200,109,0))</f>
        <v>0</v>
      </c>
      <c r="K1520" s="133" t="str">
        <f>IF(OR($I1503="",$I1503="NSO"),"",VLOOKUP($A1498,'Class-1'!$B$9:$DL$200,110,0))</f>
        <v/>
      </c>
      <c r="L1520" s="263" t="str">
        <f>IF(OR($I1503="",$I1503="NSO"),"",VLOOKUP($A1498,'Class-1'!$B$9:$DL$200,111,0))</f>
        <v/>
      </c>
      <c r="M1520" s="279" t="str">
        <f>IF(OR($I1503="",$I1503="NSO"),"",VLOOKUP($A1498,'Class-1'!$B$9:$DL$200,113,0))</f>
        <v/>
      </c>
    </row>
    <row r="1521" spans="1:13" ht="18" customHeight="1" thickBot="1">
      <c r="A1521" s="17"/>
      <c r="B1521" s="436" t="s">
        <v>165</v>
      </c>
      <c r="C1521" s="979"/>
      <c r="D1521" s="980"/>
      <c r="E1521" s="980"/>
      <c r="F1521" s="980"/>
      <c r="G1521" s="980"/>
      <c r="H1521" s="981"/>
      <c r="I1521" s="983" t="s">
        <v>73</v>
      </c>
      <c r="J1521" s="984"/>
      <c r="K1521" s="63">
        <f>IF(OR($I1503="",$I1503="NSO"),"",VLOOKUP($A1498,'Class-1'!$B$9:$DL$200,104,0))</f>
        <v>0</v>
      </c>
      <c r="L1521" s="982" t="s">
        <v>93</v>
      </c>
      <c r="M1521" s="897"/>
    </row>
    <row r="1522" spans="1:13" ht="18" customHeight="1" thickBot="1">
      <c r="A1522" s="17"/>
      <c r="B1522" s="436" t="s">
        <v>165</v>
      </c>
      <c r="C1522" s="1014" t="s">
        <v>72</v>
      </c>
      <c r="D1522" s="1015"/>
      <c r="E1522" s="1015"/>
      <c r="F1522" s="1015"/>
      <c r="G1522" s="1015"/>
      <c r="H1522" s="1016"/>
      <c r="I1522" s="1017" t="s">
        <v>74</v>
      </c>
      <c r="J1522" s="1018"/>
      <c r="K1522" s="64">
        <f>IF(OR($I1503="",$I1503="NSO"),"",VLOOKUP($A1498,'Class-1'!$B$9:$DL$200,105,0))</f>
        <v>0</v>
      </c>
      <c r="L1522" s="1019" t="str">
        <f>IF(OR($I1503="",$I1503="NSO"),"",VLOOKUP($A1498,'Class-1'!$B$9:$DL$200,106,0))</f>
        <v/>
      </c>
      <c r="M1522" s="1020"/>
    </row>
    <row r="1523" spans="1:13" ht="18" customHeight="1" thickBot="1">
      <c r="A1523" s="17"/>
      <c r="B1523" s="436" t="s">
        <v>165</v>
      </c>
      <c r="C1523" s="1001" t="s">
        <v>66</v>
      </c>
      <c r="D1523" s="1002"/>
      <c r="E1523" s="1003"/>
      <c r="F1523" s="1012" t="s">
        <v>69</v>
      </c>
      <c r="G1523" s="1013"/>
      <c r="H1523" s="272" t="s">
        <v>58</v>
      </c>
      <c r="I1523" s="985" t="s">
        <v>75</v>
      </c>
      <c r="J1523" s="986"/>
      <c r="K1523" s="987">
        <f>IF(OR($I1503="",$I1503="NSO"),"",VLOOKUP($A1498,'Class-1'!$B$9:$DL$200,114,0))</f>
        <v>0</v>
      </c>
      <c r="L1523" s="987"/>
      <c r="M1523" s="988"/>
    </row>
    <row r="1524" spans="1:13" ht="18" customHeight="1">
      <c r="A1524" s="17"/>
      <c r="B1524" s="436" t="s">
        <v>165</v>
      </c>
      <c r="C1524" s="923" t="str">
        <f>'Class-1'!$CC$3</f>
        <v>WORK EXP.</v>
      </c>
      <c r="D1524" s="924"/>
      <c r="E1524" s="925"/>
      <c r="F1524" s="926" t="str">
        <f>IF(OR(C1524="",$I1503="NSO"),"",VLOOKUP($A1498,'Class-1'!$B$9:$DZ$200,121,0))</f>
        <v>0/100</v>
      </c>
      <c r="G1524" s="927"/>
      <c r="H1524" s="85" t="str">
        <f>IF(OR(C1524="",$I1503="NSO"),"",VLOOKUP($A1498,'Class-1'!$B$9:$DL$108,87,0))</f>
        <v/>
      </c>
      <c r="I1524" s="1021" t="s">
        <v>95</v>
      </c>
      <c r="J1524" s="1022"/>
      <c r="K1524" s="1023">
        <f>'Class-1'!$T$2</f>
        <v>44705</v>
      </c>
      <c r="L1524" s="1024"/>
      <c r="M1524" s="1025"/>
    </row>
    <row r="1525" spans="1:13" ht="18" customHeight="1">
      <c r="A1525" s="17"/>
      <c r="B1525" s="436" t="s">
        <v>165</v>
      </c>
      <c r="C1525" s="923" t="str">
        <f>'Class-1'!$CK$3</f>
        <v>ART EDUCATION</v>
      </c>
      <c r="D1525" s="924"/>
      <c r="E1525" s="925"/>
      <c r="F1525" s="926" t="str">
        <f>IF(OR(C1525="",$I1503="NSO"),"",VLOOKUP($A1498,'Class-1'!$B$9:$DZ$200,125,0))</f>
        <v>0/100</v>
      </c>
      <c r="G1525" s="927"/>
      <c r="H1525" s="134" t="str">
        <f>IF(OR(C1525="",$I1503="NSO"),"",VLOOKUP($A1498,'Class-1'!$B$9:$DL$108,95,0))</f>
        <v/>
      </c>
      <c r="I1525" s="928"/>
      <c r="J1525" s="929"/>
      <c r="K1525" s="929"/>
      <c r="L1525" s="929"/>
      <c r="M1525" s="930"/>
    </row>
    <row r="1526" spans="1:13" ht="18" customHeight="1" thickBot="1">
      <c r="A1526" s="17"/>
      <c r="B1526" s="436" t="s">
        <v>165</v>
      </c>
      <c r="C1526" s="931" t="str">
        <f>'Class-1'!$CS$3</f>
        <v>HEALTH &amp; PHY. EDUCATION</v>
      </c>
      <c r="D1526" s="932"/>
      <c r="E1526" s="933"/>
      <c r="F1526" s="926" t="str">
        <f>IF(OR(C1526="",$I1503="NSO"),"",VLOOKUP($A1498,'Class-1'!$B$9:$DZ$200,129,0))</f>
        <v>0/100</v>
      </c>
      <c r="G1526" s="927"/>
      <c r="H1526" s="86" t="str">
        <f>IF(OR(C1526="",$I1503="NSO"),"",VLOOKUP($A1498,'Class-1'!$B$9:$DL$108,103,0))</f>
        <v/>
      </c>
      <c r="I1526" s="889" t="s">
        <v>89</v>
      </c>
      <c r="J1526" s="890"/>
      <c r="K1526" s="936"/>
      <c r="L1526" s="937"/>
      <c r="M1526" s="938"/>
    </row>
    <row r="1527" spans="1:13" ht="18" customHeight="1">
      <c r="A1527" s="17"/>
      <c r="B1527" s="436" t="s">
        <v>165</v>
      </c>
      <c r="C1527" s="895" t="s">
        <v>76</v>
      </c>
      <c r="D1527" s="896"/>
      <c r="E1527" s="896"/>
      <c r="F1527" s="896"/>
      <c r="G1527" s="896"/>
      <c r="H1527" s="897"/>
      <c r="I1527" s="891"/>
      <c r="J1527" s="892"/>
      <c r="K1527" s="939"/>
      <c r="L1527" s="940"/>
      <c r="M1527" s="941"/>
    </row>
    <row r="1528" spans="1:13" ht="18" customHeight="1">
      <c r="A1528" s="17"/>
      <c r="B1528" s="436" t="s">
        <v>165</v>
      </c>
      <c r="C1528" s="135" t="s">
        <v>35</v>
      </c>
      <c r="D1528" s="463" t="s">
        <v>82</v>
      </c>
      <c r="E1528" s="452"/>
      <c r="F1528" s="463" t="s">
        <v>83</v>
      </c>
      <c r="G1528" s="464"/>
      <c r="H1528" s="465"/>
      <c r="I1528" s="893"/>
      <c r="J1528" s="894"/>
      <c r="K1528" s="942"/>
      <c r="L1528" s="943"/>
      <c r="M1528" s="944"/>
    </row>
    <row r="1529" spans="1:13" ht="16.5" customHeight="1">
      <c r="A1529" s="17"/>
      <c r="B1529" s="436" t="s">
        <v>165</v>
      </c>
      <c r="C1529" s="148" t="s">
        <v>168</v>
      </c>
      <c r="D1529" s="451" t="s">
        <v>170</v>
      </c>
      <c r="E1529" s="148"/>
      <c r="F1529" s="468" t="s">
        <v>84</v>
      </c>
      <c r="G1529" s="466"/>
      <c r="H1529" s="467"/>
      <c r="I1529" s="992" t="s">
        <v>90</v>
      </c>
      <c r="J1529" s="993"/>
      <c r="K1529" s="993"/>
      <c r="L1529" s="993"/>
      <c r="M1529" s="994"/>
    </row>
    <row r="1530" spans="1:13" ht="16.5" customHeight="1">
      <c r="A1530" s="17"/>
      <c r="B1530" s="436" t="s">
        <v>165</v>
      </c>
      <c r="C1530" s="471" t="s">
        <v>77</v>
      </c>
      <c r="D1530" s="451" t="s">
        <v>173</v>
      </c>
      <c r="E1530" s="148"/>
      <c r="F1530" s="468" t="s">
        <v>85</v>
      </c>
      <c r="G1530" s="466"/>
      <c r="H1530" s="467"/>
      <c r="I1530" s="995"/>
      <c r="J1530" s="996"/>
      <c r="K1530" s="996"/>
      <c r="L1530" s="996"/>
      <c r="M1530" s="997"/>
    </row>
    <row r="1531" spans="1:13" ht="16.5" customHeight="1">
      <c r="A1531" s="17"/>
      <c r="B1531" s="436" t="s">
        <v>165</v>
      </c>
      <c r="C1531" s="471" t="s">
        <v>78</v>
      </c>
      <c r="D1531" s="451" t="s">
        <v>174</v>
      </c>
      <c r="E1531" s="148"/>
      <c r="F1531" s="468" t="s">
        <v>86</v>
      </c>
      <c r="G1531" s="466"/>
      <c r="H1531" s="467"/>
      <c r="I1531" s="995"/>
      <c r="J1531" s="996"/>
      <c r="K1531" s="996"/>
      <c r="L1531" s="996"/>
      <c r="M1531" s="997"/>
    </row>
    <row r="1532" spans="1:13" ht="16.5" customHeight="1">
      <c r="A1532" s="17"/>
      <c r="B1532" s="436" t="s">
        <v>165</v>
      </c>
      <c r="C1532" s="471" t="s">
        <v>80</v>
      </c>
      <c r="D1532" s="451" t="s">
        <v>171</v>
      </c>
      <c r="E1532" s="148"/>
      <c r="F1532" s="468" t="s">
        <v>88</v>
      </c>
      <c r="G1532" s="466"/>
      <c r="H1532" s="467"/>
      <c r="I1532" s="998"/>
      <c r="J1532" s="999"/>
      <c r="K1532" s="999"/>
      <c r="L1532" s="999"/>
      <c r="M1532" s="1000"/>
    </row>
    <row r="1533" spans="1:13" ht="16.5" customHeight="1" thickBot="1">
      <c r="A1533" s="17"/>
      <c r="B1533" s="437" t="s">
        <v>165</v>
      </c>
      <c r="C1533" s="280" t="s">
        <v>79</v>
      </c>
      <c r="D1533" s="446" t="s">
        <v>172</v>
      </c>
      <c r="E1533" s="439"/>
      <c r="F1533" s="461" t="s">
        <v>87</v>
      </c>
      <c r="G1533" s="462"/>
      <c r="H1533" s="469"/>
      <c r="I1533" s="989" t="s">
        <v>124</v>
      </c>
      <c r="J1533" s="990"/>
      <c r="K1533" s="990"/>
      <c r="L1533" s="990"/>
      <c r="M1533" s="991"/>
    </row>
    <row r="1534" spans="1:13" ht="14.25" customHeight="1" thickBot="1">
      <c r="A1534" s="282">
        <f>A1498+1</f>
        <v>43</v>
      </c>
      <c r="B1534" s="1009" t="s">
        <v>61</v>
      </c>
      <c r="C1534" s="1010"/>
      <c r="D1534" s="1010"/>
      <c r="E1534" s="1010"/>
      <c r="F1534" s="1010"/>
      <c r="G1534" s="1010"/>
      <c r="H1534" s="1010"/>
      <c r="I1534" s="1010"/>
      <c r="J1534" s="1010"/>
      <c r="K1534" s="1010"/>
      <c r="L1534" s="1010"/>
      <c r="M1534" s="1011"/>
    </row>
    <row r="1535" spans="1:13" ht="36.75" thickTop="1">
      <c r="A1535" s="17"/>
      <c r="B1535" s="1005"/>
      <c r="C1535" s="1006"/>
      <c r="D1535" s="945" t="str">
        <f>Master!$E$8</f>
        <v>Govt.Sr.Sec.Sch. Raimalwada</v>
      </c>
      <c r="E1535" s="946"/>
      <c r="F1535" s="946"/>
      <c r="G1535" s="946"/>
      <c r="H1535" s="946"/>
      <c r="I1535" s="946"/>
      <c r="J1535" s="946"/>
      <c r="K1535" s="946"/>
      <c r="L1535" s="946"/>
      <c r="M1535" s="947"/>
    </row>
    <row r="1536" spans="1:13" ht="21" customHeight="1" thickBot="1">
      <c r="A1536" s="17"/>
      <c r="B1536" s="1007"/>
      <c r="C1536" s="1008"/>
      <c r="D1536" s="948" t="str">
        <f>Master!$E$11</f>
        <v>P.S.-Bapini (Jodhpur)</v>
      </c>
      <c r="E1536" s="949"/>
      <c r="F1536" s="949"/>
      <c r="G1536" s="949"/>
      <c r="H1536" s="949"/>
      <c r="I1536" s="949"/>
      <c r="J1536" s="949"/>
      <c r="K1536" s="949"/>
      <c r="L1536" s="949"/>
      <c r="M1536" s="950"/>
    </row>
    <row r="1537" spans="1:13" ht="42.75" customHeight="1" thickTop="1">
      <c r="A1537" s="17"/>
      <c r="B1537" s="273"/>
      <c r="C1537" s="916" t="s">
        <v>62</v>
      </c>
      <c r="D1537" s="917"/>
      <c r="E1537" s="917"/>
      <c r="F1537" s="917"/>
      <c r="G1537" s="917"/>
      <c r="H1537" s="917"/>
      <c r="I1537" s="918"/>
      <c r="J1537" s="922" t="s">
        <v>91</v>
      </c>
      <c r="K1537" s="922"/>
      <c r="L1537" s="934" t="str">
        <f>Master!$E$14</f>
        <v>0810000000</v>
      </c>
      <c r="M1537" s="935"/>
    </row>
    <row r="1538" spans="1:13" ht="18" customHeight="1" thickBot="1">
      <c r="A1538" s="17"/>
      <c r="B1538" s="274"/>
      <c r="C1538" s="919"/>
      <c r="D1538" s="920"/>
      <c r="E1538" s="920"/>
      <c r="F1538" s="920"/>
      <c r="G1538" s="920"/>
      <c r="H1538" s="920"/>
      <c r="I1538" s="921"/>
      <c r="J1538" s="898" t="s">
        <v>63</v>
      </c>
      <c r="K1538" s="899"/>
      <c r="L1538" s="902" t="str">
        <f>Master!$E$6</f>
        <v>2021-22</v>
      </c>
      <c r="M1538" s="903"/>
    </row>
    <row r="1539" spans="1:13" ht="18" customHeight="1" thickBot="1">
      <c r="A1539" s="17"/>
      <c r="B1539" s="274"/>
      <c r="C1539" s="951" t="s">
        <v>125</v>
      </c>
      <c r="D1539" s="952"/>
      <c r="E1539" s="952"/>
      <c r="F1539" s="952"/>
      <c r="G1539" s="952"/>
      <c r="H1539" s="952"/>
      <c r="I1539" s="281">
        <f>VLOOKUP($A1534,'Class-1'!$B$9:$F$108,5,0)</f>
        <v>0</v>
      </c>
      <c r="J1539" s="900"/>
      <c r="K1539" s="901"/>
      <c r="L1539" s="904"/>
      <c r="M1539" s="905"/>
    </row>
    <row r="1540" spans="1:13" ht="18" customHeight="1">
      <c r="A1540" s="17"/>
      <c r="B1540" s="436" t="s">
        <v>165</v>
      </c>
      <c r="C1540" s="911" t="s">
        <v>20</v>
      </c>
      <c r="D1540" s="912"/>
      <c r="E1540" s="912"/>
      <c r="F1540" s="913"/>
      <c r="G1540" s="31" t="s">
        <v>101</v>
      </c>
      <c r="H1540" s="914">
        <f>VLOOKUP($A1534,'Class-1'!$B$9:$DL$108,3,0)</f>
        <v>0</v>
      </c>
      <c r="I1540" s="914"/>
      <c r="J1540" s="914"/>
      <c r="K1540" s="914"/>
      <c r="L1540" s="914"/>
      <c r="M1540" s="915"/>
    </row>
    <row r="1541" spans="1:13" ht="18" customHeight="1">
      <c r="A1541" s="17"/>
      <c r="B1541" s="436" t="s">
        <v>165</v>
      </c>
      <c r="C1541" s="953" t="s">
        <v>22</v>
      </c>
      <c r="D1541" s="954"/>
      <c r="E1541" s="954"/>
      <c r="F1541" s="955"/>
      <c r="G1541" s="60" t="s">
        <v>101</v>
      </c>
      <c r="H1541" s="956">
        <f>VLOOKUP($A1534,'Class-1'!$B$9:$DL$108,6,0)</f>
        <v>0</v>
      </c>
      <c r="I1541" s="956"/>
      <c r="J1541" s="956"/>
      <c r="K1541" s="956"/>
      <c r="L1541" s="956"/>
      <c r="M1541" s="957"/>
    </row>
    <row r="1542" spans="1:13" ht="18" customHeight="1">
      <c r="A1542" s="17"/>
      <c r="B1542" s="436" t="s">
        <v>165</v>
      </c>
      <c r="C1542" s="953" t="s">
        <v>23</v>
      </c>
      <c r="D1542" s="954"/>
      <c r="E1542" s="954"/>
      <c r="F1542" s="955"/>
      <c r="G1542" s="60" t="s">
        <v>101</v>
      </c>
      <c r="H1542" s="956">
        <f>VLOOKUP($A1534,'Class-1'!$B$9:$DL$108,7,0)</f>
        <v>0</v>
      </c>
      <c r="I1542" s="956"/>
      <c r="J1542" s="956"/>
      <c r="K1542" s="956"/>
      <c r="L1542" s="956"/>
      <c r="M1542" s="957"/>
    </row>
    <row r="1543" spans="1:13" ht="18" customHeight="1">
      <c r="A1543" s="17"/>
      <c r="B1543" s="436" t="s">
        <v>165</v>
      </c>
      <c r="C1543" s="953" t="s">
        <v>64</v>
      </c>
      <c r="D1543" s="954"/>
      <c r="E1543" s="954"/>
      <c r="F1543" s="955"/>
      <c r="G1543" s="60" t="s">
        <v>101</v>
      </c>
      <c r="H1543" s="956">
        <f>VLOOKUP($A1534,'Class-1'!$B$9:$DL$108,8,0)</f>
        <v>0</v>
      </c>
      <c r="I1543" s="956"/>
      <c r="J1543" s="956"/>
      <c r="K1543" s="956"/>
      <c r="L1543" s="956"/>
      <c r="M1543" s="957"/>
    </row>
    <row r="1544" spans="1:13" ht="18" customHeight="1">
      <c r="A1544" s="17"/>
      <c r="B1544" s="436" t="s">
        <v>165</v>
      </c>
      <c r="C1544" s="953" t="s">
        <v>65</v>
      </c>
      <c r="D1544" s="954"/>
      <c r="E1544" s="954"/>
      <c r="F1544" s="955"/>
      <c r="G1544" s="60" t="s">
        <v>101</v>
      </c>
      <c r="H1544" s="1026" t="str">
        <f>CONCATENATE('Class-1'!$F$4,'Class-1'!$I$4)</f>
        <v>4(A)</v>
      </c>
      <c r="I1544" s="956"/>
      <c r="J1544" s="956"/>
      <c r="K1544" s="956"/>
      <c r="L1544" s="956"/>
      <c r="M1544" s="957"/>
    </row>
    <row r="1545" spans="1:13" ht="18" customHeight="1" thickBot="1">
      <c r="A1545" s="17"/>
      <c r="B1545" s="436" t="s">
        <v>165</v>
      </c>
      <c r="C1545" s="1027" t="s">
        <v>25</v>
      </c>
      <c r="D1545" s="1028"/>
      <c r="E1545" s="1028"/>
      <c r="F1545" s="1029"/>
      <c r="G1545" s="130" t="s">
        <v>101</v>
      </c>
      <c r="H1545" s="1030">
        <f>VLOOKUP($A1534,'Class-1'!$B$9:$DL$108,9,0)</f>
        <v>0</v>
      </c>
      <c r="I1545" s="1030"/>
      <c r="J1545" s="1030"/>
      <c r="K1545" s="1030"/>
      <c r="L1545" s="1030"/>
      <c r="M1545" s="1031"/>
    </row>
    <row r="1546" spans="1:13" ht="18" customHeight="1">
      <c r="A1546" s="17"/>
      <c r="B1546" s="436" t="s">
        <v>165</v>
      </c>
      <c r="C1546" s="958" t="s">
        <v>66</v>
      </c>
      <c r="D1546" s="959"/>
      <c r="E1546" s="268" t="s">
        <v>109</v>
      </c>
      <c r="F1546" s="268" t="s">
        <v>110</v>
      </c>
      <c r="G1546" s="265" t="s">
        <v>34</v>
      </c>
      <c r="H1546" s="269" t="s">
        <v>67</v>
      </c>
      <c r="I1546" s="265" t="s">
        <v>147</v>
      </c>
      <c r="J1546" s="270" t="s">
        <v>31</v>
      </c>
      <c r="K1546" s="960" t="s">
        <v>118</v>
      </c>
      <c r="L1546" s="961"/>
      <c r="M1546" s="275" t="s">
        <v>119</v>
      </c>
    </row>
    <row r="1547" spans="1:13" ht="18" customHeight="1" thickBot="1">
      <c r="A1547" s="17"/>
      <c r="B1547" s="436" t="s">
        <v>165</v>
      </c>
      <c r="C1547" s="966" t="s">
        <v>68</v>
      </c>
      <c r="D1547" s="967"/>
      <c r="E1547" s="470">
        <f>'Class-1'!$K$7</f>
        <v>20</v>
      </c>
      <c r="F1547" s="470">
        <f>'Class-1'!$L$7</f>
        <v>20</v>
      </c>
      <c r="G1547" s="266">
        <f>E1547+F1547</f>
        <v>40</v>
      </c>
      <c r="H1547" s="470">
        <f>'Class-1'!$Q$7</f>
        <v>60</v>
      </c>
      <c r="I1547" s="266">
        <f>G1547+H1547</f>
        <v>100</v>
      </c>
      <c r="J1547" s="470">
        <f>'Class-1'!$U$7</f>
        <v>100</v>
      </c>
      <c r="K1547" s="1032">
        <f>I1547+J1547</f>
        <v>200</v>
      </c>
      <c r="L1547" s="1033"/>
      <c r="M1547" s="276" t="s">
        <v>166</v>
      </c>
    </row>
    <row r="1548" spans="1:13" ht="18" customHeight="1">
      <c r="A1548" s="17"/>
      <c r="B1548" s="436" t="s">
        <v>165</v>
      </c>
      <c r="C1548" s="1034" t="str">
        <f>'Class-1'!$K$3</f>
        <v>Hindi</v>
      </c>
      <c r="D1548" s="1035"/>
      <c r="E1548" s="131">
        <f>IF(OR(C1548="",$I1539="NSO"),"",VLOOKUP($A1534,'Class-1'!$B$9:$DL$108,10,0))</f>
        <v>0</v>
      </c>
      <c r="F1548" s="131">
        <f>IF(OR(C1548="",$I1539="NSO"),"",VLOOKUP($A1534,'Class-1'!$B$9:$DL$108,11,0))</f>
        <v>0</v>
      </c>
      <c r="G1548" s="267">
        <f>SUM(E1548,F1548)</f>
        <v>0</v>
      </c>
      <c r="H1548" s="131">
        <f>IF(OR(C1548="",$I1539="NSO"),"",VLOOKUP($A1534,'Class-1'!$B$9:$DL$108,16,0))</f>
        <v>0</v>
      </c>
      <c r="I1548" s="264">
        <f t="shared" ref="I1548:I1553" si="169">SUM(G1548,H1548)</f>
        <v>0</v>
      </c>
      <c r="J1548" s="131">
        <f>IF(OR(C1548="",$I1539="NSO"),"",VLOOKUP($A1534,'Class-1'!$B$9:$DL$108,20,0))</f>
        <v>0</v>
      </c>
      <c r="K1548" s="1036">
        <f t="shared" ref="K1548:K1553" si="170">SUM(I1548,J1548)</f>
        <v>0</v>
      </c>
      <c r="L1548" s="1037">
        <f t="shared" ref="L1548:L1553" si="171">SUM(J1548,K1548)</f>
        <v>0</v>
      </c>
      <c r="M1548" s="277" t="str">
        <f>IF(OR(C1548="",$I1539="NSO"),"",VLOOKUP($A1534,'Class-1'!$B$9:$DL$108,23,0))</f>
        <v/>
      </c>
    </row>
    <row r="1549" spans="1:13" ht="18" customHeight="1">
      <c r="A1549" s="17"/>
      <c r="B1549" s="436" t="s">
        <v>165</v>
      </c>
      <c r="C1549" s="962" t="str">
        <f>'Class-1'!$Y$3</f>
        <v>Mathematics</v>
      </c>
      <c r="D1549" s="963"/>
      <c r="E1549" s="131">
        <f>IF(OR(C1549="",$I1539="NSO"),"",VLOOKUP($A1534,'Class-1'!$B$9:$DL$108,24,0))</f>
        <v>0</v>
      </c>
      <c r="F1549" s="131">
        <f>IF(OR(C1549="",$I1539="NSO"),"",VLOOKUP($A1534,'Class-1'!$B$9:$DL$108,25,0))</f>
        <v>0</v>
      </c>
      <c r="G1549" s="267">
        <f t="shared" ref="G1549:G1553" si="172">SUM(E1549,F1549)</f>
        <v>0</v>
      </c>
      <c r="H1549" s="131">
        <f>IF(OR(C1549="",$I1539="NSO"),"",VLOOKUP($A1534,'Class-1'!$B$9:$DL$108,30,0))</f>
        <v>0</v>
      </c>
      <c r="I1549" s="264">
        <f t="shared" si="169"/>
        <v>0</v>
      </c>
      <c r="J1549" s="131">
        <f>IF(OR(C1549="",$I1539="NSO"),"",VLOOKUP($A1534,'Class-1'!$B$9:$DL$108,34,0))</f>
        <v>0</v>
      </c>
      <c r="K1549" s="964">
        <f t="shared" si="170"/>
        <v>0</v>
      </c>
      <c r="L1549" s="965">
        <f t="shared" si="171"/>
        <v>0</v>
      </c>
      <c r="M1549" s="277" t="str">
        <f>IF(OR(C1549="",$I1539="NSO"),"",VLOOKUP($A1534,'Class-1'!$B$9:$DL$108,37,0))</f>
        <v/>
      </c>
    </row>
    <row r="1550" spans="1:13" ht="18" customHeight="1">
      <c r="A1550" s="17"/>
      <c r="B1550" s="436" t="s">
        <v>165</v>
      </c>
      <c r="C1550" s="962" t="str">
        <f>'Class-1'!$AM$3</f>
        <v>Sanskrit</v>
      </c>
      <c r="D1550" s="963"/>
      <c r="E1550" s="131">
        <f>IF(OR(C1550="",$I1539="NSO"),"",VLOOKUP($A1534,'Class-1'!$B$9:$DL$108,38,0))</f>
        <v>0</v>
      </c>
      <c r="F1550" s="131">
        <f>IF(OR(C1550="",$I1539="NSO"),"",VLOOKUP($A1534,'Class-1'!$B$9:$DL$108,39,0))</f>
        <v>0</v>
      </c>
      <c r="G1550" s="267">
        <f t="shared" si="172"/>
        <v>0</v>
      </c>
      <c r="H1550" s="131">
        <f>IF(OR(C1550="",$I1539="NSO"),"",VLOOKUP($A1534,'Class-1'!$B$9:$DL$108,44,0))</f>
        <v>0</v>
      </c>
      <c r="I1550" s="264">
        <f t="shared" si="169"/>
        <v>0</v>
      </c>
      <c r="J1550" s="131">
        <f>IF(OR(C1550="",$I1539="NSO"),"",VLOOKUP($A1534,'Class-1'!$B$9:$DL$108,48,0))</f>
        <v>0</v>
      </c>
      <c r="K1550" s="964">
        <f t="shared" si="170"/>
        <v>0</v>
      </c>
      <c r="L1550" s="965">
        <f t="shared" si="171"/>
        <v>0</v>
      </c>
      <c r="M1550" s="277" t="str">
        <f>IF(OR(C1550="",$I1539="NSO"),"",VLOOKUP($A1534,'Class-1'!$B$9:$DL$108,51,0))</f>
        <v/>
      </c>
    </row>
    <row r="1551" spans="1:13" ht="18" customHeight="1">
      <c r="A1551" s="17"/>
      <c r="B1551" s="436" t="s">
        <v>165</v>
      </c>
      <c r="C1551" s="962" t="str">
        <f>'Class-1'!$BA$3</f>
        <v>English</v>
      </c>
      <c r="D1551" s="963"/>
      <c r="E1551" s="131">
        <f>IF(OR(C1551="",$I1539="NSO"),"",VLOOKUP($A1534,'Class-1'!$B$9:$DL$108,52,0))</f>
        <v>0</v>
      </c>
      <c r="F1551" s="131">
        <f>IF(OR(C1551="",$I1539="NSO"),"",VLOOKUP($A1534,'Class-1'!$B$9:$DL$108,53,0))</f>
        <v>0</v>
      </c>
      <c r="G1551" s="267">
        <f t="shared" si="172"/>
        <v>0</v>
      </c>
      <c r="H1551" s="131">
        <f>IF(OR(C1551="",$I1539="NSO"),"",VLOOKUP($A1534,'Class-1'!$B$9:$DL$108,58,0))</f>
        <v>0</v>
      </c>
      <c r="I1551" s="264">
        <f t="shared" si="169"/>
        <v>0</v>
      </c>
      <c r="J1551" s="131">
        <f>IF(OR(C1551="",$I1539="NSO"),"",VLOOKUP($A1534,'Class-1'!$B$9:$DL$108,62,0))</f>
        <v>0</v>
      </c>
      <c r="K1551" s="964">
        <f t="shared" si="170"/>
        <v>0</v>
      </c>
      <c r="L1551" s="965">
        <f t="shared" si="171"/>
        <v>0</v>
      </c>
      <c r="M1551" s="277" t="str">
        <f>IF(OR(C1551="",$I1539="NSO"),"",VLOOKUP($A1534,'Class-1'!$B$9:$DL$108,65,0))</f>
        <v/>
      </c>
    </row>
    <row r="1552" spans="1:13" ht="18" customHeight="1" thickBot="1">
      <c r="A1552" s="17"/>
      <c r="B1552" s="436" t="s">
        <v>165</v>
      </c>
      <c r="C1552" s="966" t="s">
        <v>68</v>
      </c>
      <c r="D1552" s="967"/>
      <c r="E1552" s="470">
        <f>'Class-1'!$BO$7</f>
        <v>20</v>
      </c>
      <c r="F1552" s="470">
        <f>'Class-1'!$BP$7</f>
        <v>20</v>
      </c>
      <c r="G1552" s="266">
        <f t="shared" si="172"/>
        <v>40</v>
      </c>
      <c r="H1552" s="271">
        <f>'Class-1'!$BU$7</f>
        <v>60</v>
      </c>
      <c r="I1552" s="266">
        <f t="shared" si="169"/>
        <v>100</v>
      </c>
      <c r="J1552" s="470">
        <f>'Class-1'!$BY$7</f>
        <v>100</v>
      </c>
      <c r="K1552" s="1032">
        <f t="shared" si="170"/>
        <v>200</v>
      </c>
      <c r="L1552" s="1033">
        <f t="shared" si="171"/>
        <v>300</v>
      </c>
      <c r="M1552" s="276" t="s">
        <v>166</v>
      </c>
    </row>
    <row r="1553" spans="1:13" ht="18" customHeight="1">
      <c r="A1553" s="17"/>
      <c r="B1553" s="436" t="s">
        <v>165</v>
      </c>
      <c r="C1553" s="962" t="str">
        <f>'Class-1'!$BO$3</f>
        <v>Env. Study</v>
      </c>
      <c r="D1553" s="963"/>
      <c r="E1553" s="131">
        <f>IF(OR(C1553="",$I1539="NSO"),"",VLOOKUP($A1534,'Class-1'!$B$9:$DL$108,66,0))</f>
        <v>0</v>
      </c>
      <c r="F1553" s="131">
        <f>IF(OR(C1553="",$I1539="NSO"),"",VLOOKUP($A1534,'Class-1'!$B$9:$DL$108,67,0))</f>
        <v>0</v>
      </c>
      <c r="G1553" s="264">
        <f t="shared" si="172"/>
        <v>0</v>
      </c>
      <c r="H1553" s="131">
        <f>IF(OR(C1553="",$I1539="NSO"),"",VLOOKUP($A1534,'Class-1'!$B$9:$DL$108,72,0))</f>
        <v>0</v>
      </c>
      <c r="I1553" s="264">
        <f t="shared" si="169"/>
        <v>0</v>
      </c>
      <c r="J1553" s="131">
        <f>IF(OR(C1553="",$I1539="NSO"),"",VLOOKUP($A1534,'Class-1'!$B$9:$DL$108,76,0))</f>
        <v>0</v>
      </c>
      <c r="K1553" s="968">
        <f t="shared" si="170"/>
        <v>0</v>
      </c>
      <c r="L1553" s="969">
        <f t="shared" si="171"/>
        <v>0</v>
      </c>
      <c r="M1553" s="277" t="str">
        <f>IF(OR(C1553="",$I1539="NSO"),"",VLOOKUP($A1534,'Class-1'!$B$9:$DL$108,79,0))</f>
        <v/>
      </c>
    </row>
    <row r="1554" spans="1:13" ht="18" customHeight="1" thickBot="1">
      <c r="A1554" s="17"/>
      <c r="B1554" s="436" t="s">
        <v>165</v>
      </c>
      <c r="C1554" s="970"/>
      <c r="D1554" s="971"/>
      <c r="E1554" s="971"/>
      <c r="F1554" s="971"/>
      <c r="G1554" s="971"/>
      <c r="H1554" s="971"/>
      <c r="I1554" s="971"/>
      <c r="J1554" s="971"/>
      <c r="K1554" s="971"/>
      <c r="L1554" s="971"/>
      <c r="M1554" s="972"/>
    </row>
    <row r="1555" spans="1:13" ht="18" customHeight="1">
      <c r="A1555" s="17"/>
      <c r="B1555" s="436" t="s">
        <v>165</v>
      </c>
      <c r="C1555" s="973" t="s">
        <v>120</v>
      </c>
      <c r="D1555" s="974"/>
      <c r="E1555" s="975"/>
      <c r="F1555" s="906" t="s">
        <v>121</v>
      </c>
      <c r="G1555" s="906"/>
      <c r="H1555" s="907" t="s">
        <v>122</v>
      </c>
      <c r="I1555" s="908"/>
      <c r="J1555" s="132" t="s">
        <v>51</v>
      </c>
      <c r="K1555" s="438" t="s">
        <v>123</v>
      </c>
      <c r="L1555" s="262" t="s">
        <v>49</v>
      </c>
      <c r="M1555" s="278" t="s">
        <v>54</v>
      </c>
    </row>
    <row r="1556" spans="1:13" ht="18" customHeight="1" thickBot="1">
      <c r="A1556" s="17"/>
      <c r="B1556" s="436" t="s">
        <v>165</v>
      </c>
      <c r="C1556" s="976"/>
      <c r="D1556" s="977"/>
      <c r="E1556" s="978"/>
      <c r="F1556" s="909">
        <f>IF(OR($I1539="",$I1539="NSO"),"",VLOOKUP($A1534,'Class-1'!$B$9:$DL$108,107,0))</f>
        <v>1000</v>
      </c>
      <c r="G1556" s="910"/>
      <c r="H1556" s="909">
        <f>IF(OR($I1539="",$I1539="NSO"),"",VLOOKUP($A1534,'Class-1'!$B$9:$DL$108,108,0))</f>
        <v>0</v>
      </c>
      <c r="I1556" s="910"/>
      <c r="J1556" s="133">
        <f>IF(OR($I1539="",$I1539="NSO"),"",VLOOKUP($A1534,'Class-1'!$B$9:$DL$200,109,0))</f>
        <v>0</v>
      </c>
      <c r="K1556" s="133" t="str">
        <f>IF(OR($I1539="",$I1539="NSO"),"",VLOOKUP($A1534,'Class-1'!$B$9:$DL$200,110,0))</f>
        <v/>
      </c>
      <c r="L1556" s="263" t="str">
        <f>IF(OR($I1539="",$I1539="NSO"),"",VLOOKUP($A1534,'Class-1'!$B$9:$DL$200,111,0))</f>
        <v/>
      </c>
      <c r="M1556" s="279" t="str">
        <f>IF(OR($I1539="",$I1539="NSO"),"",VLOOKUP($A1534,'Class-1'!$B$9:$DL$200,113,0))</f>
        <v/>
      </c>
    </row>
    <row r="1557" spans="1:13" ht="18" customHeight="1" thickBot="1">
      <c r="A1557" s="17"/>
      <c r="B1557" s="436" t="s">
        <v>165</v>
      </c>
      <c r="C1557" s="979"/>
      <c r="D1557" s="980"/>
      <c r="E1557" s="980"/>
      <c r="F1557" s="980"/>
      <c r="G1557" s="980"/>
      <c r="H1557" s="981"/>
      <c r="I1557" s="983" t="s">
        <v>73</v>
      </c>
      <c r="J1557" s="984"/>
      <c r="K1557" s="63">
        <f>IF(OR($I1539="",$I1539="NSO"),"",VLOOKUP($A1534,'Class-1'!$B$9:$DL$200,104,0))</f>
        <v>0</v>
      </c>
      <c r="L1557" s="982" t="s">
        <v>93</v>
      </c>
      <c r="M1557" s="897"/>
    </row>
    <row r="1558" spans="1:13" ht="18" customHeight="1" thickBot="1">
      <c r="A1558" s="17"/>
      <c r="B1558" s="436" t="s">
        <v>165</v>
      </c>
      <c r="C1558" s="1014" t="s">
        <v>72</v>
      </c>
      <c r="D1558" s="1015"/>
      <c r="E1558" s="1015"/>
      <c r="F1558" s="1015"/>
      <c r="G1558" s="1015"/>
      <c r="H1558" s="1016"/>
      <c r="I1558" s="1017" t="s">
        <v>74</v>
      </c>
      <c r="J1558" s="1018"/>
      <c r="K1558" s="64">
        <f>IF(OR($I1539="",$I1539="NSO"),"",VLOOKUP($A1534,'Class-1'!$B$9:$DL$200,105,0))</f>
        <v>0</v>
      </c>
      <c r="L1558" s="1019" t="str">
        <f>IF(OR($I1539="",$I1539="NSO"),"",VLOOKUP($A1534,'Class-1'!$B$9:$DL$200,106,0))</f>
        <v/>
      </c>
      <c r="M1558" s="1020"/>
    </row>
    <row r="1559" spans="1:13" ht="18" customHeight="1" thickBot="1">
      <c r="A1559" s="17"/>
      <c r="B1559" s="436" t="s">
        <v>165</v>
      </c>
      <c r="C1559" s="1001" t="s">
        <v>66</v>
      </c>
      <c r="D1559" s="1002"/>
      <c r="E1559" s="1003"/>
      <c r="F1559" s="1012" t="s">
        <v>69</v>
      </c>
      <c r="G1559" s="1013"/>
      <c r="H1559" s="272" t="s">
        <v>58</v>
      </c>
      <c r="I1559" s="985" t="s">
        <v>75</v>
      </c>
      <c r="J1559" s="986"/>
      <c r="K1559" s="987">
        <f>IF(OR($I1539="",$I1539="NSO"),"",VLOOKUP($A1534,'Class-1'!$B$9:$DL$200,114,0))</f>
        <v>0</v>
      </c>
      <c r="L1559" s="987"/>
      <c r="M1559" s="988"/>
    </row>
    <row r="1560" spans="1:13" ht="18" customHeight="1">
      <c r="A1560" s="17"/>
      <c r="B1560" s="436" t="s">
        <v>165</v>
      </c>
      <c r="C1560" s="923" t="str">
        <f>'Class-1'!$CC$3</f>
        <v>WORK EXP.</v>
      </c>
      <c r="D1560" s="924"/>
      <c r="E1560" s="925"/>
      <c r="F1560" s="926" t="str">
        <f>IF(OR(C1560="",$I1539="NSO"),"",VLOOKUP($A1534,'Class-1'!$B$9:$DZ$200,121,0))</f>
        <v>0/100</v>
      </c>
      <c r="G1560" s="927"/>
      <c r="H1560" s="85" t="str">
        <f>IF(OR(C1560="",$I1539="NSO"),"",VLOOKUP($A1534,'Class-1'!$B$9:$DL$108,87,0))</f>
        <v/>
      </c>
      <c r="I1560" s="1021" t="s">
        <v>95</v>
      </c>
      <c r="J1560" s="1022"/>
      <c r="K1560" s="1023">
        <f>'Class-1'!$T$2</f>
        <v>44705</v>
      </c>
      <c r="L1560" s="1024"/>
      <c r="M1560" s="1025"/>
    </row>
    <row r="1561" spans="1:13" ht="18" customHeight="1">
      <c r="A1561" s="17"/>
      <c r="B1561" s="436" t="s">
        <v>165</v>
      </c>
      <c r="C1561" s="923" t="str">
        <f>'Class-1'!$CK$3</f>
        <v>ART EDUCATION</v>
      </c>
      <c r="D1561" s="924"/>
      <c r="E1561" s="925"/>
      <c r="F1561" s="926" t="str">
        <f>IF(OR(C1561="",$I1539="NSO"),"",VLOOKUP($A1534,'Class-1'!$B$9:$DZ$200,125,0))</f>
        <v>0/100</v>
      </c>
      <c r="G1561" s="927"/>
      <c r="H1561" s="134" t="str">
        <f>IF(OR(C1561="",$I1539="NSO"),"",VLOOKUP($A1534,'Class-1'!$B$9:$DL$108,95,0))</f>
        <v/>
      </c>
      <c r="I1561" s="928"/>
      <c r="J1561" s="929"/>
      <c r="K1561" s="929"/>
      <c r="L1561" s="929"/>
      <c r="M1561" s="930"/>
    </row>
    <row r="1562" spans="1:13" ht="18" customHeight="1" thickBot="1">
      <c r="A1562" s="17"/>
      <c r="B1562" s="436" t="s">
        <v>165</v>
      </c>
      <c r="C1562" s="931" t="str">
        <f>'Class-1'!$CS$3</f>
        <v>HEALTH &amp; PHY. EDUCATION</v>
      </c>
      <c r="D1562" s="932"/>
      <c r="E1562" s="933"/>
      <c r="F1562" s="926" t="str">
        <f>IF(OR(C1562="",$I1539="NSO"),"",VLOOKUP($A1534,'Class-1'!$B$9:$DZ$200,129,0))</f>
        <v>0/100</v>
      </c>
      <c r="G1562" s="927"/>
      <c r="H1562" s="86" t="str">
        <f>IF(OR(C1562="",$I1539="NSO"),"",VLOOKUP($A1534,'Class-1'!$B$9:$DL$108,103,0))</f>
        <v/>
      </c>
      <c r="I1562" s="889" t="s">
        <v>89</v>
      </c>
      <c r="J1562" s="890"/>
      <c r="K1562" s="936"/>
      <c r="L1562" s="937"/>
      <c r="M1562" s="938"/>
    </row>
    <row r="1563" spans="1:13" ht="18" customHeight="1">
      <c r="A1563" s="17"/>
      <c r="B1563" s="436" t="s">
        <v>165</v>
      </c>
      <c r="C1563" s="895" t="s">
        <v>76</v>
      </c>
      <c r="D1563" s="896"/>
      <c r="E1563" s="896"/>
      <c r="F1563" s="896"/>
      <c r="G1563" s="896"/>
      <c r="H1563" s="897"/>
      <c r="I1563" s="891"/>
      <c r="J1563" s="892"/>
      <c r="K1563" s="939"/>
      <c r="L1563" s="940"/>
      <c r="M1563" s="941"/>
    </row>
    <row r="1564" spans="1:13" ht="18" customHeight="1">
      <c r="A1564" s="17"/>
      <c r="B1564" s="436" t="s">
        <v>165</v>
      </c>
      <c r="C1564" s="135" t="s">
        <v>35</v>
      </c>
      <c r="D1564" s="463" t="s">
        <v>82</v>
      </c>
      <c r="E1564" s="452"/>
      <c r="F1564" s="463" t="s">
        <v>83</v>
      </c>
      <c r="G1564" s="464"/>
      <c r="H1564" s="465"/>
      <c r="I1564" s="893"/>
      <c r="J1564" s="894"/>
      <c r="K1564" s="942"/>
      <c r="L1564" s="943"/>
      <c r="M1564" s="944"/>
    </row>
    <row r="1565" spans="1:13" ht="16.5" customHeight="1">
      <c r="A1565" s="17"/>
      <c r="B1565" s="436" t="s">
        <v>165</v>
      </c>
      <c r="C1565" s="148" t="s">
        <v>168</v>
      </c>
      <c r="D1565" s="451" t="s">
        <v>170</v>
      </c>
      <c r="E1565" s="148"/>
      <c r="F1565" s="468" t="s">
        <v>84</v>
      </c>
      <c r="G1565" s="466"/>
      <c r="H1565" s="467"/>
      <c r="I1565" s="992" t="s">
        <v>90</v>
      </c>
      <c r="J1565" s="993"/>
      <c r="K1565" s="993"/>
      <c r="L1565" s="993"/>
      <c r="M1565" s="994"/>
    </row>
    <row r="1566" spans="1:13" ht="16.5" customHeight="1">
      <c r="A1566" s="17"/>
      <c r="B1566" s="436" t="s">
        <v>165</v>
      </c>
      <c r="C1566" s="471" t="s">
        <v>77</v>
      </c>
      <c r="D1566" s="451" t="s">
        <v>173</v>
      </c>
      <c r="E1566" s="148"/>
      <c r="F1566" s="468" t="s">
        <v>85</v>
      </c>
      <c r="G1566" s="466"/>
      <c r="H1566" s="467"/>
      <c r="I1566" s="995"/>
      <c r="J1566" s="996"/>
      <c r="K1566" s="996"/>
      <c r="L1566" s="996"/>
      <c r="M1566" s="997"/>
    </row>
    <row r="1567" spans="1:13" ht="16.5" customHeight="1">
      <c r="A1567" s="17"/>
      <c r="B1567" s="436" t="s">
        <v>165</v>
      </c>
      <c r="C1567" s="471" t="s">
        <v>78</v>
      </c>
      <c r="D1567" s="451" t="s">
        <v>174</v>
      </c>
      <c r="E1567" s="148"/>
      <c r="F1567" s="468" t="s">
        <v>86</v>
      </c>
      <c r="G1567" s="466"/>
      <c r="H1567" s="467"/>
      <c r="I1567" s="995"/>
      <c r="J1567" s="996"/>
      <c r="K1567" s="996"/>
      <c r="L1567" s="996"/>
      <c r="M1567" s="997"/>
    </row>
    <row r="1568" spans="1:13" ht="16.5" customHeight="1">
      <c r="A1568" s="17"/>
      <c r="B1568" s="436" t="s">
        <v>165</v>
      </c>
      <c r="C1568" s="471" t="s">
        <v>80</v>
      </c>
      <c r="D1568" s="451" t="s">
        <v>171</v>
      </c>
      <c r="E1568" s="148"/>
      <c r="F1568" s="468" t="s">
        <v>88</v>
      </c>
      <c r="G1568" s="466"/>
      <c r="H1568" s="467"/>
      <c r="I1568" s="998"/>
      <c r="J1568" s="999"/>
      <c r="K1568" s="999"/>
      <c r="L1568" s="999"/>
      <c r="M1568" s="1000"/>
    </row>
    <row r="1569" spans="1:13" ht="16.5" customHeight="1" thickBot="1">
      <c r="A1569" s="17"/>
      <c r="B1569" s="437" t="s">
        <v>165</v>
      </c>
      <c r="C1569" s="280" t="s">
        <v>79</v>
      </c>
      <c r="D1569" s="446" t="s">
        <v>172</v>
      </c>
      <c r="E1569" s="439"/>
      <c r="F1569" s="461" t="s">
        <v>87</v>
      </c>
      <c r="G1569" s="462"/>
      <c r="H1569" s="469"/>
      <c r="I1569" s="989" t="s">
        <v>124</v>
      </c>
      <c r="J1569" s="990"/>
      <c r="K1569" s="990"/>
      <c r="L1569" s="990"/>
      <c r="M1569" s="991"/>
    </row>
    <row r="1570" spans="1:13" ht="20.25" customHeight="1" thickBot="1">
      <c r="A1570" s="1004"/>
      <c r="B1570" s="1004"/>
      <c r="C1570" s="1004"/>
      <c r="D1570" s="1004"/>
      <c r="E1570" s="1004"/>
      <c r="F1570" s="1004"/>
      <c r="G1570" s="1004"/>
      <c r="H1570" s="1004"/>
      <c r="I1570" s="1004"/>
      <c r="J1570" s="1004"/>
      <c r="K1570" s="1004"/>
      <c r="L1570" s="1004"/>
      <c r="M1570" s="1004"/>
    </row>
    <row r="1571" spans="1:13" ht="14.25" customHeight="1" thickBot="1">
      <c r="A1571" s="282">
        <f>A1534+1</f>
        <v>44</v>
      </c>
      <c r="B1571" s="1009" t="s">
        <v>61</v>
      </c>
      <c r="C1571" s="1010"/>
      <c r="D1571" s="1010"/>
      <c r="E1571" s="1010"/>
      <c r="F1571" s="1010"/>
      <c r="G1571" s="1010"/>
      <c r="H1571" s="1010"/>
      <c r="I1571" s="1010"/>
      <c r="J1571" s="1010"/>
      <c r="K1571" s="1010"/>
      <c r="L1571" s="1010"/>
      <c r="M1571" s="1011"/>
    </row>
    <row r="1572" spans="1:13" ht="36.75" thickTop="1">
      <c r="A1572" s="17"/>
      <c r="B1572" s="1005"/>
      <c r="C1572" s="1006"/>
      <c r="D1572" s="945" t="str">
        <f>Master!$E$8</f>
        <v>Govt.Sr.Sec.Sch. Raimalwada</v>
      </c>
      <c r="E1572" s="946"/>
      <c r="F1572" s="946"/>
      <c r="G1572" s="946"/>
      <c r="H1572" s="946"/>
      <c r="I1572" s="946"/>
      <c r="J1572" s="946"/>
      <c r="K1572" s="946"/>
      <c r="L1572" s="946"/>
      <c r="M1572" s="947"/>
    </row>
    <row r="1573" spans="1:13" ht="21" customHeight="1" thickBot="1">
      <c r="A1573" s="17"/>
      <c r="B1573" s="1007"/>
      <c r="C1573" s="1008"/>
      <c r="D1573" s="948" t="str">
        <f>Master!$E$11</f>
        <v>P.S.-Bapini (Jodhpur)</v>
      </c>
      <c r="E1573" s="949"/>
      <c r="F1573" s="949"/>
      <c r="G1573" s="949"/>
      <c r="H1573" s="949"/>
      <c r="I1573" s="949"/>
      <c r="J1573" s="949"/>
      <c r="K1573" s="949"/>
      <c r="L1573" s="949"/>
      <c r="M1573" s="950"/>
    </row>
    <row r="1574" spans="1:13" ht="42.75" customHeight="1" thickTop="1">
      <c r="A1574" s="17"/>
      <c r="B1574" s="273"/>
      <c r="C1574" s="916" t="s">
        <v>62</v>
      </c>
      <c r="D1574" s="917"/>
      <c r="E1574" s="917"/>
      <c r="F1574" s="917"/>
      <c r="G1574" s="917"/>
      <c r="H1574" s="917"/>
      <c r="I1574" s="918"/>
      <c r="J1574" s="922" t="s">
        <v>91</v>
      </c>
      <c r="K1574" s="922"/>
      <c r="L1574" s="934" t="str">
        <f>Master!$E$14</f>
        <v>0810000000</v>
      </c>
      <c r="M1574" s="935"/>
    </row>
    <row r="1575" spans="1:13" ht="18" customHeight="1" thickBot="1">
      <c r="A1575" s="17"/>
      <c r="B1575" s="274"/>
      <c r="C1575" s="919"/>
      <c r="D1575" s="920"/>
      <c r="E1575" s="920"/>
      <c r="F1575" s="920"/>
      <c r="G1575" s="920"/>
      <c r="H1575" s="920"/>
      <c r="I1575" s="921"/>
      <c r="J1575" s="898" t="s">
        <v>63</v>
      </c>
      <c r="K1575" s="899"/>
      <c r="L1575" s="902" t="str">
        <f>Master!$E$6</f>
        <v>2021-22</v>
      </c>
      <c r="M1575" s="903"/>
    </row>
    <row r="1576" spans="1:13" ht="18" customHeight="1" thickBot="1">
      <c r="A1576" s="17"/>
      <c r="B1576" s="274"/>
      <c r="C1576" s="951" t="s">
        <v>125</v>
      </c>
      <c r="D1576" s="952"/>
      <c r="E1576" s="952"/>
      <c r="F1576" s="952"/>
      <c r="G1576" s="952"/>
      <c r="H1576" s="952"/>
      <c r="I1576" s="281">
        <f>VLOOKUP($A1571,'Class-1'!$B$9:$F$108,5,0)</f>
        <v>0</v>
      </c>
      <c r="J1576" s="900"/>
      <c r="K1576" s="901"/>
      <c r="L1576" s="904"/>
      <c r="M1576" s="905"/>
    </row>
    <row r="1577" spans="1:13" ht="18" customHeight="1">
      <c r="A1577" s="17"/>
      <c r="B1577" s="436" t="s">
        <v>165</v>
      </c>
      <c r="C1577" s="911" t="s">
        <v>20</v>
      </c>
      <c r="D1577" s="912"/>
      <c r="E1577" s="912"/>
      <c r="F1577" s="913"/>
      <c r="G1577" s="31" t="s">
        <v>101</v>
      </c>
      <c r="H1577" s="914">
        <f>VLOOKUP($A1571,'Class-1'!$B$9:$DL$108,3,0)</f>
        <v>0</v>
      </c>
      <c r="I1577" s="914"/>
      <c r="J1577" s="914"/>
      <c r="K1577" s="914"/>
      <c r="L1577" s="914"/>
      <c r="M1577" s="915"/>
    </row>
    <row r="1578" spans="1:13" ht="18" customHeight="1">
      <c r="A1578" s="17"/>
      <c r="B1578" s="436" t="s">
        <v>165</v>
      </c>
      <c r="C1578" s="953" t="s">
        <v>22</v>
      </c>
      <c r="D1578" s="954"/>
      <c r="E1578" s="954"/>
      <c r="F1578" s="955"/>
      <c r="G1578" s="60" t="s">
        <v>101</v>
      </c>
      <c r="H1578" s="956">
        <f>VLOOKUP($A1571,'Class-1'!$B$9:$DL$108,6,0)</f>
        <v>0</v>
      </c>
      <c r="I1578" s="956"/>
      <c r="J1578" s="956"/>
      <c r="K1578" s="956"/>
      <c r="L1578" s="956"/>
      <c r="M1578" s="957"/>
    </row>
    <row r="1579" spans="1:13" ht="18" customHeight="1">
      <c r="A1579" s="17"/>
      <c r="B1579" s="436" t="s">
        <v>165</v>
      </c>
      <c r="C1579" s="953" t="s">
        <v>23</v>
      </c>
      <c r="D1579" s="954"/>
      <c r="E1579" s="954"/>
      <c r="F1579" s="955"/>
      <c r="G1579" s="60" t="s">
        <v>101</v>
      </c>
      <c r="H1579" s="956">
        <f>VLOOKUP($A1571,'Class-1'!$B$9:$DL$108,7,0)</f>
        <v>0</v>
      </c>
      <c r="I1579" s="956"/>
      <c r="J1579" s="956"/>
      <c r="K1579" s="956"/>
      <c r="L1579" s="956"/>
      <c r="M1579" s="957"/>
    </row>
    <row r="1580" spans="1:13" ht="18" customHeight="1">
      <c r="A1580" s="17"/>
      <c r="B1580" s="436" t="s">
        <v>165</v>
      </c>
      <c r="C1580" s="953" t="s">
        <v>64</v>
      </c>
      <c r="D1580" s="954"/>
      <c r="E1580" s="954"/>
      <c r="F1580" s="955"/>
      <c r="G1580" s="60" t="s">
        <v>101</v>
      </c>
      <c r="H1580" s="956">
        <f>VLOOKUP($A1571,'Class-1'!$B$9:$DL$108,8,0)</f>
        <v>0</v>
      </c>
      <c r="I1580" s="956"/>
      <c r="J1580" s="956"/>
      <c r="K1580" s="956"/>
      <c r="L1580" s="956"/>
      <c r="M1580" s="957"/>
    </row>
    <row r="1581" spans="1:13" ht="18" customHeight="1">
      <c r="A1581" s="17"/>
      <c r="B1581" s="436" t="s">
        <v>165</v>
      </c>
      <c r="C1581" s="953" t="s">
        <v>65</v>
      </c>
      <c r="D1581" s="954"/>
      <c r="E1581" s="954"/>
      <c r="F1581" s="955"/>
      <c r="G1581" s="60" t="s">
        <v>101</v>
      </c>
      <c r="H1581" s="1026" t="str">
        <f>CONCATENATE('Class-1'!$F$4,'Class-1'!$I$4)</f>
        <v>4(A)</v>
      </c>
      <c r="I1581" s="956"/>
      <c r="J1581" s="956"/>
      <c r="K1581" s="956"/>
      <c r="L1581" s="956"/>
      <c r="M1581" s="957"/>
    </row>
    <row r="1582" spans="1:13" ht="18" customHeight="1" thickBot="1">
      <c r="A1582" s="17"/>
      <c r="B1582" s="436" t="s">
        <v>165</v>
      </c>
      <c r="C1582" s="1027" t="s">
        <v>25</v>
      </c>
      <c r="D1582" s="1028"/>
      <c r="E1582" s="1028"/>
      <c r="F1582" s="1029"/>
      <c r="G1582" s="130" t="s">
        <v>101</v>
      </c>
      <c r="H1582" s="1030">
        <f>VLOOKUP($A1571,'Class-1'!$B$9:$DL$108,9,0)</f>
        <v>0</v>
      </c>
      <c r="I1582" s="1030"/>
      <c r="J1582" s="1030"/>
      <c r="K1582" s="1030"/>
      <c r="L1582" s="1030"/>
      <c r="M1582" s="1031"/>
    </row>
    <row r="1583" spans="1:13" ht="18" customHeight="1">
      <c r="A1583" s="17"/>
      <c r="B1583" s="436" t="s">
        <v>165</v>
      </c>
      <c r="C1583" s="958" t="s">
        <v>66</v>
      </c>
      <c r="D1583" s="959"/>
      <c r="E1583" s="268" t="s">
        <v>109</v>
      </c>
      <c r="F1583" s="268" t="s">
        <v>110</v>
      </c>
      <c r="G1583" s="265" t="s">
        <v>34</v>
      </c>
      <c r="H1583" s="269" t="s">
        <v>67</v>
      </c>
      <c r="I1583" s="265" t="s">
        <v>147</v>
      </c>
      <c r="J1583" s="270" t="s">
        <v>31</v>
      </c>
      <c r="K1583" s="960" t="s">
        <v>118</v>
      </c>
      <c r="L1583" s="961"/>
      <c r="M1583" s="275" t="s">
        <v>119</v>
      </c>
    </row>
    <row r="1584" spans="1:13" ht="18" customHeight="1" thickBot="1">
      <c r="A1584" s="17"/>
      <c r="B1584" s="436" t="s">
        <v>165</v>
      </c>
      <c r="C1584" s="966" t="s">
        <v>68</v>
      </c>
      <c r="D1584" s="967"/>
      <c r="E1584" s="470">
        <f>'Class-1'!$K$7</f>
        <v>20</v>
      </c>
      <c r="F1584" s="470">
        <f>'Class-1'!$L$7</f>
        <v>20</v>
      </c>
      <c r="G1584" s="266">
        <f>E1584+F1584</f>
        <v>40</v>
      </c>
      <c r="H1584" s="470">
        <f>'Class-1'!$Q$7</f>
        <v>60</v>
      </c>
      <c r="I1584" s="266">
        <f>G1584+H1584</f>
        <v>100</v>
      </c>
      <c r="J1584" s="470">
        <f>'Class-1'!$U$7</f>
        <v>100</v>
      </c>
      <c r="K1584" s="1032">
        <f>I1584+J1584</f>
        <v>200</v>
      </c>
      <c r="L1584" s="1033"/>
      <c r="M1584" s="276" t="s">
        <v>166</v>
      </c>
    </row>
    <row r="1585" spans="1:13" ht="18" customHeight="1">
      <c r="A1585" s="17"/>
      <c r="B1585" s="436" t="s">
        <v>165</v>
      </c>
      <c r="C1585" s="1034" t="str">
        <f>'Class-1'!$K$3</f>
        <v>Hindi</v>
      </c>
      <c r="D1585" s="1035"/>
      <c r="E1585" s="131">
        <f>IF(OR(C1585="",$I1576="NSO"),"",VLOOKUP($A1571,'Class-1'!$B$9:$DL$108,10,0))</f>
        <v>0</v>
      </c>
      <c r="F1585" s="131">
        <f>IF(OR(C1585="",$I1576="NSO"),"",VLOOKUP($A1571,'Class-1'!$B$9:$DL$108,11,0))</f>
        <v>0</v>
      </c>
      <c r="G1585" s="267">
        <f>SUM(E1585,F1585)</f>
        <v>0</v>
      </c>
      <c r="H1585" s="131">
        <f>IF(OR(C1585="",$I1576="NSO"),"",VLOOKUP($A1571,'Class-1'!$B$9:$DL$108,16,0))</f>
        <v>0</v>
      </c>
      <c r="I1585" s="264">
        <f t="shared" ref="I1585:I1590" si="173">SUM(G1585,H1585)</f>
        <v>0</v>
      </c>
      <c r="J1585" s="131">
        <f>IF(OR(C1585="",$I1576="NSO"),"",VLOOKUP($A1571,'Class-1'!$B$9:$DL$108,20,0))</f>
        <v>0</v>
      </c>
      <c r="K1585" s="1036">
        <f t="shared" ref="K1585:K1590" si="174">SUM(I1585,J1585)</f>
        <v>0</v>
      </c>
      <c r="L1585" s="1037">
        <f t="shared" ref="L1585:L1590" si="175">SUM(J1585,K1585)</f>
        <v>0</v>
      </c>
      <c r="M1585" s="277" t="str">
        <f>IF(OR(C1585="",$I1576="NSO"),"",VLOOKUP($A1571,'Class-1'!$B$9:$DL$108,23,0))</f>
        <v/>
      </c>
    </row>
    <row r="1586" spans="1:13" ht="18" customHeight="1">
      <c r="A1586" s="17"/>
      <c r="B1586" s="436" t="s">
        <v>165</v>
      </c>
      <c r="C1586" s="962" t="str">
        <f>'Class-1'!$Y$3</f>
        <v>Mathematics</v>
      </c>
      <c r="D1586" s="963"/>
      <c r="E1586" s="131">
        <f>IF(OR(C1586="",$I1576="NSO"),"",VLOOKUP($A1571,'Class-1'!$B$9:$DL$108,24,0))</f>
        <v>0</v>
      </c>
      <c r="F1586" s="131">
        <f>IF(OR(C1586="",$I1576="NSO"),"",VLOOKUP($A1571,'Class-1'!$B$9:$DL$108,25,0))</f>
        <v>0</v>
      </c>
      <c r="G1586" s="267">
        <f t="shared" ref="G1586:G1590" si="176">SUM(E1586,F1586)</f>
        <v>0</v>
      </c>
      <c r="H1586" s="131">
        <f>IF(OR(C1586="",$I1576="NSO"),"",VLOOKUP($A1571,'Class-1'!$B$9:$DL$108,30,0))</f>
        <v>0</v>
      </c>
      <c r="I1586" s="264">
        <f t="shared" si="173"/>
        <v>0</v>
      </c>
      <c r="J1586" s="131">
        <f>IF(OR(C1586="",$I1576="NSO"),"",VLOOKUP($A1571,'Class-1'!$B$9:$DL$108,34,0))</f>
        <v>0</v>
      </c>
      <c r="K1586" s="964">
        <f t="shared" si="174"/>
        <v>0</v>
      </c>
      <c r="L1586" s="965">
        <f t="shared" si="175"/>
        <v>0</v>
      </c>
      <c r="M1586" s="277" t="str">
        <f>IF(OR(C1586="",$I1576="NSO"),"",VLOOKUP($A1571,'Class-1'!$B$9:$DL$108,37,0))</f>
        <v/>
      </c>
    </row>
    <row r="1587" spans="1:13" ht="18" customHeight="1">
      <c r="A1587" s="17"/>
      <c r="B1587" s="436" t="s">
        <v>165</v>
      </c>
      <c r="C1587" s="962" t="str">
        <f>'Class-1'!$AM$3</f>
        <v>Sanskrit</v>
      </c>
      <c r="D1587" s="963"/>
      <c r="E1587" s="131">
        <f>IF(OR(C1587="",$I1576="NSO"),"",VLOOKUP($A1571,'Class-1'!$B$9:$DL$108,38,0))</f>
        <v>0</v>
      </c>
      <c r="F1587" s="131">
        <f>IF(OR(C1587="",$I1576="NSO"),"",VLOOKUP($A1571,'Class-1'!$B$9:$DL$108,39,0))</f>
        <v>0</v>
      </c>
      <c r="G1587" s="267">
        <f t="shared" si="176"/>
        <v>0</v>
      </c>
      <c r="H1587" s="131">
        <f>IF(OR(C1587="",$I1576="NSO"),"",VLOOKUP($A1571,'Class-1'!$B$9:$DL$108,44,0))</f>
        <v>0</v>
      </c>
      <c r="I1587" s="264">
        <f t="shared" si="173"/>
        <v>0</v>
      </c>
      <c r="J1587" s="131">
        <f>IF(OR(C1587="",$I1576="NSO"),"",VLOOKUP($A1571,'Class-1'!$B$9:$DL$108,48,0))</f>
        <v>0</v>
      </c>
      <c r="K1587" s="964">
        <f t="shared" si="174"/>
        <v>0</v>
      </c>
      <c r="L1587" s="965">
        <f t="shared" si="175"/>
        <v>0</v>
      </c>
      <c r="M1587" s="277" t="str">
        <f>IF(OR(C1587="",$I1576="NSO"),"",VLOOKUP($A1571,'Class-1'!$B$9:$DL$108,51,0))</f>
        <v/>
      </c>
    </row>
    <row r="1588" spans="1:13" ht="18" customHeight="1">
      <c r="A1588" s="17"/>
      <c r="B1588" s="436" t="s">
        <v>165</v>
      </c>
      <c r="C1588" s="962" t="str">
        <f>'Class-1'!$BA$3</f>
        <v>English</v>
      </c>
      <c r="D1588" s="963"/>
      <c r="E1588" s="131">
        <f>IF(OR(C1588="",$I1576="NSO"),"",VLOOKUP($A1571,'Class-1'!$B$9:$DL$108,52,0))</f>
        <v>0</v>
      </c>
      <c r="F1588" s="131">
        <f>IF(OR(C1588="",$I1576="NSO"),"",VLOOKUP($A1571,'Class-1'!$B$9:$DL$108,53,0))</f>
        <v>0</v>
      </c>
      <c r="G1588" s="267">
        <f t="shared" si="176"/>
        <v>0</v>
      </c>
      <c r="H1588" s="131">
        <f>IF(OR(C1588="",$I1576="NSO"),"",VLOOKUP($A1571,'Class-1'!$B$9:$DL$108,58,0))</f>
        <v>0</v>
      </c>
      <c r="I1588" s="264">
        <f t="shared" si="173"/>
        <v>0</v>
      </c>
      <c r="J1588" s="131">
        <f>IF(OR(C1588="",$I1576="NSO"),"",VLOOKUP($A1571,'Class-1'!$B$9:$DL$108,62,0))</f>
        <v>0</v>
      </c>
      <c r="K1588" s="964">
        <f t="shared" si="174"/>
        <v>0</v>
      </c>
      <c r="L1588" s="965">
        <f t="shared" si="175"/>
        <v>0</v>
      </c>
      <c r="M1588" s="277" t="str">
        <f>IF(OR(C1588="",$I1576="NSO"),"",VLOOKUP($A1571,'Class-1'!$B$9:$DL$108,65,0))</f>
        <v/>
      </c>
    </row>
    <row r="1589" spans="1:13" ht="18" customHeight="1" thickBot="1">
      <c r="A1589" s="17"/>
      <c r="B1589" s="436" t="s">
        <v>165</v>
      </c>
      <c r="C1589" s="966" t="s">
        <v>68</v>
      </c>
      <c r="D1589" s="967"/>
      <c r="E1589" s="470">
        <f>'Class-1'!$BO$7</f>
        <v>20</v>
      </c>
      <c r="F1589" s="470">
        <f>'Class-1'!$BP$7</f>
        <v>20</v>
      </c>
      <c r="G1589" s="266">
        <f t="shared" si="176"/>
        <v>40</v>
      </c>
      <c r="H1589" s="271">
        <f>'Class-1'!$BU$7</f>
        <v>60</v>
      </c>
      <c r="I1589" s="266">
        <f t="shared" si="173"/>
        <v>100</v>
      </c>
      <c r="J1589" s="470">
        <f>'Class-1'!$BY$7</f>
        <v>100</v>
      </c>
      <c r="K1589" s="1032">
        <f t="shared" si="174"/>
        <v>200</v>
      </c>
      <c r="L1589" s="1033">
        <f t="shared" si="175"/>
        <v>300</v>
      </c>
      <c r="M1589" s="276" t="s">
        <v>166</v>
      </c>
    </row>
    <row r="1590" spans="1:13" ht="18" customHeight="1">
      <c r="A1590" s="17"/>
      <c r="B1590" s="436" t="s">
        <v>165</v>
      </c>
      <c r="C1590" s="962" t="str">
        <f>'Class-1'!$BO$3</f>
        <v>Env. Study</v>
      </c>
      <c r="D1590" s="963"/>
      <c r="E1590" s="131">
        <f>IF(OR(C1590="",$I1576="NSO"),"",VLOOKUP($A1571,'Class-1'!$B$9:$DL$108,66,0))</f>
        <v>0</v>
      </c>
      <c r="F1590" s="131">
        <f>IF(OR(C1590="",$I1576="NSO"),"",VLOOKUP($A1571,'Class-1'!$B$9:$DL$108,67,0))</f>
        <v>0</v>
      </c>
      <c r="G1590" s="264">
        <f t="shared" si="176"/>
        <v>0</v>
      </c>
      <c r="H1590" s="131">
        <f>IF(OR(C1590="",$I1576="NSO"),"",VLOOKUP($A1571,'Class-1'!$B$9:$DL$108,72,0))</f>
        <v>0</v>
      </c>
      <c r="I1590" s="264">
        <f t="shared" si="173"/>
        <v>0</v>
      </c>
      <c r="J1590" s="131">
        <f>IF(OR(C1590="",$I1576="NSO"),"",VLOOKUP($A1571,'Class-1'!$B$9:$DL$108,76,0))</f>
        <v>0</v>
      </c>
      <c r="K1590" s="968">
        <f t="shared" si="174"/>
        <v>0</v>
      </c>
      <c r="L1590" s="969">
        <f t="shared" si="175"/>
        <v>0</v>
      </c>
      <c r="M1590" s="277" t="str">
        <f>IF(OR(C1590="",$I1576="NSO"),"",VLOOKUP($A1571,'Class-1'!$B$9:$DL$108,79,0))</f>
        <v/>
      </c>
    </row>
    <row r="1591" spans="1:13" ht="18" customHeight="1" thickBot="1">
      <c r="A1591" s="17"/>
      <c r="B1591" s="436" t="s">
        <v>165</v>
      </c>
      <c r="C1591" s="970"/>
      <c r="D1591" s="971"/>
      <c r="E1591" s="971"/>
      <c r="F1591" s="971"/>
      <c r="G1591" s="971"/>
      <c r="H1591" s="971"/>
      <c r="I1591" s="971"/>
      <c r="J1591" s="971"/>
      <c r="K1591" s="971"/>
      <c r="L1591" s="971"/>
      <c r="M1591" s="972"/>
    </row>
    <row r="1592" spans="1:13" ht="18" customHeight="1">
      <c r="A1592" s="17"/>
      <c r="B1592" s="436" t="s">
        <v>165</v>
      </c>
      <c r="C1592" s="973" t="s">
        <v>120</v>
      </c>
      <c r="D1592" s="974"/>
      <c r="E1592" s="975"/>
      <c r="F1592" s="906" t="s">
        <v>121</v>
      </c>
      <c r="G1592" s="906"/>
      <c r="H1592" s="907" t="s">
        <v>122</v>
      </c>
      <c r="I1592" s="908"/>
      <c r="J1592" s="132" t="s">
        <v>51</v>
      </c>
      <c r="K1592" s="438" t="s">
        <v>123</v>
      </c>
      <c r="L1592" s="262" t="s">
        <v>49</v>
      </c>
      <c r="M1592" s="278" t="s">
        <v>54</v>
      </c>
    </row>
    <row r="1593" spans="1:13" ht="18" customHeight="1" thickBot="1">
      <c r="A1593" s="17"/>
      <c r="B1593" s="436" t="s">
        <v>165</v>
      </c>
      <c r="C1593" s="976"/>
      <c r="D1593" s="977"/>
      <c r="E1593" s="978"/>
      <c r="F1593" s="909">
        <f>IF(OR($I1576="",$I1576="NSO"),"",VLOOKUP($A1571,'Class-1'!$B$9:$DL$108,107,0))</f>
        <v>1000</v>
      </c>
      <c r="G1593" s="910"/>
      <c r="H1593" s="909">
        <f>IF(OR($I1576="",$I1576="NSO"),"",VLOOKUP($A1571,'Class-1'!$B$9:$DL$108,108,0))</f>
        <v>0</v>
      </c>
      <c r="I1593" s="910"/>
      <c r="J1593" s="133">
        <f>IF(OR($I1576="",$I1576="NSO"),"",VLOOKUP($A1571,'Class-1'!$B$9:$DL$200,109,0))</f>
        <v>0</v>
      </c>
      <c r="K1593" s="133" t="str">
        <f>IF(OR($I1576="",$I1576="NSO"),"",VLOOKUP($A1571,'Class-1'!$B$9:$DL$200,110,0))</f>
        <v/>
      </c>
      <c r="L1593" s="263" t="str">
        <f>IF(OR($I1576="",$I1576="NSO"),"",VLOOKUP($A1571,'Class-1'!$B$9:$DL$200,111,0))</f>
        <v/>
      </c>
      <c r="M1593" s="279" t="str">
        <f>IF(OR($I1576="",$I1576="NSO"),"",VLOOKUP($A1571,'Class-1'!$B$9:$DL$200,113,0))</f>
        <v/>
      </c>
    </row>
    <row r="1594" spans="1:13" ht="18" customHeight="1" thickBot="1">
      <c r="A1594" s="17"/>
      <c r="B1594" s="436" t="s">
        <v>165</v>
      </c>
      <c r="C1594" s="979"/>
      <c r="D1594" s="980"/>
      <c r="E1594" s="980"/>
      <c r="F1594" s="980"/>
      <c r="G1594" s="980"/>
      <c r="H1594" s="981"/>
      <c r="I1594" s="983" t="s">
        <v>73</v>
      </c>
      <c r="J1594" s="984"/>
      <c r="K1594" s="63">
        <f>IF(OR($I1576="",$I1576="NSO"),"",VLOOKUP($A1571,'Class-1'!$B$9:$DL$200,104,0))</f>
        <v>0</v>
      </c>
      <c r="L1594" s="982" t="s">
        <v>93</v>
      </c>
      <c r="M1594" s="897"/>
    </row>
    <row r="1595" spans="1:13" ht="18" customHeight="1" thickBot="1">
      <c r="A1595" s="17"/>
      <c r="B1595" s="436" t="s">
        <v>165</v>
      </c>
      <c r="C1595" s="1014" t="s">
        <v>72</v>
      </c>
      <c r="D1595" s="1015"/>
      <c r="E1595" s="1015"/>
      <c r="F1595" s="1015"/>
      <c r="G1595" s="1015"/>
      <c r="H1595" s="1016"/>
      <c r="I1595" s="1017" t="s">
        <v>74</v>
      </c>
      <c r="J1595" s="1018"/>
      <c r="K1595" s="64">
        <f>IF(OR($I1576="",$I1576="NSO"),"",VLOOKUP($A1571,'Class-1'!$B$9:$DL$200,105,0))</f>
        <v>0</v>
      </c>
      <c r="L1595" s="1019" t="str">
        <f>IF(OR($I1576="",$I1576="NSO"),"",VLOOKUP($A1571,'Class-1'!$B$9:$DL$200,106,0))</f>
        <v/>
      </c>
      <c r="M1595" s="1020"/>
    </row>
    <row r="1596" spans="1:13" ht="18" customHeight="1" thickBot="1">
      <c r="A1596" s="17"/>
      <c r="B1596" s="436" t="s">
        <v>165</v>
      </c>
      <c r="C1596" s="1001" t="s">
        <v>66</v>
      </c>
      <c r="D1596" s="1002"/>
      <c r="E1596" s="1003"/>
      <c r="F1596" s="1012" t="s">
        <v>69</v>
      </c>
      <c r="G1596" s="1013"/>
      <c r="H1596" s="272" t="s">
        <v>58</v>
      </c>
      <c r="I1596" s="985" t="s">
        <v>75</v>
      </c>
      <c r="J1596" s="986"/>
      <c r="K1596" s="987">
        <f>IF(OR($I1576="",$I1576="NSO"),"",VLOOKUP($A1571,'Class-1'!$B$9:$DL$200,114,0))</f>
        <v>0</v>
      </c>
      <c r="L1596" s="987"/>
      <c r="M1596" s="988"/>
    </row>
    <row r="1597" spans="1:13" ht="18" customHeight="1">
      <c r="A1597" s="17"/>
      <c r="B1597" s="436" t="s">
        <v>165</v>
      </c>
      <c r="C1597" s="923" t="str">
        <f>'Class-1'!$CC$3</f>
        <v>WORK EXP.</v>
      </c>
      <c r="D1597" s="924"/>
      <c r="E1597" s="925"/>
      <c r="F1597" s="926" t="str">
        <f>IF(OR(C1597="",$I1576="NSO"),"",VLOOKUP($A1571,'Class-1'!$B$9:$DZ$200,121,0))</f>
        <v>0/100</v>
      </c>
      <c r="G1597" s="927"/>
      <c r="H1597" s="85" t="str">
        <f>IF(OR(C1597="",$I1576="NSO"),"",VLOOKUP($A1571,'Class-1'!$B$9:$DL$108,87,0))</f>
        <v/>
      </c>
      <c r="I1597" s="1021" t="s">
        <v>95</v>
      </c>
      <c r="J1597" s="1022"/>
      <c r="K1597" s="1023">
        <f>'Class-1'!$T$2</f>
        <v>44705</v>
      </c>
      <c r="L1597" s="1024"/>
      <c r="M1597" s="1025"/>
    </row>
    <row r="1598" spans="1:13" ht="18" customHeight="1">
      <c r="A1598" s="17"/>
      <c r="B1598" s="436" t="s">
        <v>165</v>
      </c>
      <c r="C1598" s="923" t="str">
        <f>'Class-1'!$CK$3</f>
        <v>ART EDUCATION</v>
      </c>
      <c r="D1598" s="924"/>
      <c r="E1598" s="925"/>
      <c r="F1598" s="926" t="str">
        <f>IF(OR(C1598="",$I1576="NSO"),"",VLOOKUP($A1571,'Class-1'!$B$9:$DZ$200,125,0))</f>
        <v>0/100</v>
      </c>
      <c r="G1598" s="927"/>
      <c r="H1598" s="134" t="str">
        <f>IF(OR(C1598="",$I1576="NSO"),"",VLOOKUP($A1571,'Class-1'!$B$9:$DL$108,95,0))</f>
        <v/>
      </c>
      <c r="I1598" s="928"/>
      <c r="J1598" s="929"/>
      <c r="K1598" s="929"/>
      <c r="L1598" s="929"/>
      <c r="M1598" s="930"/>
    </row>
    <row r="1599" spans="1:13" ht="18" customHeight="1" thickBot="1">
      <c r="A1599" s="17"/>
      <c r="B1599" s="436" t="s">
        <v>165</v>
      </c>
      <c r="C1599" s="931" t="str">
        <f>'Class-1'!$CS$3</f>
        <v>HEALTH &amp; PHY. EDUCATION</v>
      </c>
      <c r="D1599" s="932"/>
      <c r="E1599" s="933"/>
      <c r="F1599" s="926" t="str">
        <f>IF(OR(C1599="",$I1576="NSO"),"",VLOOKUP($A1571,'Class-1'!$B$9:$DZ$200,129,0))</f>
        <v>0/100</v>
      </c>
      <c r="G1599" s="927"/>
      <c r="H1599" s="86" t="str">
        <f>IF(OR(C1599="",$I1576="NSO"),"",VLOOKUP($A1571,'Class-1'!$B$9:$DL$108,103,0))</f>
        <v/>
      </c>
      <c r="I1599" s="889" t="s">
        <v>89</v>
      </c>
      <c r="J1599" s="890"/>
      <c r="K1599" s="936"/>
      <c r="L1599" s="937"/>
      <c r="M1599" s="938"/>
    </row>
    <row r="1600" spans="1:13" ht="18" customHeight="1">
      <c r="A1600" s="17"/>
      <c r="B1600" s="436" t="s">
        <v>165</v>
      </c>
      <c r="C1600" s="895" t="s">
        <v>76</v>
      </c>
      <c r="D1600" s="896"/>
      <c r="E1600" s="896"/>
      <c r="F1600" s="896"/>
      <c r="G1600" s="896"/>
      <c r="H1600" s="897"/>
      <c r="I1600" s="891"/>
      <c r="J1600" s="892"/>
      <c r="K1600" s="939"/>
      <c r="L1600" s="940"/>
      <c r="M1600" s="941"/>
    </row>
    <row r="1601" spans="1:13" ht="18" customHeight="1">
      <c r="A1601" s="17"/>
      <c r="B1601" s="436" t="s">
        <v>165</v>
      </c>
      <c r="C1601" s="135" t="s">
        <v>35</v>
      </c>
      <c r="D1601" s="463" t="s">
        <v>82</v>
      </c>
      <c r="E1601" s="452"/>
      <c r="F1601" s="463" t="s">
        <v>83</v>
      </c>
      <c r="G1601" s="464"/>
      <c r="H1601" s="465"/>
      <c r="I1601" s="893"/>
      <c r="J1601" s="894"/>
      <c r="K1601" s="942"/>
      <c r="L1601" s="943"/>
      <c r="M1601" s="944"/>
    </row>
    <row r="1602" spans="1:13" ht="16.5" customHeight="1">
      <c r="A1602" s="17"/>
      <c r="B1602" s="436" t="s">
        <v>165</v>
      </c>
      <c r="C1602" s="148" t="s">
        <v>168</v>
      </c>
      <c r="D1602" s="451" t="s">
        <v>170</v>
      </c>
      <c r="E1602" s="148"/>
      <c r="F1602" s="468" t="s">
        <v>84</v>
      </c>
      <c r="G1602" s="466"/>
      <c r="H1602" s="467"/>
      <c r="I1602" s="992" t="s">
        <v>90</v>
      </c>
      <c r="J1602" s="993"/>
      <c r="K1602" s="993"/>
      <c r="L1602" s="993"/>
      <c r="M1602" s="994"/>
    </row>
    <row r="1603" spans="1:13" ht="16.5" customHeight="1">
      <c r="A1603" s="17"/>
      <c r="B1603" s="436" t="s">
        <v>165</v>
      </c>
      <c r="C1603" s="471" t="s">
        <v>77</v>
      </c>
      <c r="D1603" s="451" t="s">
        <v>173</v>
      </c>
      <c r="E1603" s="148"/>
      <c r="F1603" s="468" t="s">
        <v>85</v>
      </c>
      <c r="G1603" s="466"/>
      <c r="H1603" s="467"/>
      <c r="I1603" s="995"/>
      <c r="J1603" s="996"/>
      <c r="K1603" s="996"/>
      <c r="L1603" s="996"/>
      <c r="M1603" s="997"/>
    </row>
    <row r="1604" spans="1:13" ht="16.5" customHeight="1">
      <c r="A1604" s="17"/>
      <c r="B1604" s="436" t="s">
        <v>165</v>
      </c>
      <c r="C1604" s="471" t="s">
        <v>78</v>
      </c>
      <c r="D1604" s="451" t="s">
        <v>174</v>
      </c>
      <c r="E1604" s="148"/>
      <c r="F1604" s="468" t="s">
        <v>86</v>
      </c>
      <c r="G1604" s="466"/>
      <c r="H1604" s="467"/>
      <c r="I1604" s="995"/>
      <c r="J1604" s="996"/>
      <c r="K1604" s="996"/>
      <c r="L1604" s="996"/>
      <c r="M1604" s="997"/>
    </row>
    <row r="1605" spans="1:13" ht="16.5" customHeight="1">
      <c r="A1605" s="17"/>
      <c r="B1605" s="436" t="s">
        <v>165</v>
      </c>
      <c r="C1605" s="471" t="s">
        <v>80</v>
      </c>
      <c r="D1605" s="451" t="s">
        <v>171</v>
      </c>
      <c r="E1605" s="148"/>
      <c r="F1605" s="468" t="s">
        <v>88</v>
      </c>
      <c r="G1605" s="466"/>
      <c r="H1605" s="467"/>
      <c r="I1605" s="998"/>
      <c r="J1605" s="999"/>
      <c r="K1605" s="999"/>
      <c r="L1605" s="999"/>
      <c r="M1605" s="1000"/>
    </row>
    <row r="1606" spans="1:13" ht="16.5" customHeight="1" thickBot="1">
      <c r="A1606" s="17"/>
      <c r="B1606" s="437" t="s">
        <v>165</v>
      </c>
      <c r="C1606" s="280" t="s">
        <v>79</v>
      </c>
      <c r="D1606" s="446" t="s">
        <v>172</v>
      </c>
      <c r="E1606" s="439"/>
      <c r="F1606" s="461" t="s">
        <v>87</v>
      </c>
      <c r="G1606" s="462"/>
      <c r="H1606" s="469"/>
      <c r="I1606" s="989" t="s">
        <v>124</v>
      </c>
      <c r="J1606" s="990"/>
      <c r="K1606" s="990"/>
      <c r="L1606" s="990"/>
      <c r="M1606" s="991"/>
    </row>
    <row r="1607" spans="1:13" ht="14.25" customHeight="1" thickBot="1">
      <c r="A1607" s="282">
        <f>A1571+1</f>
        <v>45</v>
      </c>
      <c r="B1607" s="1009" t="s">
        <v>61</v>
      </c>
      <c r="C1607" s="1010"/>
      <c r="D1607" s="1010"/>
      <c r="E1607" s="1010"/>
      <c r="F1607" s="1010"/>
      <c r="G1607" s="1010"/>
      <c r="H1607" s="1010"/>
      <c r="I1607" s="1010"/>
      <c r="J1607" s="1010"/>
      <c r="K1607" s="1010"/>
      <c r="L1607" s="1010"/>
      <c r="M1607" s="1011"/>
    </row>
    <row r="1608" spans="1:13" ht="36.75" thickTop="1">
      <c r="A1608" s="17"/>
      <c r="B1608" s="1005"/>
      <c r="C1608" s="1006"/>
      <c r="D1608" s="945" t="str">
        <f>Master!$E$8</f>
        <v>Govt.Sr.Sec.Sch. Raimalwada</v>
      </c>
      <c r="E1608" s="946"/>
      <c r="F1608" s="946"/>
      <c r="G1608" s="946"/>
      <c r="H1608" s="946"/>
      <c r="I1608" s="946"/>
      <c r="J1608" s="946"/>
      <c r="K1608" s="946"/>
      <c r="L1608" s="946"/>
      <c r="M1608" s="947"/>
    </row>
    <row r="1609" spans="1:13" ht="21" customHeight="1" thickBot="1">
      <c r="A1609" s="17"/>
      <c r="B1609" s="1007"/>
      <c r="C1609" s="1008"/>
      <c r="D1609" s="948" t="str">
        <f>Master!$E$11</f>
        <v>P.S.-Bapini (Jodhpur)</v>
      </c>
      <c r="E1609" s="949"/>
      <c r="F1609" s="949"/>
      <c r="G1609" s="949"/>
      <c r="H1609" s="949"/>
      <c r="I1609" s="949"/>
      <c r="J1609" s="949"/>
      <c r="K1609" s="949"/>
      <c r="L1609" s="949"/>
      <c r="M1609" s="950"/>
    </row>
    <row r="1610" spans="1:13" ht="42.75" customHeight="1" thickTop="1">
      <c r="A1610" s="17"/>
      <c r="B1610" s="273"/>
      <c r="C1610" s="916" t="s">
        <v>62</v>
      </c>
      <c r="D1610" s="917"/>
      <c r="E1610" s="917"/>
      <c r="F1610" s="917"/>
      <c r="G1610" s="917"/>
      <c r="H1610" s="917"/>
      <c r="I1610" s="918"/>
      <c r="J1610" s="922" t="s">
        <v>91</v>
      </c>
      <c r="K1610" s="922"/>
      <c r="L1610" s="934" t="str">
        <f>Master!$E$14</f>
        <v>0810000000</v>
      </c>
      <c r="M1610" s="935"/>
    </row>
    <row r="1611" spans="1:13" ht="18" customHeight="1" thickBot="1">
      <c r="A1611" s="17"/>
      <c r="B1611" s="274"/>
      <c r="C1611" s="919"/>
      <c r="D1611" s="920"/>
      <c r="E1611" s="920"/>
      <c r="F1611" s="920"/>
      <c r="G1611" s="920"/>
      <c r="H1611" s="920"/>
      <c r="I1611" s="921"/>
      <c r="J1611" s="898" t="s">
        <v>63</v>
      </c>
      <c r="K1611" s="899"/>
      <c r="L1611" s="902" t="str">
        <f>Master!$E$6</f>
        <v>2021-22</v>
      </c>
      <c r="M1611" s="903"/>
    </row>
    <row r="1612" spans="1:13" ht="18" customHeight="1" thickBot="1">
      <c r="A1612" s="17"/>
      <c r="B1612" s="274"/>
      <c r="C1612" s="951" t="s">
        <v>125</v>
      </c>
      <c r="D1612" s="952"/>
      <c r="E1612" s="952"/>
      <c r="F1612" s="952"/>
      <c r="G1612" s="952"/>
      <c r="H1612" s="952"/>
      <c r="I1612" s="281">
        <f>VLOOKUP($A1607,'Class-1'!$B$9:$F$108,5,0)</f>
        <v>0</v>
      </c>
      <c r="J1612" s="900"/>
      <c r="K1612" s="901"/>
      <c r="L1612" s="904"/>
      <c r="M1612" s="905"/>
    </row>
    <row r="1613" spans="1:13" ht="18" customHeight="1">
      <c r="A1613" s="17"/>
      <c r="B1613" s="436" t="s">
        <v>165</v>
      </c>
      <c r="C1613" s="911" t="s">
        <v>20</v>
      </c>
      <c r="D1613" s="912"/>
      <c r="E1613" s="912"/>
      <c r="F1613" s="913"/>
      <c r="G1613" s="31" t="s">
        <v>101</v>
      </c>
      <c r="H1613" s="914">
        <f>VLOOKUP($A1607,'Class-1'!$B$9:$DL$108,3,0)</f>
        <v>0</v>
      </c>
      <c r="I1613" s="914"/>
      <c r="J1613" s="914"/>
      <c r="K1613" s="914"/>
      <c r="L1613" s="914"/>
      <c r="M1613" s="915"/>
    </row>
    <row r="1614" spans="1:13" ht="18" customHeight="1">
      <c r="A1614" s="17"/>
      <c r="B1614" s="436" t="s">
        <v>165</v>
      </c>
      <c r="C1614" s="953" t="s">
        <v>22</v>
      </c>
      <c r="D1614" s="954"/>
      <c r="E1614" s="954"/>
      <c r="F1614" s="955"/>
      <c r="G1614" s="60" t="s">
        <v>101</v>
      </c>
      <c r="H1614" s="956">
        <f>VLOOKUP($A1607,'Class-1'!$B$9:$DL$108,6,0)</f>
        <v>0</v>
      </c>
      <c r="I1614" s="956"/>
      <c r="J1614" s="956"/>
      <c r="K1614" s="956"/>
      <c r="L1614" s="956"/>
      <c r="M1614" s="957"/>
    </row>
    <row r="1615" spans="1:13" ht="18" customHeight="1">
      <c r="A1615" s="17"/>
      <c r="B1615" s="436" t="s">
        <v>165</v>
      </c>
      <c r="C1615" s="953" t="s">
        <v>23</v>
      </c>
      <c r="D1615" s="954"/>
      <c r="E1615" s="954"/>
      <c r="F1615" s="955"/>
      <c r="G1615" s="60" t="s">
        <v>101</v>
      </c>
      <c r="H1615" s="956">
        <f>VLOOKUP($A1607,'Class-1'!$B$9:$DL$108,7,0)</f>
        <v>0</v>
      </c>
      <c r="I1615" s="956"/>
      <c r="J1615" s="956"/>
      <c r="K1615" s="956"/>
      <c r="L1615" s="956"/>
      <c r="M1615" s="957"/>
    </row>
    <row r="1616" spans="1:13" ht="18" customHeight="1">
      <c r="A1616" s="17"/>
      <c r="B1616" s="436" t="s">
        <v>165</v>
      </c>
      <c r="C1616" s="953" t="s">
        <v>64</v>
      </c>
      <c r="D1616" s="954"/>
      <c r="E1616" s="954"/>
      <c r="F1616" s="955"/>
      <c r="G1616" s="60" t="s">
        <v>101</v>
      </c>
      <c r="H1616" s="956">
        <f>VLOOKUP($A1607,'Class-1'!$B$9:$DL$108,8,0)</f>
        <v>0</v>
      </c>
      <c r="I1616" s="956"/>
      <c r="J1616" s="956"/>
      <c r="K1616" s="956"/>
      <c r="L1616" s="956"/>
      <c r="M1616" s="957"/>
    </row>
    <row r="1617" spans="1:13" ht="18" customHeight="1">
      <c r="A1617" s="17"/>
      <c r="B1617" s="436" t="s">
        <v>165</v>
      </c>
      <c r="C1617" s="953" t="s">
        <v>65</v>
      </c>
      <c r="D1617" s="954"/>
      <c r="E1617" s="954"/>
      <c r="F1617" s="955"/>
      <c r="G1617" s="60" t="s">
        <v>101</v>
      </c>
      <c r="H1617" s="1026" t="str">
        <f>CONCATENATE('Class-1'!$F$4,'Class-1'!$I$4)</f>
        <v>4(A)</v>
      </c>
      <c r="I1617" s="956"/>
      <c r="J1617" s="956"/>
      <c r="K1617" s="956"/>
      <c r="L1617" s="956"/>
      <c r="M1617" s="957"/>
    </row>
    <row r="1618" spans="1:13" ht="18" customHeight="1" thickBot="1">
      <c r="A1618" s="17"/>
      <c r="B1618" s="436" t="s">
        <v>165</v>
      </c>
      <c r="C1618" s="1027" t="s">
        <v>25</v>
      </c>
      <c r="D1618" s="1028"/>
      <c r="E1618" s="1028"/>
      <c r="F1618" s="1029"/>
      <c r="G1618" s="130" t="s">
        <v>101</v>
      </c>
      <c r="H1618" s="1030">
        <f>VLOOKUP($A1607,'Class-1'!$B$9:$DL$108,9,0)</f>
        <v>0</v>
      </c>
      <c r="I1618" s="1030"/>
      <c r="J1618" s="1030"/>
      <c r="K1618" s="1030"/>
      <c r="L1618" s="1030"/>
      <c r="M1618" s="1031"/>
    </row>
    <row r="1619" spans="1:13" ht="18" customHeight="1">
      <c r="A1619" s="17"/>
      <c r="B1619" s="436" t="s">
        <v>165</v>
      </c>
      <c r="C1619" s="958" t="s">
        <v>66</v>
      </c>
      <c r="D1619" s="959"/>
      <c r="E1619" s="268" t="s">
        <v>109</v>
      </c>
      <c r="F1619" s="268" t="s">
        <v>110</v>
      </c>
      <c r="G1619" s="265" t="s">
        <v>34</v>
      </c>
      <c r="H1619" s="269" t="s">
        <v>67</v>
      </c>
      <c r="I1619" s="265" t="s">
        <v>147</v>
      </c>
      <c r="J1619" s="270" t="s">
        <v>31</v>
      </c>
      <c r="K1619" s="960" t="s">
        <v>118</v>
      </c>
      <c r="L1619" s="961"/>
      <c r="M1619" s="275" t="s">
        <v>119</v>
      </c>
    </row>
    <row r="1620" spans="1:13" ht="18" customHeight="1" thickBot="1">
      <c r="A1620" s="17"/>
      <c r="B1620" s="436" t="s">
        <v>165</v>
      </c>
      <c r="C1620" s="966" t="s">
        <v>68</v>
      </c>
      <c r="D1620" s="967"/>
      <c r="E1620" s="470">
        <f>'Class-1'!$K$7</f>
        <v>20</v>
      </c>
      <c r="F1620" s="470">
        <f>'Class-1'!$L$7</f>
        <v>20</v>
      </c>
      <c r="G1620" s="266">
        <f>E1620+F1620</f>
        <v>40</v>
      </c>
      <c r="H1620" s="470">
        <f>'Class-1'!$Q$7</f>
        <v>60</v>
      </c>
      <c r="I1620" s="266">
        <f>G1620+H1620</f>
        <v>100</v>
      </c>
      <c r="J1620" s="470">
        <f>'Class-1'!$U$7</f>
        <v>100</v>
      </c>
      <c r="K1620" s="1032">
        <f>I1620+J1620</f>
        <v>200</v>
      </c>
      <c r="L1620" s="1033"/>
      <c r="M1620" s="276" t="s">
        <v>166</v>
      </c>
    </row>
    <row r="1621" spans="1:13" ht="18" customHeight="1">
      <c r="A1621" s="17"/>
      <c r="B1621" s="436" t="s">
        <v>165</v>
      </c>
      <c r="C1621" s="1034" t="str">
        <f>'Class-1'!$K$3</f>
        <v>Hindi</v>
      </c>
      <c r="D1621" s="1035"/>
      <c r="E1621" s="131">
        <f>IF(OR(C1621="",$I1612="NSO"),"",VLOOKUP($A1607,'Class-1'!$B$9:$DL$108,10,0))</f>
        <v>0</v>
      </c>
      <c r="F1621" s="131">
        <f>IF(OR(C1621="",$I1612="NSO"),"",VLOOKUP($A1607,'Class-1'!$B$9:$DL$108,11,0))</f>
        <v>0</v>
      </c>
      <c r="G1621" s="267">
        <f>SUM(E1621,F1621)</f>
        <v>0</v>
      </c>
      <c r="H1621" s="131">
        <f>IF(OR(C1621="",$I1612="NSO"),"",VLOOKUP($A1607,'Class-1'!$B$9:$DL$108,16,0))</f>
        <v>0</v>
      </c>
      <c r="I1621" s="264">
        <f t="shared" ref="I1621:I1626" si="177">SUM(G1621,H1621)</f>
        <v>0</v>
      </c>
      <c r="J1621" s="131">
        <f>IF(OR(C1621="",$I1612="NSO"),"",VLOOKUP($A1607,'Class-1'!$B$9:$DL$108,20,0))</f>
        <v>0</v>
      </c>
      <c r="K1621" s="1036">
        <f t="shared" ref="K1621:K1626" si="178">SUM(I1621,J1621)</f>
        <v>0</v>
      </c>
      <c r="L1621" s="1037">
        <f t="shared" ref="L1621:L1626" si="179">SUM(J1621,K1621)</f>
        <v>0</v>
      </c>
      <c r="M1621" s="277" t="str">
        <f>IF(OR(C1621="",$I1612="NSO"),"",VLOOKUP($A1607,'Class-1'!$B$9:$DL$108,23,0))</f>
        <v/>
      </c>
    </row>
    <row r="1622" spans="1:13" ht="18" customHeight="1">
      <c r="A1622" s="17"/>
      <c r="B1622" s="436" t="s">
        <v>165</v>
      </c>
      <c r="C1622" s="962" t="str">
        <f>'Class-1'!$Y$3</f>
        <v>Mathematics</v>
      </c>
      <c r="D1622" s="963"/>
      <c r="E1622" s="131">
        <f>IF(OR(C1622="",$I1612="NSO"),"",VLOOKUP($A1607,'Class-1'!$B$9:$DL$108,24,0))</f>
        <v>0</v>
      </c>
      <c r="F1622" s="131">
        <f>IF(OR(C1622="",$I1612="NSO"),"",VLOOKUP($A1607,'Class-1'!$B$9:$DL$108,25,0))</f>
        <v>0</v>
      </c>
      <c r="G1622" s="267">
        <f t="shared" ref="G1622:G1626" si="180">SUM(E1622,F1622)</f>
        <v>0</v>
      </c>
      <c r="H1622" s="131">
        <f>IF(OR(C1622="",$I1612="NSO"),"",VLOOKUP($A1607,'Class-1'!$B$9:$DL$108,30,0))</f>
        <v>0</v>
      </c>
      <c r="I1622" s="264">
        <f t="shared" si="177"/>
        <v>0</v>
      </c>
      <c r="J1622" s="131">
        <f>IF(OR(C1622="",$I1612="NSO"),"",VLOOKUP($A1607,'Class-1'!$B$9:$DL$108,34,0))</f>
        <v>0</v>
      </c>
      <c r="K1622" s="964">
        <f t="shared" si="178"/>
        <v>0</v>
      </c>
      <c r="L1622" s="965">
        <f t="shared" si="179"/>
        <v>0</v>
      </c>
      <c r="M1622" s="277" t="str">
        <f>IF(OR(C1622="",$I1612="NSO"),"",VLOOKUP($A1607,'Class-1'!$B$9:$DL$108,37,0))</f>
        <v/>
      </c>
    </row>
    <row r="1623" spans="1:13" ht="18" customHeight="1">
      <c r="A1623" s="17"/>
      <c r="B1623" s="436" t="s">
        <v>165</v>
      </c>
      <c r="C1623" s="962" t="str">
        <f>'Class-1'!$AM$3</f>
        <v>Sanskrit</v>
      </c>
      <c r="D1623" s="963"/>
      <c r="E1623" s="131">
        <f>IF(OR(C1623="",$I1612="NSO"),"",VLOOKUP($A1607,'Class-1'!$B$9:$DL$108,38,0))</f>
        <v>0</v>
      </c>
      <c r="F1623" s="131">
        <f>IF(OR(C1623="",$I1612="NSO"),"",VLOOKUP($A1607,'Class-1'!$B$9:$DL$108,39,0))</f>
        <v>0</v>
      </c>
      <c r="G1623" s="267">
        <f t="shared" si="180"/>
        <v>0</v>
      </c>
      <c r="H1623" s="131">
        <f>IF(OR(C1623="",$I1612="NSO"),"",VLOOKUP($A1607,'Class-1'!$B$9:$DL$108,44,0))</f>
        <v>0</v>
      </c>
      <c r="I1623" s="264">
        <f t="shared" si="177"/>
        <v>0</v>
      </c>
      <c r="J1623" s="131">
        <f>IF(OR(C1623="",$I1612="NSO"),"",VLOOKUP($A1607,'Class-1'!$B$9:$DL$108,48,0))</f>
        <v>0</v>
      </c>
      <c r="K1623" s="964">
        <f t="shared" si="178"/>
        <v>0</v>
      </c>
      <c r="L1623" s="965">
        <f t="shared" si="179"/>
        <v>0</v>
      </c>
      <c r="M1623" s="277" t="str">
        <f>IF(OR(C1623="",$I1612="NSO"),"",VLOOKUP($A1607,'Class-1'!$B$9:$DL$108,51,0))</f>
        <v/>
      </c>
    </row>
    <row r="1624" spans="1:13" ht="18" customHeight="1">
      <c r="A1624" s="17"/>
      <c r="B1624" s="436" t="s">
        <v>165</v>
      </c>
      <c r="C1624" s="962" t="str">
        <f>'Class-1'!$BA$3</f>
        <v>English</v>
      </c>
      <c r="D1624" s="963"/>
      <c r="E1624" s="131">
        <f>IF(OR(C1624="",$I1612="NSO"),"",VLOOKUP($A1607,'Class-1'!$B$9:$DL$108,52,0))</f>
        <v>0</v>
      </c>
      <c r="F1624" s="131">
        <f>IF(OR(C1624="",$I1612="NSO"),"",VLOOKUP($A1607,'Class-1'!$B$9:$DL$108,53,0))</f>
        <v>0</v>
      </c>
      <c r="G1624" s="267">
        <f t="shared" si="180"/>
        <v>0</v>
      </c>
      <c r="H1624" s="131">
        <f>IF(OR(C1624="",$I1612="NSO"),"",VLOOKUP($A1607,'Class-1'!$B$9:$DL$108,58,0))</f>
        <v>0</v>
      </c>
      <c r="I1624" s="264">
        <f t="shared" si="177"/>
        <v>0</v>
      </c>
      <c r="J1624" s="131">
        <f>IF(OR(C1624="",$I1612="NSO"),"",VLOOKUP($A1607,'Class-1'!$B$9:$DL$108,62,0))</f>
        <v>0</v>
      </c>
      <c r="K1624" s="964">
        <f t="shared" si="178"/>
        <v>0</v>
      </c>
      <c r="L1624" s="965">
        <f t="shared" si="179"/>
        <v>0</v>
      </c>
      <c r="M1624" s="277" t="str">
        <f>IF(OR(C1624="",$I1612="NSO"),"",VLOOKUP($A1607,'Class-1'!$B$9:$DL$108,65,0))</f>
        <v/>
      </c>
    </row>
    <row r="1625" spans="1:13" ht="18" customHeight="1" thickBot="1">
      <c r="A1625" s="17"/>
      <c r="B1625" s="436" t="s">
        <v>165</v>
      </c>
      <c r="C1625" s="966" t="s">
        <v>68</v>
      </c>
      <c r="D1625" s="967"/>
      <c r="E1625" s="470">
        <f>'Class-1'!$BO$7</f>
        <v>20</v>
      </c>
      <c r="F1625" s="470">
        <f>'Class-1'!$BP$7</f>
        <v>20</v>
      </c>
      <c r="G1625" s="266">
        <f t="shared" si="180"/>
        <v>40</v>
      </c>
      <c r="H1625" s="271">
        <f>'Class-1'!$BU$7</f>
        <v>60</v>
      </c>
      <c r="I1625" s="266">
        <f t="shared" si="177"/>
        <v>100</v>
      </c>
      <c r="J1625" s="470">
        <f>'Class-1'!$BY$7</f>
        <v>100</v>
      </c>
      <c r="K1625" s="1032">
        <f t="shared" si="178"/>
        <v>200</v>
      </c>
      <c r="L1625" s="1033">
        <f t="shared" si="179"/>
        <v>300</v>
      </c>
      <c r="M1625" s="276" t="s">
        <v>166</v>
      </c>
    </row>
    <row r="1626" spans="1:13" ht="18" customHeight="1">
      <c r="A1626" s="17"/>
      <c r="B1626" s="436" t="s">
        <v>165</v>
      </c>
      <c r="C1626" s="962" t="str">
        <f>'Class-1'!$BO$3</f>
        <v>Env. Study</v>
      </c>
      <c r="D1626" s="963"/>
      <c r="E1626" s="131">
        <f>IF(OR(C1626="",$I1612="NSO"),"",VLOOKUP($A1607,'Class-1'!$B$9:$DL$108,66,0))</f>
        <v>0</v>
      </c>
      <c r="F1626" s="131">
        <f>IF(OR(C1626="",$I1612="NSO"),"",VLOOKUP($A1607,'Class-1'!$B$9:$DL$108,67,0))</f>
        <v>0</v>
      </c>
      <c r="G1626" s="264">
        <f t="shared" si="180"/>
        <v>0</v>
      </c>
      <c r="H1626" s="131">
        <f>IF(OR(C1626="",$I1612="NSO"),"",VLOOKUP($A1607,'Class-1'!$B$9:$DL$108,72,0))</f>
        <v>0</v>
      </c>
      <c r="I1626" s="264">
        <f t="shared" si="177"/>
        <v>0</v>
      </c>
      <c r="J1626" s="131">
        <f>IF(OR(C1626="",$I1612="NSO"),"",VLOOKUP($A1607,'Class-1'!$B$9:$DL$108,76,0))</f>
        <v>0</v>
      </c>
      <c r="K1626" s="968">
        <f t="shared" si="178"/>
        <v>0</v>
      </c>
      <c r="L1626" s="969">
        <f t="shared" si="179"/>
        <v>0</v>
      </c>
      <c r="M1626" s="277" t="str">
        <f>IF(OR(C1626="",$I1612="NSO"),"",VLOOKUP($A1607,'Class-1'!$B$9:$DL$108,79,0))</f>
        <v/>
      </c>
    </row>
    <row r="1627" spans="1:13" ht="18" customHeight="1" thickBot="1">
      <c r="A1627" s="17"/>
      <c r="B1627" s="436" t="s">
        <v>165</v>
      </c>
      <c r="C1627" s="970"/>
      <c r="D1627" s="971"/>
      <c r="E1627" s="971"/>
      <c r="F1627" s="971"/>
      <c r="G1627" s="971"/>
      <c r="H1627" s="971"/>
      <c r="I1627" s="971"/>
      <c r="J1627" s="971"/>
      <c r="K1627" s="971"/>
      <c r="L1627" s="971"/>
      <c r="M1627" s="972"/>
    </row>
    <row r="1628" spans="1:13" ht="18" customHeight="1">
      <c r="A1628" s="17"/>
      <c r="B1628" s="436" t="s">
        <v>165</v>
      </c>
      <c r="C1628" s="973" t="s">
        <v>120</v>
      </c>
      <c r="D1628" s="974"/>
      <c r="E1628" s="975"/>
      <c r="F1628" s="906" t="s">
        <v>121</v>
      </c>
      <c r="G1628" s="906"/>
      <c r="H1628" s="907" t="s">
        <v>122</v>
      </c>
      <c r="I1628" s="908"/>
      <c r="J1628" s="132" t="s">
        <v>51</v>
      </c>
      <c r="K1628" s="438" t="s">
        <v>123</v>
      </c>
      <c r="L1628" s="262" t="s">
        <v>49</v>
      </c>
      <c r="M1628" s="278" t="s">
        <v>54</v>
      </c>
    </row>
    <row r="1629" spans="1:13" ht="18" customHeight="1" thickBot="1">
      <c r="A1629" s="17"/>
      <c r="B1629" s="436" t="s">
        <v>165</v>
      </c>
      <c r="C1629" s="976"/>
      <c r="D1629" s="977"/>
      <c r="E1629" s="978"/>
      <c r="F1629" s="909">
        <f>IF(OR($I1612="",$I1612="NSO"),"",VLOOKUP($A1607,'Class-1'!$B$9:$DL$108,107,0))</f>
        <v>1000</v>
      </c>
      <c r="G1629" s="910"/>
      <c r="H1629" s="909">
        <f>IF(OR($I1612="",$I1612="NSO"),"",VLOOKUP($A1607,'Class-1'!$B$9:$DL$108,108,0))</f>
        <v>0</v>
      </c>
      <c r="I1629" s="910"/>
      <c r="J1629" s="133">
        <f>IF(OR($I1612="",$I1612="NSO"),"",VLOOKUP($A1607,'Class-1'!$B$9:$DL$200,109,0))</f>
        <v>0</v>
      </c>
      <c r="K1629" s="133" t="str">
        <f>IF(OR($I1612="",$I1612="NSO"),"",VLOOKUP($A1607,'Class-1'!$B$9:$DL$200,110,0))</f>
        <v/>
      </c>
      <c r="L1629" s="263" t="str">
        <f>IF(OR($I1612="",$I1612="NSO"),"",VLOOKUP($A1607,'Class-1'!$B$9:$DL$200,111,0))</f>
        <v/>
      </c>
      <c r="M1629" s="279" t="str">
        <f>IF(OR($I1612="",$I1612="NSO"),"",VLOOKUP($A1607,'Class-1'!$B$9:$DL$200,113,0))</f>
        <v/>
      </c>
    </row>
    <row r="1630" spans="1:13" ht="18" customHeight="1" thickBot="1">
      <c r="A1630" s="17"/>
      <c r="B1630" s="436" t="s">
        <v>165</v>
      </c>
      <c r="C1630" s="979"/>
      <c r="D1630" s="980"/>
      <c r="E1630" s="980"/>
      <c r="F1630" s="980"/>
      <c r="G1630" s="980"/>
      <c r="H1630" s="981"/>
      <c r="I1630" s="983" t="s">
        <v>73</v>
      </c>
      <c r="J1630" s="984"/>
      <c r="K1630" s="63">
        <f>IF(OR($I1612="",$I1612="NSO"),"",VLOOKUP($A1607,'Class-1'!$B$9:$DL$200,104,0))</f>
        <v>0</v>
      </c>
      <c r="L1630" s="982" t="s">
        <v>93</v>
      </c>
      <c r="M1630" s="897"/>
    </row>
    <row r="1631" spans="1:13" ht="18" customHeight="1" thickBot="1">
      <c r="A1631" s="17"/>
      <c r="B1631" s="436" t="s">
        <v>165</v>
      </c>
      <c r="C1631" s="1014" t="s">
        <v>72</v>
      </c>
      <c r="D1631" s="1015"/>
      <c r="E1631" s="1015"/>
      <c r="F1631" s="1015"/>
      <c r="G1631" s="1015"/>
      <c r="H1631" s="1016"/>
      <c r="I1631" s="1017" t="s">
        <v>74</v>
      </c>
      <c r="J1631" s="1018"/>
      <c r="K1631" s="64">
        <f>IF(OR($I1612="",$I1612="NSO"),"",VLOOKUP($A1607,'Class-1'!$B$9:$DL$200,105,0))</f>
        <v>0</v>
      </c>
      <c r="L1631" s="1019" t="str">
        <f>IF(OR($I1612="",$I1612="NSO"),"",VLOOKUP($A1607,'Class-1'!$B$9:$DL$200,106,0))</f>
        <v/>
      </c>
      <c r="M1631" s="1020"/>
    </row>
    <row r="1632" spans="1:13" ht="18" customHeight="1" thickBot="1">
      <c r="A1632" s="17"/>
      <c r="B1632" s="436" t="s">
        <v>165</v>
      </c>
      <c r="C1632" s="1001" t="s">
        <v>66</v>
      </c>
      <c r="D1632" s="1002"/>
      <c r="E1632" s="1003"/>
      <c r="F1632" s="1012" t="s">
        <v>69</v>
      </c>
      <c r="G1632" s="1013"/>
      <c r="H1632" s="272" t="s">
        <v>58</v>
      </c>
      <c r="I1632" s="985" t="s">
        <v>75</v>
      </c>
      <c r="J1632" s="986"/>
      <c r="K1632" s="987">
        <f>IF(OR($I1612="",$I1612="NSO"),"",VLOOKUP($A1607,'Class-1'!$B$9:$DL$200,114,0))</f>
        <v>0</v>
      </c>
      <c r="L1632" s="987"/>
      <c r="M1632" s="988"/>
    </row>
    <row r="1633" spans="1:13" ht="18" customHeight="1">
      <c r="A1633" s="17"/>
      <c r="B1633" s="436" t="s">
        <v>165</v>
      </c>
      <c r="C1633" s="923" t="str">
        <f>'Class-1'!$CC$3</f>
        <v>WORK EXP.</v>
      </c>
      <c r="D1633" s="924"/>
      <c r="E1633" s="925"/>
      <c r="F1633" s="926" t="str">
        <f>IF(OR(C1633="",$I1612="NSO"),"",VLOOKUP($A1607,'Class-1'!$B$9:$DZ$200,121,0))</f>
        <v>0/100</v>
      </c>
      <c r="G1633" s="927"/>
      <c r="H1633" s="85" t="str">
        <f>IF(OR(C1633="",$I1612="NSO"),"",VLOOKUP($A1607,'Class-1'!$B$9:$DL$108,87,0))</f>
        <v/>
      </c>
      <c r="I1633" s="1021" t="s">
        <v>95</v>
      </c>
      <c r="J1633" s="1022"/>
      <c r="K1633" s="1023">
        <f>'Class-1'!$T$2</f>
        <v>44705</v>
      </c>
      <c r="L1633" s="1024"/>
      <c r="M1633" s="1025"/>
    </row>
    <row r="1634" spans="1:13" ht="18" customHeight="1">
      <c r="A1634" s="17"/>
      <c r="B1634" s="436" t="s">
        <v>165</v>
      </c>
      <c r="C1634" s="923" t="str">
        <f>'Class-1'!$CK$3</f>
        <v>ART EDUCATION</v>
      </c>
      <c r="D1634" s="924"/>
      <c r="E1634" s="925"/>
      <c r="F1634" s="926" t="str">
        <f>IF(OR(C1634="",$I1612="NSO"),"",VLOOKUP($A1607,'Class-1'!$B$9:$DZ$200,125,0))</f>
        <v>0/100</v>
      </c>
      <c r="G1634" s="927"/>
      <c r="H1634" s="134" t="str">
        <f>IF(OR(C1634="",$I1612="NSO"),"",VLOOKUP($A1607,'Class-1'!$B$9:$DL$108,95,0))</f>
        <v/>
      </c>
      <c r="I1634" s="928"/>
      <c r="J1634" s="929"/>
      <c r="K1634" s="929"/>
      <c r="L1634" s="929"/>
      <c r="M1634" s="930"/>
    </row>
    <row r="1635" spans="1:13" ht="18" customHeight="1" thickBot="1">
      <c r="A1635" s="17"/>
      <c r="B1635" s="436" t="s">
        <v>165</v>
      </c>
      <c r="C1635" s="931" t="str">
        <f>'Class-1'!$CS$3</f>
        <v>HEALTH &amp; PHY. EDUCATION</v>
      </c>
      <c r="D1635" s="932"/>
      <c r="E1635" s="933"/>
      <c r="F1635" s="926" t="str">
        <f>IF(OR(C1635="",$I1612="NSO"),"",VLOOKUP($A1607,'Class-1'!$B$9:$DZ$200,129,0))</f>
        <v>0/100</v>
      </c>
      <c r="G1635" s="927"/>
      <c r="H1635" s="86" t="str">
        <f>IF(OR(C1635="",$I1612="NSO"),"",VLOOKUP($A1607,'Class-1'!$B$9:$DL$108,103,0))</f>
        <v/>
      </c>
      <c r="I1635" s="889" t="s">
        <v>89</v>
      </c>
      <c r="J1635" s="890"/>
      <c r="K1635" s="936"/>
      <c r="L1635" s="937"/>
      <c r="M1635" s="938"/>
    </row>
    <row r="1636" spans="1:13" ht="18" customHeight="1">
      <c r="A1636" s="17"/>
      <c r="B1636" s="436" t="s">
        <v>165</v>
      </c>
      <c r="C1636" s="895" t="s">
        <v>76</v>
      </c>
      <c r="D1636" s="896"/>
      <c r="E1636" s="896"/>
      <c r="F1636" s="896"/>
      <c r="G1636" s="896"/>
      <c r="H1636" s="897"/>
      <c r="I1636" s="891"/>
      <c r="J1636" s="892"/>
      <c r="K1636" s="939"/>
      <c r="L1636" s="940"/>
      <c r="M1636" s="941"/>
    </row>
    <row r="1637" spans="1:13" ht="18" customHeight="1">
      <c r="A1637" s="17"/>
      <c r="B1637" s="436" t="s">
        <v>165</v>
      </c>
      <c r="C1637" s="135" t="s">
        <v>35</v>
      </c>
      <c r="D1637" s="463" t="s">
        <v>82</v>
      </c>
      <c r="E1637" s="452"/>
      <c r="F1637" s="463" t="s">
        <v>83</v>
      </c>
      <c r="G1637" s="464"/>
      <c r="H1637" s="465"/>
      <c r="I1637" s="893"/>
      <c r="J1637" s="894"/>
      <c r="K1637" s="942"/>
      <c r="L1637" s="943"/>
      <c r="M1637" s="944"/>
    </row>
    <row r="1638" spans="1:13" ht="16.5" customHeight="1">
      <c r="A1638" s="17"/>
      <c r="B1638" s="436" t="s">
        <v>165</v>
      </c>
      <c r="C1638" s="148" t="s">
        <v>168</v>
      </c>
      <c r="D1638" s="451" t="s">
        <v>170</v>
      </c>
      <c r="E1638" s="148"/>
      <c r="F1638" s="468" t="s">
        <v>84</v>
      </c>
      <c r="G1638" s="466"/>
      <c r="H1638" s="467"/>
      <c r="I1638" s="992" t="s">
        <v>90</v>
      </c>
      <c r="J1638" s="993"/>
      <c r="K1638" s="993"/>
      <c r="L1638" s="993"/>
      <c r="M1638" s="994"/>
    </row>
    <row r="1639" spans="1:13" ht="16.5" customHeight="1">
      <c r="A1639" s="17"/>
      <c r="B1639" s="436" t="s">
        <v>165</v>
      </c>
      <c r="C1639" s="471" t="s">
        <v>77</v>
      </c>
      <c r="D1639" s="451" t="s">
        <v>173</v>
      </c>
      <c r="E1639" s="148"/>
      <c r="F1639" s="468" t="s">
        <v>85</v>
      </c>
      <c r="G1639" s="466"/>
      <c r="H1639" s="467"/>
      <c r="I1639" s="995"/>
      <c r="J1639" s="996"/>
      <c r="K1639" s="996"/>
      <c r="L1639" s="996"/>
      <c r="M1639" s="997"/>
    </row>
    <row r="1640" spans="1:13" ht="16.5" customHeight="1">
      <c r="A1640" s="17"/>
      <c r="B1640" s="436" t="s">
        <v>165</v>
      </c>
      <c r="C1640" s="471" t="s">
        <v>78</v>
      </c>
      <c r="D1640" s="451" t="s">
        <v>174</v>
      </c>
      <c r="E1640" s="148"/>
      <c r="F1640" s="468" t="s">
        <v>86</v>
      </c>
      <c r="G1640" s="466"/>
      <c r="H1640" s="467"/>
      <c r="I1640" s="995"/>
      <c r="J1640" s="996"/>
      <c r="K1640" s="996"/>
      <c r="L1640" s="996"/>
      <c r="M1640" s="997"/>
    </row>
    <row r="1641" spans="1:13" ht="16.5" customHeight="1">
      <c r="A1641" s="17"/>
      <c r="B1641" s="436" t="s">
        <v>165</v>
      </c>
      <c r="C1641" s="471" t="s">
        <v>80</v>
      </c>
      <c r="D1641" s="451" t="s">
        <v>171</v>
      </c>
      <c r="E1641" s="148"/>
      <c r="F1641" s="468" t="s">
        <v>88</v>
      </c>
      <c r="G1641" s="466"/>
      <c r="H1641" s="467"/>
      <c r="I1641" s="998"/>
      <c r="J1641" s="999"/>
      <c r="K1641" s="999"/>
      <c r="L1641" s="999"/>
      <c r="M1641" s="1000"/>
    </row>
    <row r="1642" spans="1:13" ht="16.5" customHeight="1" thickBot="1">
      <c r="A1642" s="17"/>
      <c r="B1642" s="437" t="s">
        <v>165</v>
      </c>
      <c r="C1642" s="280" t="s">
        <v>79</v>
      </c>
      <c r="D1642" s="446" t="s">
        <v>172</v>
      </c>
      <c r="E1642" s="439"/>
      <c r="F1642" s="461" t="s">
        <v>87</v>
      </c>
      <c r="G1642" s="462"/>
      <c r="H1642" s="469"/>
      <c r="I1642" s="989" t="s">
        <v>124</v>
      </c>
      <c r="J1642" s="990"/>
      <c r="K1642" s="990"/>
      <c r="L1642" s="990"/>
      <c r="M1642" s="991"/>
    </row>
    <row r="1643" spans="1:13" ht="20.25" customHeight="1" thickBot="1">
      <c r="A1643" s="1004"/>
      <c r="B1643" s="1004"/>
      <c r="C1643" s="1004"/>
      <c r="D1643" s="1004"/>
      <c r="E1643" s="1004"/>
      <c r="F1643" s="1004"/>
      <c r="G1643" s="1004"/>
      <c r="H1643" s="1004"/>
      <c r="I1643" s="1004"/>
      <c r="J1643" s="1004"/>
      <c r="K1643" s="1004"/>
      <c r="L1643" s="1004"/>
      <c r="M1643" s="1004"/>
    </row>
    <row r="1644" spans="1:13" ht="14.25" customHeight="1" thickBot="1">
      <c r="A1644" s="282">
        <f>A1607+1</f>
        <v>46</v>
      </c>
      <c r="B1644" s="1009" t="s">
        <v>61</v>
      </c>
      <c r="C1644" s="1010"/>
      <c r="D1644" s="1010"/>
      <c r="E1644" s="1010"/>
      <c r="F1644" s="1010"/>
      <c r="G1644" s="1010"/>
      <c r="H1644" s="1010"/>
      <c r="I1644" s="1010"/>
      <c r="J1644" s="1010"/>
      <c r="K1644" s="1010"/>
      <c r="L1644" s="1010"/>
      <c r="M1644" s="1011"/>
    </row>
    <row r="1645" spans="1:13" ht="36.75" thickTop="1">
      <c r="A1645" s="17"/>
      <c r="B1645" s="1005"/>
      <c r="C1645" s="1006"/>
      <c r="D1645" s="945" t="str">
        <f>Master!$E$8</f>
        <v>Govt.Sr.Sec.Sch. Raimalwada</v>
      </c>
      <c r="E1645" s="946"/>
      <c r="F1645" s="946"/>
      <c r="G1645" s="946"/>
      <c r="H1645" s="946"/>
      <c r="I1645" s="946"/>
      <c r="J1645" s="946"/>
      <c r="K1645" s="946"/>
      <c r="L1645" s="946"/>
      <c r="M1645" s="947"/>
    </row>
    <row r="1646" spans="1:13" ht="21" customHeight="1" thickBot="1">
      <c r="A1646" s="17"/>
      <c r="B1646" s="1007"/>
      <c r="C1646" s="1008"/>
      <c r="D1646" s="948" t="str">
        <f>Master!$E$11</f>
        <v>P.S.-Bapini (Jodhpur)</v>
      </c>
      <c r="E1646" s="949"/>
      <c r="F1646" s="949"/>
      <c r="G1646" s="949"/>
      <c r="H1646" s="949"/>
      <c r="I1646" s="949"/>
      <c r="J1646" s="949"/>
      <c r="K1646" s="949"/>
      <c r="L1646" s="949"/>
      <c r="M1646" s="950"/>
    </row>
    <row r="1647" spans="1:13" ht="42.75" customHeight="1" thickTop="1">
      <c r="A1647" s="17"/>
      <c r="B1647" s="273"/>
      <c r="C1647" s="916" t="s">
        <v>62</v>
      </c>
      <c r="D1647" s="917"/>
      <c r="E1647" s="917"/>
      <c r="F1647" s="917"/>
      <c r="G1647" s="917"/>
      <c r="H1647" s="917"/>
      <c r="I1647" s="918"/>
      <c r="J1647" s="922" t="s">
        <v>91</v>
      </c>
      <c r="K1647" s="922"/>
      <c r="L1647" s="934" t="str">
        <f>Master!$E$14</f>
        <v>0810000000</v>
      </c>
      <c r="M1647" s="935"/>
    </row>
    <row r="1648" spans="1:13" ht="18" customHeight="1" thickBot="1">
      <c r="A1648" s="17"/>
      <c r="B1648" s="274"/>
      <c r="C1648" s="919"/>
      <c r="D1648" s="920"/>
      <c r="E1648" s="920"/>
      <c r="F1648" s="920"/>
      <c r="G1648" s="920"/>
      <c r="H1648" s="920"/>
      <c r="I1648" s="921"/>
      <c r="J1648" s="898" t="s">
        <v>63</v>
      </c>
      <c r="K1648" s="899"/>
      <c r="L1648" s="902" t="str">
        <f>Master!$E$6</f>
        <v>2021-22</v>
      </c>
      <c r="M1648" s="903"/>
    </row>
    <row r="1649" spans="1:13" ht="18" customHeight="1" thickBot="1">
      <c r="A1649" s="17"/>
      <c r="B1649" s="274"/>
      <c r="C1649" s="951" t="s">
        <v>125</v>
      </c>
      <c r="D1649" s="952"/>
      <c r="E1649" s="952"/>
      <c r="F1649" s="952"/>
      <c r="G1649" s="952"/>
      <c r="H1649" s="952"/>
      <c r="I1649" s="281">
        <f>VLOOKUP($A1644,'Class-1'!$B$9:$F$108,5,0)</f>
        <v>0</v>
      </c>
      <c r="J1649" s="900"/>
      <c r="K1649" s="901"/>
      <c r="L1649" s="904"/>
      <c r="M1649" s="905"/>
    </row>
    <row r="1650" spans="1:13" ht="18" customHeight="1">
      <c r="A1650" s="17"/>
      <c r="B1650" s="436" t="s">
        <v>165</v>
      </c>
      <c r="C1650" s="911" t="s">
        <v>20</v>
      </c>
      <c r="D1650" s="912"/>
      <c r="E1650" s="912"/>
      <c r="F1650" s="913"/>
      <c r="G1650" s="31" t="s">
        <v>101</v>
      </c>
      <c r="H1650" s="914">
        <f>VLOOKUP($A1644,'Class-1'!$B$9:$DL$108,3,0)</f>
        <v>0</v>
      </c>
      <c r="I1650" s="914"/>
      <c r="J1650" s="914"/>
      <c r="K1650" s="914"/>
      <c r="L1650" s="914"/>
      <c r="M1650" s="915"/>
    </row>
    <row r="1651" spans="1:13" ht="18" customHeight="1">
      <c r="A1651" s="17"/>
      <c r="B1651" s="436" t="s">
        <v>165</v>
      </c>
      <c r="C1651" s="953" t="s">
        <v>22</v>
      </c>
      <c r="D1651" s="954"/>
      <c r="E1651" s="954"/>
      <c r="F1651" s="955"/>
      <c r="G1651" s="60" t="s">
        <v>101</v>
      </c>
      <c r="H1651" s="956">
        <f>VLOOKUP($A1644,'Class-1'!$B$9:$DL$108,6,0)</f>
        <v>0</v>
      </c>
      <c r="I1651" s="956"/>
      <c r="J1651" s="956"/>
      <c r="K1651" s="956"/>
      <c r="L1651" s="956"/>
      <c r="M1651" s="957"/>
    </row>
    <row r="1652" spans="1:13" ht="18" customHeight="1">
      <c r="A1652" s="17"/>
      <c r="B1652" s="436" t="s">
        <v>165</v>
      </c>
      <c r="C1652" s="953" t="s">
        <v>23</v>
      </c>
      <c r="D1652" s="954"/>
      <c r="E1652" s="954"/>
      <c r="F1652" s="955"/>
      <c r="G1652" s="60" t="s">
        <v>101</v>
      </c>
      <c r="H1652" s="956">
        <f>VLOOKUP($A1644,'Class-1'!$B$9:$DL$108,7,0)</f>
        <v>0</v>
      </c>
      <c r="I1652" s="956"/>
      <c r="J1652" s="956"/>
      <c r="K1652" s="956"/>
      <c r="L1652" s="956"/>
      <c r="M1652" s="957"/>
    </row>
    <row r="1653" spans="1:13" ht="18" customHeight="1">
      <c r="A1653" s="17"/>
      <c r="B1653" s="436" t="s">
        <v>165</v>
      </c>
      <c r="C1653" s="953" t="s">
        <v>64</v>
      </c>
      <c r="D1653" s="954"/>
      <c r="E1653" s="954"/>
      <c r="F1653" s="955"/>
      <c r="G1653" s="60" t="s">
        <v>101</v>
      </c>
      <c r="H1653" s="956">
        <f>VLOOKUP($A1644,'Class-1'!$B$9:$DL$108,8,0)</f>
        <v>0</v>
      </c>
      <c r="I1653" s="956"/>
      <c r="J1653" s="956"/>
      <c r="K1653" s="956"/>
      <c r="L1653" s="956"/>
      <c r="M1653" s="957"/>
    </row>
    <row r="1654" spans="1:13" ht="18" customHeight="1">
      <c r="A1654" s="17"/>
      <c r="B1654" s="436" t="s">
        <v>165</v>
      </c>
      <c r="C1654" s="953" t="s">
        <v>65</v>
      </c>
      <c r="D1654" s="954"/>
      <c r="E1654" s="954"/>
      <c r="F1654" s="955"/>
      <c r="G1654" s="60" t="s">
        <v>101</v>
      </c>
      <c r="H1654" s="1026" t="str">
        <f>CONCATENATE('Class-1'!$F$4,'Class-1'!$I$4)</f>
        <v>4(A)</v>
      </c>
      <c r="I1654" s="956"/>
      <c r="J1654" s="956"/>
      <c r="K1654" s="956"/>
      <c r="L1654" s="956"/>
      <c r="M1654" s="957"/>
    </row>
    <row r="1655" spans="1:13" ht="18" customHeight="1" thickBot="1">
      <c r="A1655" s="17"/>
      <c r="B1655" s="436" t="s">
        <v>165</v>
      </c>
      <c r="C1655" s="1027" t="s">
        <v>25</v>
      </c>
      <c r="D1655" s="1028"/>
      <c r="E1655" s="1028"/>
      <c r="F1655" s="1029"/>
      <c r="G1655" s="130" t="s">
        <v>101</v>
      </c>
      <c r="H1655" s="1030">
        <f>VLOOKUP($A1644,'Class-1'!$B$9:$DL$108,9,0)</f>
        <v>0</v>
      </c>
      <c r="I1655" s="1030"/>
      <c r="J1655" s="1030"/>
      <c r="K1655" s="1030"/>
      <c r="L1655" s="1030"/>
      <c r="M1655" s="1031"/>
    </row>
    <row r="1656" spans="1:13" ht="18" customHeight="1">
      <c r="A1656" s="17"/>
      <c r="B1656" s="436" t="s">
        <v>165</v>
      </c>
      <c r="C1656" s="958" t="s">
        <v>66</v>
      </c>
      <c r="D1656" s="959"/>
      <c r="E1656" s="268" t="s">
        <v>109</v>
      </c>
      <c r="F1656" s="268" t="s">
        <v>110</v>
      </c>
      <c r="G1656" s="265" t="s">
        <v>34</v>
      </c>
      <c r="H1656" s="269" t="s">
        <v>67</v>
      </c>
      <c r="I1656" s="265" t="s">
        <v>147</v>
      </c>
      <c r="J1656" s="270" t="s">
        <v>31</v>
      </c>
      <c r="K1656" s="960" t="s">
        <v>118</v>
      </c>
      <c r="L1656" s="961"/>
      <c r="M1656" s="275" t="s">
        <v>119</v>
      </c>
    </row>
    <row r="1657" spans="1:13" ht="18" customHeight="1" thickBot="1">
      <c r="A1657" s="17"/>
      <c r="B1657" s="436" t="s">
        <v>165</v>
      </c>
      <c r="C1657" s="966" t="s">
        <v>68</v>
      </c>
      <c r="D1657" s="967"/>
      <c r="E1657" s="470">
        <f>'Class-1'!$K$7</f>
        <v>20</v>
      </c>
      <c r="F1657" s="470">
        <f>'Class-1'!$L$7</f>
        <v>20</v>
      </c>
      <c r="G1657" s="266">
        <f>E1657+F1657</f>
        <v>40</v>
      </c>
      <c r="H1657" s="470">
        <f>'Class-1'!$Q$7</f>
        <v>60</v>
      </c>
      <c r="I1657" s="266">
        <f>G1657+H1657</f>
        <v>100</v>
      </c>
      <c r="J1657" s="470">
        <f>'Class-1'!$U$7</f>
        <v>100</v>
      </c>
      <c r="K1657" s="1032">
        <f>I1657+J1657</f>
        <v>200</v>
      </c>
      <c r="L1657" s="1033"/>
      <c r="M1657" s="276" t="s">
        <v>166</v>
      </c>
    </row>
    <row r="1658" spans="1:13" ht="18" customHeight="1">
      <c r="A1658" s="17"/>
      <c r="B1658" s="436" t="s">
        <v>165</v>
      </c>
      <c r="C1658" s="1034" t="str">
        <f>'Class-1'!$K$3</f>
        <v>Hindi</v>
      </c>
      <c r="D1658" s="1035"/>
      <c r="E1658" s="131">
        <f>IF(OR(C1658="",$I1649="NSO"),"",VLOOKUP($A1644,'Class-1'!$B$9:$DL$108,10,0))</f>
        <v>0</v>
      </c>
      <c r="F1658" s="131">
        <f>IF(OR(C1658="",$I1649="NSO"),"",VLOOKUP($A1644,'Class-1'!$B$9:$DL$108,11,0))</f>
        <v>0</v>
      </c>
      <c r="G1658" s="267">
        <f>SUM(E1658,F1658)</f>
        <v>0</v>
      </c>
      <c r="H1658" s="131">
        <f>IF(OR(C1658="",$I1649="NSO"),"",VLOOKUP($A1644,'Class-1'!$B$9:$DL$108,16,0))</f>
        <v>0</v>
      </c>
      <c r="I1658" s="264">
        <f t="shared" ref="I1658:I1663" si="181">SUM(G1658,H1658)</f>
        <v>0</v>
      </c>
      <c r="J1658" s="131">
        <f>IF(OR(C1658="",$I1649="NSO"),"",VLOOKUP($A1644,'Class-1'!$B$9:$DL$108,20,0))</f>
        <v>0</v>
      </c>
      <c r="K1658" s="1036">
        <f t="shared" ref="K1658:K1663" si="182">SUM(I1658,J1658)</f>
        <v>0</v>
      </c>
      <c r="L1658" s="1037">
        <f t="shared" ref="L1658:L1663" si="183">SUM(J1658,K1658)</f>
        <v>0</v>
      </c>
      <c r="M1658" s="277" t="str">
        <f>IF(OR(C1658="",$I1649="NSO"),"",VLOOKUP($A1644,'Class-1'!$B$9:$DL$108,23,0))</f>
        <v/>
      </c>
    </row>
    <row r="1659" spans="1:13" ht="18" customHeight="1">
      <c r="A1659" s="17"/>
      <c r="B1659" s="436" t="s">
        <v>165</v>
      </c>
      <c r="C1659" s="962" t="str">
        <f>'Class-1'!$Y$3</f>
        <v>Mathematics</v>
      </c>
      <c r="D1659" s="963"/>
      <c r="E1659" s="131">
        <f>IF(OR(C1659="",$I1649="NSO"),"",VLOOKUP($A1644,'Class-1'!$B$9:$DL$108,24,0))</f>
        <v>0</v>
      </c>
      <c r="F1659" s="131">
        <f>IF(OR(C1659="",$I1649="NSO"),"",VLOOKUP($A1644,'Class-1'!$B$9:$DL$108,25,0))</f>
        <v>0</v>
      </c>
      <c r="G1659" s="267">
        <f t="shared" ref="G1659:G1663" si="184">SUM(E1659,F1659)</f>
        <v>0</v>
      </c>
      <c r="H1659" s="131">
        <f>IF(OR(C1659="",$I1649="NSO"),"",VLOOKUP($A1644,'Class-1'!$B$9:$DL$108,30,0))</f>
        <v>0</v>
      </c>
      <c r="I1659" s="264">
        <f t="shared" si="181"/>
        <v>0</v>
      </c>
      <c r="J1659" s="131">
        <f>IF(OR(C1659="",$I1649="NSO"),"",VLOOKUP($A1644,'Class-1'!$B$9:$DL$108,34,0))</f>
        <v>0</v>
      </c>
      <c r="K1659" s="964">
        <f t="shared" si="182"/>
        <v>0</v>
      </c>
      <c r="L1659" s="965">
        <f t="shared" si="183"/>
        <v>0</v>
      </c>
      <c r="M1659" s="277" t="str">
        <f>IF(OR(C1659="",$I1649="NSO"),"",VLOOKUP($A1644,'Class-1'!$B$9:$DL$108,37,0))</f>
        <v/>
      </c>
    </row>
    <row r="1660" spans="1:13" ht="18" customHeight="1">
      <c r="A1660" s="17"/>
      <c r="B1660" s="436" t="s">
        <v>165</v>
      </c>
      <c r="C1660" s="962" t="str">
        <f>'Class-1'!$AM$3</f>
        <v>Sanskrit</v>
      </c>
      <c r="D1660" s="963"/>
      <c r="E1660" s="131">
        <f>IF(OR(C1660="",$I1649="NSO"),"",VLOOKUP($A1644,'Class-1'!$B$9:$DL$108,38,0))</f>
        <v>0</v>
      </c>
      <c r="F1660" s="131">
        <f>IF(OR(C1660="",$I1649="NSO"),"",VLOOKUP($A1644,'Class-1'!$B$9:$DL$108,39,0))</f>
        <v>0</v>
      </c>
      <c r="G1660" s="267">
        <f t="shared" si="184"/>
        <v>0</v>
      </c>
      <c r="H1660" s="131">
        <f>IF(OR(C1660="",$I1649="NSO"),"",VLOOKUP($A1644,'Class-1'!$B$9:$DL$108,44,0))</f>
        <v>0</v>
      </c>
      <c r="I1660" s="264">
        <f t="shared" si="181"/>
        <v>0</v>
      </c>
      <c r="J1660" s="131">
        <f>IF(OR(C1660="",$I1649="NSO"),"",VLOOKUP($A1644,'Class-1'!$B$9:$DL$108,48,0))</f>
        <v>0</v>
      </c>
      <c r="K1660" s="964">
        <f t="shared" si="182"/>
        <v>0</v>
      </c>
      <c r="L1660" s="965">
        <f t="shared" si="183"/>
        <v>0</v>
      </c>
      <c r="M1660" s="277" t="str">
        <f>IF(OR(C1660="",$I1649="NSO"),"",VLOOKUP($A1644,'Class-1'!$B$9:$DL$108,51,0))</f>
        <v/>
      </c>
    </row>
    <row r="1661" spans="1:13" ht="18" customHeight="1">
      <c r="A1661" s="17"/>
      <c r="B1661" s="436" t="s">
        <v>165</v>
      </c>
      <c r="C1661" s="962" t="str">
        <f>'Class-1'!$BA$3</f>
        <v>English</v>
      </c>
      <c r="D1661" s="963"/>
      <c r="E1661" s="131">
        <f>IF(OR(C1661="",$I1649="NSO"),"",VLOOKUP($A1644,'Class-1'!$B$9:$DL$108,52,0))</f>
        <v>0</v>
      </c>
      <c r="F1661" s="131">
        <f>IF(OR(C1661="",$I1649="NSO"),"",VLOOKUP($A1644,'Class-1'!$B$9:$DL$108,53,0))</f>
        <v>0</v>
      </c>
      <c r="G1661" s="267">
        <f t="shared" si="184"/>
        <v>0</v>
      </c>
      <c r="H1661" s="131">
        <f>IF(OR(C1661="",$I1649="NSO"),"",VLOOKUP($A1644,'Class-1'!$B$9:$DL$108,58,0))</f>
        <v>0</v>
      </c>
      <c r="I1661" s="264">
        <f t="shared" si="181"/>
        <v>0</v>
      </c>
      <c r="J1661" s="131">
        <f>IF(OR(C1661="",$I1649="NSO"),"",VLOOKUP($A1644,'Class-1'!$B$9:$DL$108,62,0))</f>
        <v>0</v>
      </c>
      <c r="K1661" s="964">
        <f t="shared" si="182"/>
        <v>0</v>
      </c>
      <c r="L1661" s="965">
        <f t="shared" si="183"/>
        <v>0</v>
      </c>
      <c r="M1661" s="277" t="str">
        <f>IF(OR(C1661="",$I1649="NSO"),"",VLOOKUP($A1644,'Class-1'!$B$9:$DL$108,65,0))</f>
        <v/>
      </c>
    </row>
    <row r="1662" spans="1:13" ht="18" customHeight="1" thickBot="1">
      <c r="A1662" s="17"/>
      <c r="B1662" s="436" t="s">
        <v>165</v>
      </c>
      <c r="C1662" s="966" t="s">
        <v>68</v>
      </c>
      <c r="D1662" s="967"/>
      <c r="E1662" s="470">
        <f>'Class-1'!$BO$7</f>
        <v>20</v>
      </c>
      <c r="F1662" s="470">
        <f>'Class-1'!$BP$7</f>
        <v>20</v>
      </c>
      <c r="G1662" s="266">
        <f t="shared" si="184"/>
        <v>40</v>
      </c>
      <c r="H1662" s="271">
        <f>'Class-1'!$BU$7</f>
        <v>60</v>
      </c>
      <c r="I1662" s="266">
        <f t="shared" si="181"/>
        <v>100</v>
      </c>
      <c r="J1662" s="470">
        <f>'Class-1'!$BY$7</f>
        <v>100</v>
      </c>
      <c r="K1662" s="1032">
        <f t="shared" si="182"/>
        <v>200</v>
      </c>
      <c r="L1662" s="1033">
        <f t="shared" si="183"/>
        <v>300</v>
      </c>
      <c r="M1662" s="276" t="s">
        <v>166</v>
      </c>
    </row>
    <row r="1663" spans="1:13" ht="18" customHeight="1">
      <c r="A1663" s="17"/>
      <c r="B1663" s="436" t="s">
        <v>165</v>
      </c>
      <c r="C1663" s="962" t="str">
        <f>'Class-1'!$BO$3</f>
        <v>Env. Study</v>
      </c>
      <c r="D1663" s="963"/>
      <c r="E1663" s="131">
        <f>IF(OR(C1663="",$I1649="NSO"),"",VLOOKUP($A1644,'Class-1'!$B$9:$DL$108,66,0))</f>
        <v>0</v>
      </c>
      <c r="F1663" s="131">
        <f>IF(OR(C1663="",$I1649="NSO"),"",VLOOKUP($A1644,'Class-1'!$B$9:$DL$108,67,0))</f>
        <v>0</v>
      </c>
      <c r="G1663" s="264">
        <f t="shared" si="184"/>
        <v>0</v>
      </c>
      <c r="H1663" s="131">
        <f>IF(OR(C1663="",$I1649="NSO"),"",VLOOKUP($A1644,'Class-1'!$B$9:$DL$108,72,0))</f>
        <v>0</v>
      </c>
      <c r="I1663" s="264">
        <f t="shared" si="181"/>
        <v>0</v>
      </c>
      <c r="J1663" s="131">
        <f>IF(OR(C1663="",$I1649="NSO"),"",VLOOKUP($A1644,'Class-1'!$B$9:$DL$108,76,0))</f>
        <v>0</v>
      </c>
      <c r="K1663" s="968">
        <f t="shared" si="182"/>
        <v>0</v>
      </c>
      <c r="L1663" s="969">
        <f t="shared" si="183"/>
        <v>0</v>
      </c>
      <c r="M1663" s="277" t="str">
        <f>IF(OR(C1663="",$I1649="NSO"),"",VLOOKUP($A1644,'Class-1'!$B$9:$DL$108,79,0))</f>
        <v/>
      </c>
    </row>
    <row r="1664" spans="1:13" ht="18" customHeight="1" thickBot="1">
      <c r="A1664" s="17"/>
      <c r="B1664" s="436" t="s">
        <v>165</v>
      </c>
      <c r="C1664" s="970"/>
      <c r="D1664" s="971"/>
      <c r="E1664" s="971"/>
      <c r="F1664" s="971"/>
      <c r="G1664" s="971"/>
      <c r="H1664" s="971"/>
      <c r="I1664" s="971"/>
      <c r="J1664" s="971"/>
      <c r="K1664" s="971"/>
      <c r="L1664" s="971"/>
      <c r="M1664" s="972"/>
    </row>
    <row r="1665" spans="1:13" ht="18" customHeight="1">
      <c r="A1665" s="17"/>
      <c r="B1665" s="436" t="s">
        <v>165</v>
      </c>
      <c r="C1665" s="973" t="s">
        <v>120</v>
      </c>
      <c r="D1665" s="974"/>
      <c r="E1665" s="975"/>
      <c r="F1665" s="906" t="s">
        <v>121</v>
      </c>
      <c r="G1665" s="906"/>
      <c r="H1665" s="907" t="s">
        <v>122</v>
      </c>
      <c r="I1665" s="908"/>
      <c r="J1665" s="132" t="s">
        <v>51</v>
      </c>
      <c r="K1665" s="438" t="s">
        <v>123</v>
      </c>
      <c r="L1665" s="262" t="s">
        <v>49</v>
      </c>
      <c r="M1665" s="278" t="s">
        <v>54</v>
      </c>
    </row>
    <row r="1666" spans="1:13" ht="18" customHeight="1" thickBot="1">
      <c r="A1666" s="17"/>
      <c r="B1666" s="436" t="s">
        <v>165</v>
      </c>
      <c r="C1666" s="976"/>
      <c r="D1666" s="977"/>
      <c r="E1666" s="978"/>
      <c r="F1666" s="909">
        <f>IF(OR($I1649="",$I1649="NSO"),"",VLOOKUP($A1644,'Class-1'!$B$9:$DL$108,107,0))</f>
        <v>1000</v>
      </c>
      <c r="G1666" s="910"/>
      <c r="H1666" s="909">
        <f>IF(OR($I1649="",$I1649="NSO"),"",VLOOKUP($A1644,'Class-1'!$B$9:$DL$108,108,0))</f>
        <v>0</v>
      </c>
      <c r="I1666" s="910"/>
      <c r="J1666" s="133">
        <f>IF(OR($I1649="",$I1649="NSO"),"",VLOOKUP($A1644,'Class-1'!$B$9:$DL$200,109,0))</f>
        <v>0</v>
      </c>
      <c r="K1666" s="133" t="str">
        <f>IF(OR($I1649="",$I1649="NSO"),"",VLOOKUP($A1644,'Class-1'!$B$9:$DL$200,110,0))</f>
        <v/>
      </c>
      <c r="L1666" s="263" t="str">
        <f>IF(OR($I1649="",$I1649="NSO"),"",VLOOKUP($A1644,'Class-1'!$B$9:$DL$200,111,0))</f>
        <v/>
      </c>
      <c r="M1666" s="279" t="str">
        <f>IF(OR($I1649="",$I1649="NSO"),"",VLOOKUP($A1644,'Class-1'!$B$9:$DL$200,113,0))</f>
        <v/>
      </c>
    </row>
    <row r="1667" spans="1:13" ht="18" customHeight="1" thickBot="1">
      <c r="A1667" s="17"/>
      <c r="B1667" s="436" t="s">
        <v>165</v>
      </c>
      <c r="C1667" s="979"/>
      <c r="D1667" s="980"/>
      <c r="E1667" s="980"/>
      <c r="F1667" s="980"/>
      <c r="G1667" s="980"/>
      <c r="H1667" s="981"/>
      <c r="I1667" s="983" t="s">
        <v>73</v>
      </c>
      <c r="J1667" s="984"/>
      <c r="K1667" s="63">
        <f>IF(OR($I1649="",$I1649="NSO"),"",VLOOKUP($A1644,'Class-1'!$B$9:$DL$200,104,0))</f>
        <v>0</v>
      </c>
      <c r="L1667" s="982" t="s">
        <v>93</v>
      </c>
      <c r="M1667" s="897"/>
    </row>
    <row r="1668" spans="1:13" ht="18" customHeight="1" thickBot="1">
      <c r="A1668" s="17"/>
      <c r="B1668" s="436" t="s">
        <v>165</v>
      </c>
      <c r="C1668" s="1014" t="s">
        <v>72</v>
      </c>
      <c r="D1668" s="1015"/>
      <c r="E1668" s="1015"/>
      <c r="F1668" s="1015"/>
      <c r="G1668" s="1015"/>
      <c r="H1668" s="1016"/>
      <c r="I1668" s="1017" t="s">
        <v>74</v>
      </c>
      <c r="J1668" s="1018"/>
      <c r="K1668" s="64">
        <f>IF(OR($I1649="",$I1649="NSO"),"",VLOOKUP($A1644,'Class-1'!$B$9:$DL$200,105,0))</f>
        <v>0</v>
      </c>
      <c r="L1668" s="1019" t="str">
        <f>IF(OR($I1649="",$I1649="NSO"),"",VLOOKUP($A1644,'Class-1'!$B$9:$DL$200,106,0))</f>
        <v/>
      </c>
      <c r="M1668" s="1020"/>
    </row>
    <row r="1669" spans="1:13" ht="18" customHeight="1" thickBot="1">
      <c r="A1669" s="17"/>
      <c r="B1669" s="436" t="s">
        <v>165</v>
      </c>
      <c r="C1669" s="1001" t="s">
        <v>66</v>
      </c>
      <c r="D1669" s="1002"/>
      <c r="E1669" s="1003"/>
      <c r="F1669" s="1012" t="s">
        <v>69</v>
      </c>
      <c r="G1669" s="1013"/>
      <c r="H1669" s="272" t="s">
        <v>58</v>
      </c>
      <c r="I1669" s="985" t="s">
        <v>75</v>
      </c>
      <c r="J1669" s="986"/>
      <c r="K1669" s="987">
        <f>IF(OR($I1649="",$I1649="NSO"),"",VLOOKUP($A1644,'Class-1'!$B$9:$DL$200,114,0))</f>
        <v>0</v>
      </c>
      <c r="L1669" s="987"/>
      <c r="M1669" s="988"/>
    </row>
    <row r="1670" spans="1:13" ht="18" customHeight="1">
      <c r="A1670" s="17"/>
      <c r="B1670" s="436" t="s">
        <v>165</v>
      </c>
      <c r="C1670" s="923" t="str">
        <f>'Class-1'!$CC$3</f>
        <v>WORK EXP.</v>
      </c>
      <c r="D1670" s="924"/>
      <c r="E1670" s="925"/>
      <c r="F1670" s="926" t="str">
        <f>IF(OR(C1670="",$I1649="NSO"),"",VLOOKUP($A1644,'Class-1'!$B$9:$DZ$200,121,0))</f>
        <v>0/100</v>
      </c>
      <c r="G1670" s="927"/>
      <c r="H1670" s="85" t="str">
        <f>IF(OR(C1670="",$I1649="NSO"),"",VLOOKUP($A1644,'Class-1'!$B$9:$DL$108,87,0))</f>
        <v/>
      </c>
      <c r="I1670" s="1021" t="s">
        <v>95</v>
      </c>
      <c r="J1670" s="1022"/>
      <c r="K1670" s="1023">
        <f>'Class-1'!$T$2</f>
        <v>44705</v>
      </c>
      <c r="L1670" s="1024"/>
      <c r="M1670" s="1025"/>
    </row>
    <row r="1671" spans="1:13" ht="18" customHeight="1">
      <c r="A1671" s="17"/>
      <c r="B1671" s="436" t="s">
        <v>165</v>
      </c>
      <c r="C1671" s="923" t="str">
        <f>'Class-1'!$CK$3</f>
        <v>ART EDUCATION</v>
      </c>
      <c r="D1671" s="924"/>
      <c r="E1671" s="925"/>
      <c r="F1671" s="926" t="str">
        <f>IF(OR(C1671="",$I1649="NSO"),"",VLOOKUP($A1644,'Class-1'!$B$9:$DZ$200,125,0))</f>
        <v>0/100</v>
      </c>
      <c r="G1671" s="927"/>
      <c r="H1671" s="134" t="str">
        <f>IF(OR(C1671="",$I1649="NSO"),"",VLOOKUP($A1644,'Class-1'!$B$9:$DL$108,95,0))</f>
        <v/>
      </c>
      <c r="I1671" s="928"/>
      <c r="J1671" s="929"/>
      <c r="K1671" s="929"/>
      <c r="L1671" s="929"/>
      <c r="M1671" s="930"/>
    </row>
    <row r="1672" spans="1:13" ht="18" customHeight="1" thickBot="1">
      <c r="A1672" s="17"/>
      <c r="B1672" s="436" t="s">
        <v>165</v>
      </c>
      <c r="C1672" s="931" t="str">
        <f>'Class-1'!$CS$3</f>
        <v>HEALTH &amp; PHY. EDUCATION</v>
      </c>
      <c r="D1672" s="932"/>
      <c r="E1672" s="933"/>
      <c r="F1672" s="926" t="str">
        <f>IF(OR(C1672="",$I1649="NSO"),"",VLOOKUP($A1644,'Class-1'!$B$9:$DZ$200,129,0))</f>
        <v>0/100</v>
      </c>
      <c r="G1672" s="927"/>
      <c r="H1672" s="86" t="str">
        <f>IF(OR(C1672="",$I1649="NSO"),"",VLOOKUP($A1644,'Class-1'!$B$9:$DL$108,103,0))</f>
        <v/>
      </c>
      <c r="I1672" s="889" t="s">
        <v>89</v>
      </c>
      <c r="J1672" s="890"/>
      <c r="K1672" s="936"/>
      <c r="L1672" s="937"/>
      <c r="M1672" s="938"/>
    </row>
    <row r="1673" spans="1:13" ht="18" customHeight="1">
      <c r="A1673" s="17"/>
      <c r="B1673" s="436" t="s">
        <v>165</v>
      </c>
      <c r="C1673" s="895" t="s">
        <v>76</v>
      </c>
      <c r="D1673" s="896"/>
      <c r="E1673" s="896"/>
      <c r="F1673" s="896"/>
      <c r="G1673" s="896"/>
      <c r="H1673" s="897"/>
      <c r="I1673" s="891"/>
      <c r="J1673" s="892"/>
      <c r="K1673" s="939"/>
      <c r="L1673" s="940"/>
      <c r="M1673" s="941"/>
    </row>
    <row r="1674" spans="1:13" ht="18" customHeight="1">
      <c r="A1674" s="17"/>
      <c r="B1674" s="436" t="s">
        <v>165</v>
      </c>
      <c r="C1674" s="135" t="s">
        <v>35</v>
      </c>
      <c r="D1674" s="463" t="s">
        <v>82</v>
      </c>
      <c r="E1674" s="452"/>
      <c r="F1674" s="463" t="s">
        <v>83</v>
      </c>
      <c r="G1674" s="464"/>
      <c r="H1674" s="465"/>
      <c r="I1674" s="893"/>
      <c r="J1674" s="894"/>
      <c r="K1674" s="942"/>
      <c r="L1674" s="943"/>
      <c r="M1674" s="944"/>
    </row>
    <row r="1675" spans="1:13" ht="16.5" customHeight="1">
      <c r="A1675" s="17"/>
      <c r="B1675" s="436" t="s">
        <v>165</v>
      </c>
      <c r="C1675" s="148" t="s">
        <v>168</v>
      </c>
      <c r="D1675" s="451" t="s">
        <v>170</v>
      </c>
      <c r="E1675" s="148"/>
      <c r="F1675" s="468" t="s">
        <v>84</v>
      </c>
      <c r="G1675" s="466"/>
      <c r="H1675" s="467"/>
      <c r="I1675" s="992" t="s">
        <v>90</v>
      </c>
      <c r="J1675" s="993"/>
      <c r="K1675" s="993"/>
      <c r="L1675" s="993"/>
      <c r="M1675" s="994"/>
    </row>
    <row r="1676" spans="1:13" ht="16.5" customHeight="1">
      <c r="A1676" s="17"/>
      <c r="B1676" s="436" t="s">
        <v>165</v>
      </c>
      <c r="C1676" s="471" t="s">
        <v>77</v>
      </c>
      <c r="D1676" s="451" t="s">
        <v>173</v>
      </c>
      <c r="E1676" s="148"/>
      <c r="F1676" s="468" t="s">
        <v>85</v>
      </c>
      <c r="G1676" s="466"/>
      <c r="H1676" s="467"/>
      <c r="I1676" s="995"/>
      <c r="J1676" s="996"/>
      <c r="K1676" s="996"/>
      <c r="L1676" s="996"/>
      <c r="M1676" s="997"/>
    </row>
    <row r="1677" spans="1:13" ht="16.5" customHeight="1">
      <c r="A1677" s="17"/>
      <c r="B1677" s="436" t="s">
        <v>165</v>
      </c>
      <c r="C1677" s="471" t="s">
        <v>78</v>
      </c>
      <c r="D1677" s="451" t="s">
        <v>174</v>
      </c>
      <c r="E1677" s="148"/>
      <c r="F1677" s="468" t="s">
        <v>86</v>
      </c>
      <c r="G1677" s="466"/>
      <c r="H1677" s="467"/>
      <c r="I1677" s="995"/>
      <c r="J1677" s="996"/>
      <c r="K1677" s="996"/>
      <c r="L1677" s="996"/>
      <c r="M1677" s="997"/>
    </row>
    <row r="1678" spans="1:13" ht="16.5" customHeight="1">
      <c r="A1678" s="17"/>
      <c r="B1678" s="436" t="s">
        <v>165</v>
      </c>
      <c r="C1678" s="471" t="s">
        <v>80</v>
      </c>
      <c r="D1678" s="451" t="s">
        <v>171</v>
      </c>
      <c r="E1678" s="148"/>
      <c r="F1678" s="468" t="s">
        <v>88</v>
      </c>
      <c r="G1678" s="466"/>
      <c r="H1678" s="467"/>
      <c r="I1678" s="998"/>
      <c r="J1678" s="999"/>
      <c r="K1678" s="999"/>
      <c r="L1678" s="999"/>
      <c r="M1678" s="1000"/>
    </row>
    <row r="1679" spans="1:13" ht="16.5" customHeight="1" thickBot="1">
      <c r="A1679" s="17"/>
      <c r="B1679" s="437" t="s">
        <v>165</v>
      </c>
      <c r="C1679" s="280" t="s">
        <v>79</v>
      </c>
      <c r="D1679" s="446" t="s">
        <v>172</v>
      </c>
      <c r="E1679" s="439"/>
      <c r="F1679" s="461" t="s">
        <v>87</v>
      </c>
      <c r="G1679" s="462"/>
      <c r="H1679" s="469"/>
      <c r="I1679" s="989" t="s">
        <v>124</v>
      </c>
      <c r="J1679" s="990"/>
      <c r="K1679" s="990"/>
      <c r="L1679" s="990"/>
      <c r="M1679" s="991"/>
    </row>
    <row r="1680" spans="1:13" ht="14.25" customHeight="1" thickBot="1">
      <c r="A1680" s="282">
        <f>A1644+1</f>
        <v>47</v>
      </c>
      <c r="B1680" s="1009" t="s">
        <v>61</v>
      </c>
      <c r="C1680" s="1010"/>
      <c r="D1680" s="1010"/>
      <c r="E1680" s="1010"/>
      <c r="F1680" s="1010"/>
      <c r="G1680" s="1010"/>
      <c r="H1680" s="1010"/>
      <c r="I1680" s="1010"/>
      <c r="J1680" s="1010"/>
      <c r="K1680" s="1010"/>
      <c r="L1680" s="1010"/>
      <c r="M1680" s="1011"/>
    </row>
    <row r="1681" spans="1:13" ht="36.75" thickTop="1">
      <c r="A1681" s="17"/>
      <c r="B1681" s="1005"/>
      <c r="C1681" s="1006"/>
      <c r="D1681" s="945" t="str">
        <f>Master!$E$8</f>
        <v>Govt.Sr.Sec.Sch. Raimalwada</v>
      </c>
      <c r="E1681" s="946"/>
      <c r="F1681" s="946"/>
      <c r="G1681" s="946"/>
      <c r="H1681" s="946"/>
      <c r="I1681" s="946"/>
      <c r="J1681" s="946"/>
      <c r="K1681" s="946"/>
      <c r="L1681" s="946"/>
      <c r="M1681" s="947"/>
    </row>
    <row r="1682" spans="1:13" ht="21" customHeight="1" thickBot="1">
      <c r="A1682" s="17"/>
      <c r="B1682" s="1007"/>
      <c r="C1682" s="1008"/>
      <c r="D1682" s="948" t="str">
        <f>Master!$E$11</f>
        <v>P.S.-Bapini (Jodhpur)</v>
      </c>
      <c r="E1682" s="949"/>
      <c r="F1682" s="949"/>
      <c r="G1682" s="949"/>
      <c r="H1682" s="949"/>
      <c r="I1682" s="949"/>
      <c r="J1682" s="949"/>
      <c r="K1682" s="949"/>
      <c r="L1682" s="949"/>
      <c r="M1682" s="950"/>
    </row>
    <row r="1683" spans="1:13" ht="42.75" customHeight="1" thickTop="1">
      <c r="A1683" s="17"/>
      <c r="B1683" s="273"/>
      <c r="C1683" s="916" t="s">
        <v>62</v>
      </c>
      <c r="D1683" s="917"/>
      <c r="E1683" s="917"/>
      <c r="F1683" s="917"/>
      <c r="G1683" s="917"/>
      <c r="H1683" s="917"/>
      <c r="I1683" s="918"/>
      <c r="J1683" s="922" t="s">
        <v>91</v>
      </c>
      <c r="K1683" s="922"/>
      <c r="L1683" s="934" t="str">
        <f>Master!$E$14</f>
        <v>0810000000</v>
      </c>
      <c r="M1683" s="935"/>
    </row>
    <row r="1684" spans="1:13" ht="18" customHeight="1" thickBot="1">
      <c r="A1684" s="17"/>
      <c r="B1684" s="274"/>
      <c r="C1684" s="919"/>
      <c r="D1684" s="920"/>
      <c r="E1684" s="920"/>
      <c r="F1684" s="920"/>
      <c r="G1684" s="920"/>
      <c r="H1684" s="920"/>
      <c r="I1684" s="921"/>
      <c r="J1684" s="898" t="s">
        <v>63</v>
      </c>
      <c r="K1684" s="899"/>
      <c r="L1684" s="902" t="str">
        <f>Master!$E$6</f>
        <v>2021-22</v>
      </c>
      <c r="M1684" s="903"/>
    </row>
    <row r="1685" spans="1:13" ht="18" customHeight="1" thickBot="1">
      <c r="A1685" s="17"/>
      <c r="B1685" s="274"/>
      <c r="C1685" s="951" t="s">
        <v>125</v>
      </c>
      <c r="D1685" s="952"/>
      <c r="E1685" s="952"/>
      <c r="F1685" s="952"/>
      <c r="G1685" s="952"/>
      <c r="H1685" s="952"/>
      <c r="I1685" s="281">
        <f>VLOOKUP($A1680,'Class-1'!$B$9:$F$108,5,0)</f>
        <v>0</v>
      </c>
      <c r="J1685" s="900"/>
      <c r="K1685" s="901"/>
      <c r="L1685" s="904"/>
      <c r="M1685" s="905"/>
    </row>
    <row r="1686" spans="1:13" ht="18" customHeight="1">
      <c r="A1686" s="17"/>
      <c r="B1686" s="436" t="s">
        <v>165</v>
      </c>
      <c r="C1686" s="911" t="s">
        <v>20</v>
      </c>
      <c r="D1686" s="912"/>
      <c r="E1686" s="912"/>
      <c r="F1686" s="913"/>
      <c r="G1686" s="31" t="s">
        <v>101</v>
      </c>
      <c r="H1686" s="914">
        <f>VLOOKUP($A1680,'Class-1'!$B$9:$DL$108,3,0)</f>
        <v>0</v>
      </c>
      <c r="I1686" s="914"/>
      <c r="J1686" s="914"/>
      <c r="K1686" s="914"/>
      <c r="L1686" s="914"/>
      <c r="M1686" s="915"/>
    </row>
    <row r="1687" spans="1:13" ht="18" customHeight="1">
      <c r="A1687" s="17"/>
      <c r="B1687" s="436" t="s">
        <v>165</v>
      </c>
      <c r="C1687" s="953" t="s">
        <v>22</v>
      </c>
      <c r="D1687" s="954"/>
      <c r="E1687" s="954"/>
      <c r="F1687" s="955"/>
      <c r="G1687" s="60" t="s">
        <v>101</v>
      </c>
      <c r="H1687" s="956">
        <f>VLOOKUP($A1680,'Class-1'!$B$9:$DL$108,6,0)</f>
        <v>0</v>
      </c>
      <c r="I1687" s="956"/>
      <c r="J1687" s="956"/>
      <c r="K1687" s="956"/>
      <c r="L1687" s="956"/>
      <c r="M1687" s="957"/>
    </row>
    <row r="1688" spans="1:13" ht="18" customHeight="1">
      <c r="A1688" s="17"/>
      <c r="B1688" s="436" t="s">
        <v>165</v>
      </c>
      <c r="C1688" s="953" t="s">
        <v>23</v>
      </c>
      <c r="D1688" s="954"/>
      <c r="E1688" s="954"/>
      <c r="F1688" s="955"/>
      <c r="G1688" s="60" t="s">
        <v>101</v>
      </c>
      <c r="H1688" s="956">
        <f>VLOOKUP($A1680,'Class-1'!$B$9:$DL$108,7,0)</f>
        <v>0</v>
      </c>
      <c r="I1688" s="956"/>
      <c r="J1688" s="956"/>
      <c r="K1688" s="956"/>
      <c r="L1688" s="956"/>
      <c r="M1688" s="957"/>
    </row>
    <row r="1689" spans="1:13" ht="18" customHeight="1">
      <c r="A1689" s="17"/>
      <c r="B1689" s="436" t="s">
        <v>165</v>
      </c>
      <c r="C1689" s="953" t="s">
        <v>64</v>
      </c>
      <c r="D1689" s="954"/>
      <c r="E1689" s="954"/>
      <c r="F1689" s="955"/>
      <c r="G1689" s="60" t="s">
        <v>101</v>
      </c>
      <c r="H1689" s="956">
        <f>VLOOKUP($A1680,'Class-1'!$B$9:$DL$108,8,0)</f>
        <v>0</v>
      </c>
      <c r="I1689" s="956"/>
      <c r="J1689" s="956"/>
      <c r="K1689" s="956"/>
      <c r="L1689" s="956"/>
      <c r="M1689" s="957"/>
    </row>
    <row r="1690" spans="1:13" ht="18" customHeight="1">
      <c r="A1690" s="17"/>
      <c r="B1690" s="436" t="s">
        <v>165</v>
      </c>
      <c r="C1690" s="953" t="s">
        <v>65</v>
      </c>
      <c r="D1690" s="954"/>
      <c r="E1690" s="954"/>
      <c r="F1690" s="955"/>
      <c r="G1690" s="60" t="s">
        <v>101</v>
      </c>
      <c r="H1690" s="1026" t="str">
        <f>CONCATENATE('Class-1'!$F$4,'Class-1'!$I$4)</f>
        <v>4(A)</v>
      </c>
      <c r="I1690" s="956"/>
      <c r="J1690" s="956"/>
      <c r="K1690" s="956"/>
      <c r="L1690" s="956"/>
      <c r="M1690" s="957"/>
    </row>
    <row r="1691" spans="1:13" ht="18" customHeight="1" thickBot="1">
      <c r="A1691" s="17"/>
      <c r="B1691" s="436" t="s">
        <v>165</v>
      </c>
      <c r="C1691" s="1027" t="s">
        <v>25</v>
      </c>
      <c r="D1691" s="1028"/>
      <c r="E1691" s="1028"/>
      <c r="F1691" s="1029"/>
      <c r="G1691" s="130" t="s">
        <v>101</v>
      </c>
      <c r="H1691" s="1030">
        <f>VLOOKUP($A1680,'Class-1'!$B$9:$DL$108,9,0)</f>
        <v>0</v>
      </c>
      <c r="I1691" s="1030"/>
      <c r="J1691" s="1030"/>
      <c r="K1691" s="1030"/>
      <c r="L1691" s="1030"/>
      <c r="M1691" s="1031"/>
    </row>
    <row r="1692" spans="1:13" ht="18" customHeight="1">
      <c r="A1692" s="17"/>
      <c r="B1692" s="436" t="s">
        <v>165</v>
      </c>
      <c r="C1692" s="958" t="s">
        <v>66</v>
      </c>
      <c r="D1692" s="959"/>
      <c r="E1692" s="268" t="s">
        <v>109</v>
      </c>
      <c r="F1692" s="268" t="s">
        <v>110</v>
      </c>
      <c r="G1692" s="265" t="s">
        <v>34</v>
      </c>
      <c r="H1692" s="269" t="s">
        <v>67</v>
      </c>
      <c r="I1692" s="265" t="s">
        <v>147</v>
      </c>
      <c r="J1692" s="270" t="s">
        <v>31</v>
      </c>
      <c r="K1692" s="960" t="s">
        <v>118</v>
      </c>
      <c r="L1692" s="961"/>
      <c r="M1692" s="275" t="s">
        <v>119</v>
      </c>
    </row>
    <row r="1693" spans="1:13" ht="18" customHeight="1" thickBot="1">
      <c r="A1693" s="17"/>
      <c r="B1693" s="436" t="s">
        <v>165</v>
      </c>
      <c r="C1693" s="966" t="s">
        <v>68</v>
      </c>
      <c r="D1693" s="967"/>
      <c r="E1693" s="470">
        <f>'Class-1'!$K$7</f>
        <v>20</v>
      </c>
      <c r="F1693" s="470">
        <f>'Class-1'!$L$7</f>
        <v>20</v>
      </c>
      <c r="G1693" s="266">
        <f>E1693+F1693</f>
        <v>40</v>
      </c>
      <c r="H1693" s="470">
        <f>'Class-1'!$Q$7</f>
        <v>60</v>
      </c>
      <c r="I1693" s="266">
        <f>G1693+H1693</f>
        <v>100</v>
      </c>
      <c r="J1693" s="470">
        <f>'Class-1'!$U$7</f>
        <v>100</v>
      </c>
      <c r="K1693" s="1032">
        <f>I1693+J1693</f>
        <v>200</v>
      </c>
      <c r="L1693" s="1033"/>
      <c r="M1693" s="276" t="s">
        <v>166</v>
      </c>
    </row>
    <row r="1694" spans="1:13" ht="18" customHeight="1">
      <c r="A1694" s="17"/>
      <c r="B1694" s="436" t="s">
        <v>165</v>
      </c>
      <c r="C1694" s="1034" t="str">
        <f>'Class-1'!$K$3</f>
        <v>Hindi</v>
      </c>
      <c r="D1694" s="1035"/>
      <c r="E1694" s="131">
        <f>IF(OR(C1694="",$I1685="NSO"),"",VLOOKUP($A1680,'Class-1'!$B$9:$DL$108,10,0))</f>
        <v>0</v>
      </c>
      <c r="F1694" s="131">
        <f>IF(OR(C1694="",$I1685="NSO"),"",VLOOKUP($A1680,'Class-1'!$B$9:$DL$108,11,0))</f>
        <v>0</v>
      </c>
      <c r="G1694" s="267">
        <f>SUM(E1694,F1694)</f>
        <v>0</v>
      </c>
      <c r="H1694" s="131">
        <f>IF(OR(C1694="",$I1685="NSO"),"",VLOOKUP($A1680,'Class-1'!$B$9:$DL$108,16,0))</f>
        <v>0</v>
      </c>
      <c r="I1694" s="264">
        <f t="shared" ref="I1694:I1699" si="185">SUM(G1694,H1694)</f>
        <v>0</v>
      </c>
      <c r="J1694" s="131">
        <f>IF(OR(C1694="",$I1685="NSO"),"",VLOOKUP($A1680,'Class-1'!$B$9:$DL$108,20,0))</f>
        <v>0</v>
      </c>
      <c r="K1694" s="1036">
        <f t="shared" ref="K1694:K1699" si="186">SUM(I1694,J1694)</f>
        <v>0</v>
      </c>
      <c r="L1694" s="1037">
        <f t="shared" ref="L1694:L1699" si="187">SUM(J1694,K1694)</f>
        <v>0</v>
      </c>
      <c r="M1694" s="277" t="str">
        <f>IF(OR(C1694="",$I1685="NSO"),"",VLOOKUP($A1680,'Class-1'!$B$9:$DL$108,23,0))</f>
        <v/>
      </c>
    </row>
    <row r="1695" spans="1:13" ht="18" customHeight="1">
      <c r="A1695" s="17"/>
      <c r="B1695" s="436" t="s">
        <v>165</v>
      </c>
      <c r="C1695" s="962" t="str">
        <f>'Class-1'!$Y$3</f>
        <v>Mathematics</v>
      </c>
      <c r="D1695" s="963"/>
      <c r="E1695" s="131">
        <f>IF(OR(C1695="",$I1685="NSO"),"",VLOOKUP($A1680,'Class-1'!$B$9:$DL$108,24,0))</f>
        <v>0</v>
      </c>
      <c r="F1695" s="131">
        <f>IF(OR(C1695="",$I1685="NSO"),"",VLOOKUP($A1680,'Class-1'!$B$9:$DL$108,25,0))</f>
        <v>0</v>
      </c>
      <c r="G1695" s="267">
        <f t="shared" ref="G1695:G1699" si="188">SUM(E1695,F1695)</f>
        <v>0</v>
      </c>
      <c r="H1695" s="131">
        <f>IF(OR(C1695="",$I1685="NSO"),"",VLOOKUP($A1680,'Class-1'!$B$9:$DL$108,30,0))</f>
        <v>0</v>
      </c>
      <c r="I1695" s="264">
        <f t="shared" si="185"/>
        <v>0</v>
      </c>
      <c r="J1695" s="131">
        <f>IF(OR(C1695="",$I1685="NSO"),"",VLOOKUP($A1680,'Class-1'!$B$9:$DL$108,34,0))</f>
        <v>0</v>
      </c>
      <c r="K1695" s="964">
        <f t="shared" si="186"/>
        <v>0</v>
      </c>
      <c r="L1695" s="965">
        <f t="shared" si="187"/>
        <v>0</v>
      </c>
      <c r="M1695" s="277" t="str">
        <f>IF(OR(C1695="",$I1685="NSO"),"",VLOOKUP($A1680,'Class-1'!$B$9:$DL$108,37,0))</f>
        <v/>
      </c>
    </row>
    <row r="1696" spans="1:13" ht="18" customHeight="1">
      <c r="A1696" s="17"/>
      <c r="B1696" s="436" t="s">
        <v>165</v>
      </c>
      <c r="C1696" s="962" t="str">
        <f>'Class-1'!$AM$3</f>
        <v>Sanskrit</v>
      </c>
      <c r="D1696" s="963"/>
      <c r="E1696" s="131">
        <f>IF(OR(C1696="",$I1685="NSO"),"",VLOOKUP($A1680,'Class-1'!$B$9:$DL$108,38,0))</f>
        <v>0</v>
      </c>
      <c r="F1696" s="131">
        <f>IF(OR(C1696="",$I1685="NSO"),"",VLOOKUP($A1680,'Class-1'!$B$9:$DL$108,39,0))</f>
        <v>0</v>
      </c>
      <c r="G1696" s="267">
        <f t="shared" si="188"/>
        <v>0</v>
      </c>
      <c r="H1696" s="131">
        <f>IF(OR(C1696="",$I1685="NSO"),"",VLOOKUP($A1680,'Class-1'!$B$9:$DL$108,44,0))</f>
        <v>0</v>
      </c>
      <c r="I1696" s="264">
        <f t="shared" si="185"/>
        <v>0</v>
      </c>
      <c r="J1696" s="131">
        <f>IF(OR(C1696="",$I1685="NSO"),"",VLOOKUP($A1680,'Class-1'!$B$9:$DL$108,48,0))</f>
        <v>0</v>
      </c>
      <c r="K1696" s="964">
        <f t="shared" si="186"/>
        <v>0</v>
      </c>
      <c r="L1696" s="965">
        <f t="shared" si="187"/>
        <v>0</v>
      </c>
      <c r="M1696" s="277" t="str">
        <f>IF(OR(C1696="",$I1685="NSO"),"",VLOOKUP($A1680,'Class-1'!$B$9:$DL$108,51,0))</f>
        <v/>
      </c>
    </row>
    <row r="1697" spans="1:13" ht="18" customHeight="1">
      <c r="A1697" s="17"/>
      <c r="B1697" s="436" t="s">
        <v>165</v>
      </c>
      <c r="C1697" s="962" t="str">
        <f>'Class-1'!$BA$3</f>
        <v>English</v>
      </c>
      <c r="D1697" s="963"/>
      <c r="E1697" s="131">
        <f>IF(OR(C1697="",$I1685="NSO"),"",VLOOKUP($A1680,'Class-1'!$B$9:$DL$108,52,0))</f>
        <v>0</v>
      </c>
      <c r="F1697" s="131">
        <f>IF(OR(C1697="",$I1685="NSO"),"",VLOOKUP($A1680,'Class-1'!$B$9:$DL$108,53,0))</f>
        <v>0</v>
      </c>
      <c r="G1697" s="267">
        <f t="shared" si="188"/>
        <v>0</v>
      </c>
      <c r="H1697" s="131">
        <f>IF(OR(C1697="",$I1685="NSO"),"",VLOOKUP($A1680,'Class-1'!$B$9:$DL$108,58,0))</f>
        <v>0</v>
      </c>
      <c r="I1697" s="264">
        <f t="shared" si="185"/>
        <v>0</v>
      </c>
      <c r="J1697" s="131">
        <f>IF(OR(C1697="",$I1685="NSO"),"",VLOOKUP($A1680,'Class-1'!$B$9:$DL$108,62,0))</f>
        <v>0</v>
      </c>
      <c r="K1697" s="964">
        <f t="shared" si="186"/>
        <v>0</v>
      </c>
      <c r="L1697" s="965">
        <f t="shared" si="187"/>
        <v>0</v>
      </c>
      <c r="M1697" s="277" t="str">
        <f>IF(OR(C1697="",$I1685="NSO"),"",VLOOKUP($A1680,'Class-1'!$B$9:$DL$108,65,0))</f>
        <v/>
      </c>
    </row>
    <row r="1698" spans="1:13" ht="18" customHeight="1" thickBot="1">
      <c r="A1698" s="17"/>
      <c r="B1698" s="436" t="s">
        <v>165</v>
      </c>
      <c r="C1698" s="966" t="s">
        <v>68</v>
      </c>
      <c r="D1698" s="967"/>
      <c r="E1698" s="470">
        <f>'Class-1'!$BO$7</f>
        <v>20</v>
      </c>
      <c r="F1698" s="470">
        <f>'Class-1'!$BP$7</f>
        <v>20</v>
      </c>
      <c r="G1698" s="266">
        <f t="shared" si="188"/>
        <v>40</v>
      </c>
      <c r="H1698" s="271">
        <f>'Class-1'!$BU$7</f>
        <v>60</v>
      </c>
      <c r="I1698" s="266">
        <f t="shared" si="185"/>
        <v>100</v>
      </c>
      <c r="J1698" s="470">
        <f>'Class-1'!$BY$7</f>
        <v>100</v>
      </c>
      <c r="K1698" s="1032">
        <f t="shared" si="186"/>
        <v>200</v>
      </c>
      <c r="L1698" s="1033">
        <f t="shared" si="187"/>
        <v>300</v>
      </c>
      <c r="M1698" s="276" t="s">
        <v>166</v>
      </c>
    </row>
    <row r="1699" spans="1:13" ht="18" customHeight="1">
      <c r="A1699" s="17"/>
      <c r="B1699" s="436" t="s">
        <v>165</v>
      </c>
      <c r="C1699" s="962" t="str">
        <f>'Class-1'!$BO$3</f>
        <v>Env. Study</v>
      </c>
      <c r="D1699" s="963"/>
      <c r="E1699" s="131">
        <f>IF(OR(C1699="",$I1685="NSO"),"",VLOOKUP($A1680,'Class-1'!$B$9:$DL$108,66,0))</f>
        <v>0</v>
      </c>
      <c r="F1699" s="131">
        <f>IF(OR(C1699="",$I1685="NSO"),"",VLOOKUP($A1680,'Class-1'!$B$9:$DL$108,67,0))</f>
        <v>0</v>
      </c>
      <c r="G1699" s="264">
        <f t="shared" si="188"/>
        <v>0</v>
      </c>
      <c r="H1699" s="131">
        <f>IF(OR(C1699="",$I1685="NSO"),"",VLOOKUP($A1680,'Class-1'!$B$9:$DL$108,72,0))</f>
        <v>0</v>
      </c>
      <c r="I1699" s="264">
        <f t="shared" si="185"/>
        <v>0</v>
      </c>
      <c r="J1699" s="131">
        <f>IF(OR(C1699="",$I1685="NSO"),"",VLOOKUP($A1680,'Class-1'!$B$9:$DL$108,76,0))</f>
        <v>0</v>
      </c>
      <c r="K1699" s="968">
        <f t="shared" si="186"/>
        <v>0</v>
      </c>
      <c r="L1699" s="969">
        <f t="shared" si="187"/>
        <v>0</v>
      </c>
      <c r="M1699" s="277" t="str">
        <f>IF(OR(C1699="",$I1685="NSO"),"",VLOOKUP($A1680,'Class-1'!$B$9:$DL$108,79,0))</f>
        <v/>
      </c>
    </row>
    <row r="1700" spans="1:13" ht="18" customHeight="1" thickBot="1">
      <c r="A1700" s="17"/>
      <c r="B1700" s="436" t="s">
        <v>165</v>
      </c>
      <c r="C1700" s="970"/>
      <c r="D1700" s="971"/>
      <c r="E1700" s="971"/>
      <c r="F1700" s="971"/>
      <c r="G1700" s="971"/>
      <c r="H1700" s="971"/>
      <c r="I1700" s="971"/>
      <c r="J1700" s="971"/>
      <c r="K1700" s="971"/>
      <c r="L1700" s="971"/>
      <c r="M1700" s="972"/>
    </row>
    <row r="1701" spans="1:13" ht="18" customHeight="1">
      <c r="A1701" s="17"/>
      <c r="B1701" s="436" t="s">
        <v>165</v>
      </c>
      <c r="C1701" s="973" t="s">
        <v>120</v>
      </c>
      <c r="D1701" s="974"/>
      <c r="E1701" s="975"/>
      <c r="F1701" s="906" t="s">
        <v>121</v>
      </c>
      <c r="G1701" s="906"/>
      <c r="H1701" s="907" t="s">
        <v>122</v>
      </c>
      <c r="I1701" s="908"/>
      <c r="J1701" s="132" t="s">
        <v>51</v>
      </c>
      <c r="K1701" s="438" t="s">
        <v>123</v>
      </c>
      <c r="L1701" s="262" t="s">
        <v>49</v>
      </c>
      <c r="M1701" s="278" t="s">
        <v>54</v>
      </c>
    </row>
    <row r="1702" spans="1:13" ht="18" customHeight="1" thickBot="1">
      <c r="A1702" s="17"/>
      <c r="B1702" s="436" t="s">
        <v>165</v>
      </c>
      <c r="C1702" s="976"/>
      <c r="D1702" s="977"/>
      <c r="E1702" s="978"/>
      <c r="F1702" s="909">
        <f>IF(OR($I1685="",$I1685="NSO"),"",VLOOKUP($A1680,'Class-1'!$B$9:$DL$108,107,0))</f>
        <v>1000</v>
      </c>
      <c r="G1702" s="910"/>
      <c r="H1702" s="909">
        <f>IF(OR($I1685="",$I1685="NSO"),"",VLOOKUP($A1680,'Class-1'!$B$9:$DL$108,108,0))</f>
        <v>0</v>
      </c>
      <c r="I1702" s="910"/>
      <c r="J1702" s="133">
        <f>IF(OR($I1685="",$I1685="NSO"),"",VLOOKUP($A1680,'Class-1'!$B$9:$DL$200,109,0))</f>
        <v>0</v>
      </c>
      <c r="K1702" s="133" t="str">
        <f>IF(OR($I1685="",$I1685="NSO"),"",VLOOKUP($A1680,'Class-1'!$B$9:$DL$200,110,0))</f>
        <v/>
      </c>
      <c r="L1702" s="263" t="str">
        <f>IF(OR($I1685="",$I1685="NSO"),"",VLOOKUP($A1680,'Class-1'!$B$9:$DL$200,111,0))</f>
        <v/>
      </c>
      <c r="M1702" s="279" t="str">
        <f>IF(OR($I1685="",$I1685="NSO"),"",VLOOKUP($A1680,'Class-1'!$B$9:$DL$200,113,0))</f>
        <v/>
      </c>
    </row>
    <row r="1703" spans="1:13" ht="18" customHeight="1" thickBot="1">
      <c r="A1703" s="17"/>
      <c r="B1703" s="436" t="s">
        <v>165</v>
      </c>
      <c r="C1703" s="979"/>
      <c r="D1703" s="980"/>
      <c r="E1703" s="980"/>
      <c r="F1703" s="980"/>
      <c r="G1703" s="980"/>
      <c r="H1703" s="981"/>
      <c r="I1703" s="983" t="s">
        <v>73</v>
      </c>
      <c r="J1703" s="984"/>
      <c r="K1703" s="63">
        <f>IF(OR($I1685="",$I1685="NSO"),"",VLOOKUP($A1680,'Class-1'!$B$9:$DL$200,104,0))</f>
        <v>0</v>
      </c>
      <c r="L1703" s="982" t="s">
        <v>93</v>
      </c>
      <c r="M1703" s="897"/>
    </row>
    <row r="1704" spans="1:13" ht="18" customHeight="1" thickBot="1">
      <c r="A1704" s="17"/>
      <c r="B1704" s="436" t="s">
        <v>165</v>
      </c>
      <c r="C1704" s="1014" t="s">
        <v>72</v>
      </c>
      <c r="D1704" s="1015"/>
      <c r="E1704" s="1015"/>
      <c r="F1704" s="1015"/>
      <c r="G1704" s="1015"/>
      <c r="H1704" s="1016"/>
      <c r="I1704" s="1017" t="s">
        <v>74</v>
      </c>
      <c r="J1704" s="1018"/>
      <c r="K1704" s="64">
        <f>IF(OR($I1685="",$I1685="NSO"),"",VLOOKUP($A1680,'Class-1'!$B$9:$DL$200,105,0))</f>
        <v>0</v>
      </c>
      <c r="L1704" s="1019" t="str">
        <f>IF(OR($I1685="",$I1685="NSO"),"",VLOOKUP($A1680,'Class-1'!$B$9:$DL$200,106,0))</f>
        <v/>
      </c>
      <c r="M1704" s="1020"/>
    </row>
    <row r="1705" spans="1:13" ht="18" customHeight="1" thickBot="1">
      <c r="A1705" s="17"/>
      <c r="B1705" s="436" t="s">
        <v>165</v>
      </c>
      <c r="C1705" s="1001" t="s">
        <v>66</v>
      </c>
      <c r="D1705" s="1002"/>
      <c r="E1705" s="1003"/>
      <c r="F1705" s="1012" t="s">
        <v>69</v>
      </c>
      <c r="G1705" s="1013"/>
      <c r="H1705" s="272" t="s">
        <v>58</v>
      </c>
      <c r="I1705" s="985" t="s">
        <v>75</v>
      </c>
      <c r="J1705" s="986"/>
      <c r="K1705" s="987">
        <f>IF(OR($I1685="",$I1685="NSO"),"",VLOOKUP($A1680,'Class-1'!$B$9:$DL$200,114,0))</f>
        <v>0</v>
      </c>
      <c r="L1705" s="987"/>
      <c r="M1705" s="988"/>
    </row>
    <row r="1706" spans="1:13" ht="18" customHeight="1">
      <c r="A1706" s="17"/>
      <c r="B1706" s="436" t="s">
        <v>165</v>
      </c>
      <c r="C1706" s="923" t="str">
        <f>'Class-1'!$CC$3</f>
        <v>WORK EXP.</v>
      </c>
      <c r="D1706" s="924"/>
      <c r="E1706" s="925"/>
      <c r="F1706" s="926" t="str">
        <f>IF(OR(C1706="",$I1685="NSO"),"",VLOOKUP($A1680,'Class-1'!$B$9:$DZ$200,121,0))</f>
        <v>0/100</v>
      </c>
      <c r="G1706" s="927"/>
      <c r="H1706" s="85" t="str">
        <f>IF(OR(C1706="",$I1685="NSO"),"",VLOOKUP($A1680,'Class-1'!$B$9:$DL$108,87,0))</f>
        <v/>
      </c>
      <c r="I1706" s="1021" t="s">
        <v>95</v>
      </c>
      <c r="J1706" s="1022"/>
      <c r="K1706" s="1023">
        <f>'Class-1'!$T$2</f>
        <v>44705</v>
      </c>
      <c r="L1706" s="1024"/>
      <c r="M1706" s="1025"/>
    </row>
    <row r="1707" spans="1:13" ht="18" customHeight="1">
      <c r="A1707" s="17"/>
      <c r="B1707" s="436" t="s">
        <v>165</v>
      </c>
      <c r="C1707" s="923" t="str">
        <f>'Class-1'!$CK$3</f>
        <v>ART EDUCATION</v>
      </c>
      <c r="D1707" s="924"/>
      <c r="E1707" s="925"/>
      <c r="F1707" s="926" t="str">
        <f>IF(OR(C1707="",$I1685="NSO"),"",VLOOKUP($A1680,'Class-1'!$B$9:$DZ$200,125,0))</f>
        <v>0/100</v>
      </c>
      <c r="G1707" s="927"/>
      <c r="H1707" s="134" t="str">
        <f>IF(OR(C1707="",$I1685="NSO"),"",VLOOKUP($A1680,'Class-1'!$B$9:$DL$108,95,0))</f>
        <v/>
      </c>
      <c r="I1707" s="928"/>
      <c r="J1707" s="929"/>
      <c r="K1707" s="929"/>
      <c r="L1707" s="929"/>
      <c r="M1707" s="930"/>
    </row>
    <row r="1708" spans="1:13" ht="18" customHeight="1" thickBot="1">
      <c r="A1708" s="17"/>
      <c r="B1708" s="436" t="s">
        <v>165</v>
      </c>
      <c r="C1708" s="931" t="str">
        <f>'Class-1'!$CS$3</f>
        <v>HEALTH &amp; PHY. EDUCATION</v>
      </c>
      <c r="D1708" s="932"/>
      <c r="E1708" s="933"/>
      <c r="F1708" s="926" t="str">
        <f>IF(OR(C1708="",$I1685="NSO"),"",VLOOKUP($A1680,'Class-1'!$B$9:$DZ$200,129,0))</f>
        <v>0/100</v>
      </c>
      <c r="G1708" s="927"/>
      <c r="H1708" s="86" t="str">
        <f>IF(OR(C1708="",$I1685="NSO"),"",VLOOKUP($A1680,'Class-1'!$B$9:$DL$108,103,0))</f>
        <v/>
      </c>
      <c r="I1708" s="889" t="s">
        <v>89</v>
      </c>
      <c r="J1708" s="890"/>
      <c r="K1708" s="936"/>
      <c r="L1708" s="937"/>
      <c r="M1708" s="938"/>
    </row>
    <row r="1709" spans="1:13" ht="18" customHeight="1">
      <c r="A1709" s="17"/>
      <c r="B1709" s="436" t="s">
        <v>165</v>
      </c>
      <c r="C1709" s="895" t="s">
        <v>76</v>
      </c>
      <c r="D1709" s="896"/>
      <c r="E1709" s="896"/>
      <c r="F1709" s="896"/>
      <c r="G1709" s="896"/>
      <c r="H1709" s="897"/>
      <c r="I1709" s="891"/>
      <c r="J1709" s="892"/>
      <c r="K1709" s="939"/>
      <c r="L1709" s="940"/>
      <c r="M1709" s="941"/>
    </row>
    <row r="1710" spans="1:13" ht="18" customHeight="1">
      <c r="A1710" s="17"/>
      <c r="B1710" s="436" t="s">
        <v>165</v>
      </c>
      <c r="C1710" s="135" t="s">
        <v>35</v>
      </c>
      <c r="D1710" s="463" t="s">
        <v>82</v>
      </c>
      <c r="E1710" s="452"/>
      <c r="F1710" s="463" t="s">
        <v>83</v>
      </c>
      <c r="G1710" s="464"/>
      <c r="H1710" s="465"/>
      <c r="I1710" s="893"/>
      <c r="J1710" s="894"/>
      <c r="K1710" s="942"/>
      <c r="L1710" s="943"/>
      <c r="M1710" s="944"/>
    </row>
    <row r="1711" spans="1:13" ht="16.5" customHeight="1">
      <c r="A1711" s="17"/>
      <c r="B1711" s="436" t="s">
        <v>165</v>
      </c>
      <c r="C1711" s="148" t="s">
        <v>168</v>
      </c>
      <c r="D1711" s="451" t="s">
        <v>170</v>
      </c>
      <c r="E1711" s="148"/>
      <c r="F1711" s="468" t="s">
        <v>84</v>
      </c>
      <c r="G1711" s="466"/>
      <c r="H1711" s="467"/>
      <c r="I1711" s="992" t="s">
        <v>90</v>
      </c>
      <c r="J1711" s="993"/>
      <c r="K1711" s="993"/>
      <c r="L1711" s="993"/>
      <c r="M1711" s="994"/>
    </row>
    <row r="1712" spans="1:13" ht="16.5" customHeight="1">
      <c r="A1712" s="17"/>
      <c r="B1712" s="436" t="s">
        <v>165</v>
      </c>
      <c r="C1712" s="471" t="s">
        <v>77</v>
      </c>
      <c r="D1712" s="451" t="s">
        <v>173</v>
      </c>
      <c r="E1712" s="148"/>
      <c r="F1712" s="468" t="s">
        <v>85</v>
      </c>
      <c r="G1712" s="466"/>
      <c r="H1712" s="467"/>
      <c r="I1712" s="995"/>
      <c r="J1712" s="996"/>
      <c r="K1712" s="996"/>
      <c r="L1712" s="996"/>
      <c r="M1712" s="997"/>
    </row>
    <row r="1713" spans="1:13" ht="16.5" customHeight="1">
      <c r="A1713" s="17"/>
      <c r="B1713" s="436" t="s">
        <v>165</v>
      </c>
      <c r="C1713" s="471" t="s">
        <v>78</v>
      </c>
      <c r="D1713" s="451" t="s">
        <v>174</v>
      </c>
      <c r="E1713" s="148"/>
      <c r="F1713" s="468" t="s">
        <v>86</v>
      </c>
      <c r="G1713" s="466"/>
      <c r="H1713" s="467"/>
      <c r="I1713" s="995"/>
      <c r="J1713" s="996"/>
      <c r="K1713" s="996"/>
      <c r="L1713" s="996"/>
      <c r="M1713" s="997"/>
    </row>
    <row r="1714" spans="1:13" ht="16.5" customHeight="1">
      <c r="A1714" s="17"/>
      <c r="B1714" s="436" t="s">
        <v>165</v>
      </c>
      <c r="C1714" s="471" t="s">
        <v>80</v>
      </c>
      <c r="D1714" s="451" t="s">
        <v>171</v>
      </c>
      <c r="E1714" s="148"/>
      <c r="F1714" s="468" t="s">
        <v>88</v>
      </c>
      <c r="G1714" s="466"/>
      <c r="H1714" s="467"/>
      <c r="I1714" s="998"/>
      <c r="J1714" s="999"/>
      <c r="K1714" s="999"/>
      <c r="L1714" s="999"/>
      <c r="M1714" s="1000"/>
    </row>
    <row r="1715" spans="1:13" ht="16.5" customHeight="1" thickBot="1">
      <c r="A1715" s="17"/>
      <c r="B1715" s="437" t="s">
        <v>165</v>
      </c>
      <c r="C1715" s="280" t="s">
        <v>79</v>
      </c>
      <c r="D1715" s="446" t="s">
        <v>172</v>
      </c>
      <c r="E1715" s="439"/>
      <c r="F1715" s="461" t="s">
        <v>87</v>
      </c>
      <c r="G1715" s="462"/>
      <c r="H1715" s="469"/>
      <c r="I1715" s="989" t="s">
        <v>124</v>
      </c>
      <c r="J1715" s="990"/>
      <c r="K1715" s="990"/>
      <c r="L1715" s="990"/>
      <c r="M1715" s="991"/>
    </row>
    <row r="1716" spans="1:13" ht="20.25" customHeight="1" thickBot="1">
      <c r="A1716" s="1004"/>
      <c r="B1716" s="1004"/>
      <c r="C1716" s="1004"/>
      <c r="D1716" s="1004"/>
      <c r="E1716" s="1004"/>
      <c r="F1716" s="1004"/>
      <c r="G1716" s="1004"/>
      <c r="H1716" s="1004"/>
      <c r="I1716" s="1004"/>
      <c r="J1716" s="1004"/>
      <c r="K1716" s="1004"/>
      <c r="L1716" s="1004"/>
      <c r="M1716" s="1004"/>
    </row>
    <row r="1717" spans="1:13" ht="14.25" customHeight="1" thickBot="1">
      <c r="A1717" s="282">
        <f>A1680+1</f>
        <v>48</v>
      </c>
      <c r="B1717" s="1009" t="s">
        <v>61</v>
      </c>
      <c r="C1717" s="1010"/>
      <c r="D1717" s="1010"/>
      <c r="E1717" s="1010"/>
      <c r="F1717" s="1010"/>
      <c r="G1717" s="1010"/>
      <c r="H1717" s="1010"/>
      <c r="I1717" s="1010"/>
      <c r="J1717" s="1010"/>
      <c r="K1717" s="1010"/>
      <c r="L1717" s="1010"/>
      <c r="M1717" s="1011"/>
    </row>
    <row r="1718" spans="1:13" ht="36.75" thickTop="1">
      <c r="A1718" s="17"/>
      <c r="B1718" s="1005"/>
      <c r="C1718" s="1006"/>
      <c r="D1718" s="945" t="str">
        <f>Master!$E$8</f>
        <v>Govt.Sr.Sec.Sch. Raimalwada</v>
      </c>
      <c r="E1718" s="946"/>
      <c r="F1718" s="946"/>
      <c r="G1718" s="946"/>
      <c r="H1718" s="946"/>
      <c r="I1718" s="946"/>
      <c r="J1718" s="946"/>
      <c r="K1718" s="946"/>
      <c r="L1718" s="946"/>
      <c r="M1718" s="947"/>
    </row>
    <row r="1719" spans="1:13" ht="21" customHeight="1" thickBot="1">
      <c r="A1719" s="17"/>
      <c r="B1719" s="1007"/>
      <c r="C1719" s="1008"/>
      <c r="D1719" s="948" t="str">
        <f>Master!$E$11</f>
        <v>P.S.-Bapini (Jodhpur)</v>
      </c>
      <c r="E1719" s="949"/>
      <c r="F1719" s="949"/>
      <c r="G1719" s="949"/>
      <c r="H1719" s="949"/>
      <c r="I1719" s="949"/>
      <c r="J1719" s="949"/>
      <c r="K1719" s="949"/>
      <c r="L1719" s="949"/>
      <c r="M1719" s="950"/>
    </row>
    <row r="1720" spans="1:13" ht="42.75" customHeight="1" thickTop="1">
      <c r="A1720" s="17"/>
      <c r="B1720" s="273"/>
      <c r="C1720" s="916" t="s">
        <v>62</v>
      </c>
      <c r="D1720" s="917"/>
      <c r="E1720" s="917"/>
      <c r="F1720" s="917"/>
      <c r="G1720" s="917"/>
      <c r="H1720" s="917"/>
      <c r="I1720" s="918"/>
      <c r="J1720" s="922" t="s">
        <v>91</v>
      </c>
      <c r="K1720" s="922"/>
      <c r="L1720" s="934" t="str">
        <f>Master!$E$14</f>
        <v>0810000000</v>
      </c>
      <c r="M1720" s="935"/>
    </row>
    <row r="1721" spans="1:13" ht="18" customHeight="1" thickBot="1">
      <c r="A1721" s="17"/>
      <c r="B1721" s="274"/>
      <c r="C1721" s="919"/>
      <c r="D1721" s="920"/>
      <c r="E1721" s="920"/>
      <c r="F1721" s="920"/>
      <c r="G1721" s="920"/>
      <c r="H1721" s="920"/>
      <c r="I1721" s="921"/>
      <c r="J1721" s="898" t="s">
        <v>63</v>
      </c>
      <c r="K1721" s="899"/>
      <c r="L1721" s="902" t="str">
        <f>Master!$E$6</f>
        <v>2021-22</v>
      </c>
      <c r="M1721" s="903"/>
    </row>
    <row r="1722" spans="1:13" ht="18" customHeight="1" thickBot="1">
      <c r="A1722" s="17"/>
      <c r="B1722" s="274"/>
      <c r="C1722" s="951" t="s">
        <v>125</v>
      </c>
      <c r="D1722" s="952"/>
      <c r="E1722" s="952"/>
      <c r="F1722" s="952"/>
      <c r="G1722" s="952"/>
      <c r="H1722" s="952"/>
      <c r="I1722" s="281">
        <f>VLOOKUP($A1717,'Class-1'!$B$9:$F$108,5,0)</f>
        <v>0</v>
      </c>
      <c r="J1722" s="900"/>
      <c r="K1722" s="901"/>
      <c r="L1722" s="904"/>
      <c r="M1722" s="905"/>
    </row>
    <row r="1723" spans="1:13" ht="18" customHeight="1">
      <c r="A1723" s="17"/>
      <c r="B1723" s="436" t="s">
        <v>165</v>
      </c>
      <c r="C1723" s="911" t="s">
        <v>20</v>
      </c>
      <c r="D1723" s="912"/>
      <c r="E1723" s="912"/>
      <c r="F1723" s="913"/>
      <c r="G1723" s="31" t="s">
        <v>101</v>
      </c>
      <c r="H1723" s="914">
        <f>VLOOKUP($A1717,'Class-1'!$B$9:$DL$108,3,0)</f>
        <v>0</v>
      </c>
      <c r="I1723" s="914"/>
      <c r="J1723" s="914"/>
      <c r="K1723" s="914"/>
      <c r="L1723" s="914"/>
      <c r="M1723" s="915"/>
    </row>
    <row r="1724" spans="1:13" ht="18" customHeight="1">
      <c r="A1724" s="17"/>
      <c r="B1724" s="436" t="s">
        <v>165</v>
      </c>
      <c r="C1724" s="953" t="s">
        <v>22</v>
      </c>
      <c r="D1724" s="954"/>
      <c r="E1724" s="954"/>
      <c r="F1724" s="955"/>
      <c r="G1724" s="60" t="s">
        <v>101</v>
      </c>
      <c r="H1724" s="956">
        <f>VLOOKUP($A1717,'Class-1'!$B$9:$DL$108,6,0)</f>
        <v>0</v>
      </c>
      <c r="I1724" s="956"/>
      <c r="J1724" s="956"/>
      <c r="K1724" s="956"/>
      <c r="L1724" s="956"/>
      <c r="M1724" s="957"/>
    </row>
    <row r="1725" spans="1:13" ht="18" customHeight="1">
      <c r="A1725" s="17"/>
      <c r="B1725" s="436" t="s">
        <v>165</v>
      </c>
      <c r="C1725" s="953" t="s">
        <v>23</v>
      </c>
      <c r="D1725" s="954"/>
      <c r="E1725" s="954"/>
      <c r="F1725" s="955"/>
      <c r="G1725" s="60" t="s">
        <v>101</v>
      </c>
      <c r="H1725" s="956">
        <f>VLOOKUP($A1717,'Class-1'!$B$9:$DL$108,7,0)</f>
        <v>0</v>
      </c>
      <c r="I1725" s="956"/>
      <c r="J1725" s="956"/>
      <c r="K1725" s="956"/>
      <c r="L1725" s="956"/>
      <c r="M1725" s="957"/>
    </row>
    <row r="1726" spans="1:13" ht="18" customHeight="1">
      <c r="A1726" s="17"/>
      <c r="B1726" s="436" t="s">
        <v>165</v>
      </c>
      <c r="C1726" s="953" t="s">
        <v>64</v>
      </c>
      <c r="D1726" s="954"/>
      <c r="E1726" s="954"/>
      <c r="F1726" s="955"/>
      <c r="G1726" s="60" t="s">
        <v>101</v>
      </c>
      <c r="H1726" s="956">
        <f>VLOOKUP($A1717,'Class-1'!$B$9:$DL$108,8,0)</f>
        <v>0</v>
      </c>
      <c r="I1726" s="956"/>
      <c r="J1726" s="956"/>
      <c r="K1726" s="956"/>
      <c r="L1726" s="956"/>
      <c r="M1726" s="957"/>
    </row>
    <row r="1727" spans="1:13" ht="18" customHeight="1">
      <c r="A1727" s="17"/>
      <c r="B1727" s="436" t="s">
        <v>165</v>
      </c>
      <c r="C1727" s="953" t="s">
        <v>65</v>
      </c>
      <c r="D1727" s="954"/>
      <c r="E1727" s="954"/>
      <c r="F1727" s="955"/>
      <c r="G1727" s="60" t="s">
        <v>101</v>
      </c>
      <c r="H1727" s="1026" t="str">
        <f>CONCATENATE('Class-1'!$F$4,'Class-1'!$I$4)</f>
        <v>4(A)</v>
      </c>
      <c r="I1727" s="956"/>
      <c r="J1727" s="956"/>
      <c r="K1727" s="956"/>
      <c r="L1727" s="956"/>
      <c r="M1727" s="957"/>
    </row>
    <row r="1728" spans="1:13" ht="18" customHeight="1" thickBot="1">
      <c r="A1728" s="17"/>
      <c r="B1728" s="436" t="s">
        <v>165</v>
      </c>
      <c r="C1728" s="1027" t="s">
        <v>25</v>
      </c>
      <c r="D1728" s="1028"/>
      <c r="E1728" s="1028"/>
      <c r="F1728" s="1029"/>
      <c r="G1728" s="130" t="s">
        <v>101</v>
      </c>
      <c r="H1728" s="1030">
        <f>VLOOKUP($A1717,'Class-1'!$B$9:$DL$108,9,0)</f>
        <v>0</v>
      </c>
      <c r="I1728" s="1030"/>
      <c r="J1728" s="1030"/>
      <c r="K1728" s="1030"/>
      <c r="L1728" s="1030"/>
      <c r="M1728" s="1031"/>
    </row>
    <row r="1729" spans="1:13" ht="18" customHeight="1">
      <c r="A1729" s="17"/>
      <c r="B1729" s="436" t="s">
        <v>165</v>
      </c>
      <c r="C1729" s="958" t="s">
        <v>66</v>
      </c>
      <c r="D1729" s="959"/>
      <c r="E1729" s="268" t="s">
        <v>109</v>
      </c>
      <c r="F1729" s="268" t="s">
        <v>110</v>
      </c>
      <c r="G1729" s="265" t="s">
        <v>34</v>
      </c>
      <c r="H1729" s="269" t="s">
        <v>67</v>
      </c>
      <c r="I1729" s="265" t="s">
        <v>147</v>
      </c>
      <c r="J1729" s="270" t="s">
        <v>31</v>
      </c>
      <c r="K1729" s="960" t="s">
        <v>118</v>
      </c>
      <c r="L1729" s="961"/>
      <c r="M1729" s="275" t="s">
        <v>119</v>
      </c>
    </row>
    <row r="1730" spans="1:13" ht="18" customHeight="1" thickBot="1">
      <c r="A1730" s="17"/>
      <c r="B1730" s="436" t="s">
        <v>165</v>
      </c>
      <c r="C1730" s="966" t="s">
        <v>68</v>
      </c>
      <c r="D1730" s="967"/>
      <c r="E1730" s="470">
        <f>'Class-1'!$K$7</f>
        <v>20</v>
      </c>
      <c r="F1730" s="470">
        <f>'Class-1'!$L$7</f>
        <v>20</v>
      </c>
      <c r="G1730" s="266">
        <f>E1730+F1730</f>
        <v>40</v>
      </c>
      <c r="H1730" s="470">
        <f>'Class-1'!$Q$7</f>
        <v>60</v>
      </c>
      <c r="I1730" s="266">
        <f>G1730+H1730</f>
        <v>100</v>
      </c>
      <c r="J1730" s="470">
        <f>'Class-1'!$U$7</f>
        <v>100</v>
      </c>
      <c r="K1730" s="1032">
        <f>I1730+J1730</f>
        <v>200</v>
      </c>
      <c r="L1730" s="1033"/>
      <c r="M1730" s="276" t="s">
        <v>166</v>
      </c>
    </row>
    <row r="1731" spans="1:13" ht="18" customHeight="1">
      <c r="A1731" s="17"/>
      <c r="B1731" s="436" t="s">
        <v>165</v>
      </c>
      <c r="C1731" s="1034" t="str">
        <f>'Class-1'!$K$3</f>
        <v>Hindi</v>
      </c>
      <c r="D1731" s="1035"/>
      <c r="E1731" s="131">
        <f>IF(OR(C1731="",$I1722="NSO"),"",VLOOKUP($A1717,'Class-1'!$B$9:$DL$108,10,0))</f>
        <v>0</v>
      </c>
      <c r="F1731" s="131">
        <f>IF(OR(C1731="",$I1722="NSO"),"",VLOOKUP($A1717,'Class-1'!$B$9:$DL$108,11,0))</f>
        <v>0</v>
      </c>
      <c r="G1731" s="267">
        <f>SUM(E1731,F1731)</f>
        <v>0</v>
      </c>
      <c r="H1731" s="131">
        <f>IF(OR(C1731="",$I1722="NSO"),"",VLOOKUP($A1717,'Class-1'!$B$9:$DL$108,16,0))</f>
        <v>0</v>
      </c>
      <c r="I1731" s="264">
        <f t="shared" ref="I1731:I1736" si="189">SUM(G1731,H1731)</f>
        <v>0</v>
      </c>
      <c r="J1731" s="131">
        <f>IF(OR(C1731="",$I1722="NSO"),"",VLOOKUP($A1717,'Class-1'!$B$9:$DL$108,20,0))</f>
        <v>0</v>
      </c>
      <c r="K1731" s="1036">
        <f t="shared" ref="K1731:K1736" si="190">SUM(I1731,J1731)</f>
        <v>0</v>
      </c>
      <c r="L1731" s="1037">
        <f t="shared" ref="L1731:L1736" si="191">SUM(J1731,K1731)</f>
        <v>0</v>
      </c>
      <c r="M1731" s="277" t="str">
        <f>IF(OR(C1731="",$I1722="NSO"),"",VLOOKUP($A1717,'Class-1'!$B$9:$DL$108,23,0))</f>
        <v/>
      </c>
    </row>
    <row r="1732" spans="1:13" ht="18" customHeight="1">
      <c r="A1732" s="17"/>
      <c r="B1732" s="436" t="s">
        <v>165</v>
      </c>
      <c r="C1732" s="962" t="str">
        <f>'Class-1'!$Y$3</f>
        <v>Mathematics</v>
      </c>
      <c r="D1732" s="963"/>
      <c r="E1732" s="131">
        <f>IF(OR(C1732="",$I1722="NSO"),"",VLOOKUP($A1717,'Class-1'!$B$9:$DL$108,24,0))</f>
        <v>0</v>
      </c>
      <c r="F1732" s="131">
        <f>IF(OR(C1732="",$I1722="NSO"),"",VLOOKUP($A1717,'Class-1'!$B$9:$DL$108,25,0))</f>
        <v>0</v>
      </c>
      <c r="G1732" s="267">
        <f t="shared" ref="G1732:G1736" si="192">SUM(E1732,F1732)</f>
        <v>0</v>
      </c>
      <c r="H1732" s="131">
        <f>IF(OR(C1732="",$I1722="NSO"),"",VLOOKUP($A1717,'Class-1'!$B$9:$DL$108,30,0))</f>
        <v>0</v>
      </c>
      <c r="I1732" s="264">
        <f t="shared" si="189"/>
        <v>0</v>
      </c>
      <c r="J1732" s="131">
        <f>IF(OR(C1732="",$I1722="NSO"),"",VLOOKUP($A1717,'Class-1'!$B$9:$DL$108,34,0))</f>
        <v>0</v>
      </c>
      <c r="K1732" s="964">
        <f t="shared" si="190"/>
        <v>0</v>
      </c>
      <c r="L1732" s="965">
        <f t="shared" si="191"/>
        <v>0</v>
      </c>
      <c r="M1732" s="277" t="str">
        <f>IF(OR(C1732="",$I1722="NSO"),"",VLOOKUP($A1717,'Class-1'!$B$9:$DL$108,37,0))</f>
        <v/>
      </c>
    </row>
    <row r="1733" spans="1:13" ht="18" customHeight="1">
      <c r="A1733" s="17"/>
      <c r="B1733" s="436" t="s">
        <v>165</v>
      </c>
      <c r="C1733" s="962" t="str">
        <f>'Class-1'!$AM$3</f>
        <v>Sanskrit</v>
      </c>
      <c r="D1733" s="963"/>
      <c r="E1733" s="131">
        <f>IF(OR(C1733="",$I1722="NSO"),"",VLOOKUP($A1717,'Class-1'!$B$9:$DL$108,38,0))</f>
        <v>0</v>
      </c>
      <c r="F1733" s="131">
        <f>IF(OR(C1733="",$I1722="NSO"),"",VLOOKUP($A1717,'Class-1'!$B$9:$DL$108,39,0))</f>
        <v>0</v>
      </c>
      <c r="G1733" s="267">
        <f t="shared" si="192"/>
        <v>0</v>
      </c>
      <c r="H1733" s="131">
        <f>IF(OR(C1733="",$I1722="NSO"),"",VLOOKUP($A1717,'Class-1'!$B$9:$DL$108,44,0))</f>
        <v>0</v>
      </c>
      <c r="I1733" s="264">
        <f t="shared" si="189"/>
        <v>0</v>
      </c>
      <c r="J1733" s="131">
        <f>IF(OR(C1733="",$I1722="NSO"),"",VLOOKUP($A1717,'Class-1'!$B$9:$DL$108,48,0))</f>
        <v>0</v>
      </c>
      <c r="K1733" s="964">
        <f t="shared" si="190"/>
        <v>0</v>
      </c>
      <c r="L1733" s="965">
        <f t="shared" si="191"/>
        <v>0</v>
      </c>
      <c r="M1733" s="277" t="str">
        <f>IF(OR(C1733="",$I1722="NSO"),"",VLOOKUP($A1717,'Class-1'!$B$9:$DL$108,51,0))</f>
        <v/>
      </c>
    </row>
    <row r="1734" spans="1:13" ht="18" customHeight="1">
      <c r="A1734" s="17"/>
      <c r="B1734" s="436" t="s">
        <v>165</v>
      </c>
      <c r="C1734" s="962" t="str">
        <f>'Class-1'!$BA$3</f>
        <v>English</v>
      </c>
      <c r="D1734" s="963"/>
      <c r="E1734" s="131">
        <f>IF(OR(C1734="",$I1722="NSO"),"",VLOOKUP($A1717,'Class-1'!$B$9:$DL$108,52,0))</f>
        <v>0</v>
      </c>
      <c r="F1734" s="131">
        <f>IF(OR(C1734="",$I1722="NSO"),"",VLOOKUP($A1717,'Class-1'!$B$9:$DL$108,53,0))</f>
        <v>0</v>
      </c>
      <c r="G1734" s="267">
        <f t="shared" si="192"/>
        <v>0</v>
      </c>
      <c r="H1734" s="131">
        <f>IF(OR(C1734="",$I1722="NSO"),"",VLOOKUP($A1717,'Class-1'!$B$9:$DL$108,58,0))</f>
        <v>0</v>
      </c>
      <c r="I1734" s="264">
        <f t="shared" si="189"/>
        <v>0</v>
      </c>
      <c r="J1734" s="131">
        <f>IF(OR(C1734="",$I1722="NSO"),"",VLOOKUP($A1717,'Class-1'!$B$9:$DL$108,62,0))</f>
        <v>0</v>
      </c>
      <c r="K1734" s="964">
        <f t="shared" si="190"/>
        <v>0</v>
      </c>
      <c r="L1734" s="965">
        <f t="shared" si="191"/>
        <v>0</v>
      </c>
      <c r="M1734" s="277" t="str">
        <f>IF(OR(C1734="",$I1722="NSO"),"",VLOOKUP($A1717,'Class-1'!$B$9:$DL$108,65,0))</f>
        <v/>
      </c>
    </row>
    <row r="1735" spans="1:13" ht="18" customHeight="1" thickBot="1">
      <c r="A1735" s="17"/>
      <c r="B1735" s="436" t="s">
        <v>165</v>
      </c>
      <c r="C1735" s="966" t="s">
        <v>68</v>
      </c>
      <c r="D1735" s="967"/>
      <c r="E1735" s="470">
        <f>'Class-1'!$BO$7</f>
        <v>20</v>
      </c>
      <c r="F1735" s="470">
        <f>'Class-1'!$BP$7</f>
        <v>20</v>
      </c>
      <c r="G1735" s="266">
        <f t="shared" si="192"/>
        <v>40</v>
      </c>
      <c r="H1735" s="271">
        <f>'Class-1'!$BU$7</f>
        <v>60</v>
      </c>
      <c r="I1735" s="266">
        <f t="shared" si="189"/>
        <v>100</v>
      </c>
      <c r="J1735" s="470">
        <f>'Class-1'!$BY$7</f>
        <v>100</v>
      </c>
      <c r="K1735" s="1032">
        <f t="shared" si="190"/>
        <v>200</v>
      </c>
      <c r="L1735" s="1033">
        <f t="shared" si="191"/>
        <v>300</v>
      </c>
      <c r="M1735" s="276" t="s">
        <v>166</v>
      </c>
    </row>
    <row r="1736" spans="1:13" ht="18" customHeight="1">
      <c r="A1736" s="17"/>
      <c r="B1736" s="436" t="s">
        <v>165</v>
      </c>
      <c r="C1736" s="962" t="str">
        <f>'Class-1'!$BO$3</f>
        <v>Env. Study</v>
      </c>
      <c r="D1736" s="963"/>
      <c r="E1736" s="131">
        <f>IF(OR(C1736="",$I1722="NSO"),"",VLOOKUP($A1717,'Class-1'!$B$9:$DL$108,66,0))</f>
        <v>0</v>
      </c>
      <c r="F1736" s="131">
        <f>IF(OR(C1736="",$I1722="NSO"),"",VLOOKUP($A1717,'Class-1'!$B$9:$DL$108,67,0))</f>
        <v>0</v>
      </c>
      <c r="G1736" s="264">
        <f t="shared" si="192"/>
        <v>0</v>
      </c>
      <c r="H1736" s="131">
        <f>IF(OR(C1736="",$I1722="NSO"),"",VLOOKUP($A1717,'Class-1'!$B$9:$DL$108,72,0))</f>
        <v>0</v>
      </c>
      <c r="I1736" s="264">
        <f t="shared" si="189"/>
        <v>0</v>
      </c>
      <c r="J1736" s="131">
        <f>IF(OR(C1736="",$I1722="NSO"),"",VLOOKUP($A1717,'Class-1'!$B$9:$DL$108,76,0))</f>
        <v>0</v>
      </c>
      <c r="K1736" s="968">
        <f t="shared" si="190"/>
        <v>0</v>
      </c>
      <c r="L1736" s="969">
        <f t="shared" si="191"/>
        <v>0</v>
      </c>
      <c r="M1736" s="277" t="str">
        <f>IF(OR(C1736="",$I1722="NSO"),"",VLOOKUP($A1717,'Class-1'!$B$9:$DL$108,79,0))</f>
        <v/>
      </c>
    </row>
    <row r="1737" spans="1:13" ht="18" customHeight="1" thickBot="1">
      <c r="A1737" s="17"/>
      <c r="B1737" s="436" t="s">
        <v>165</v>
      </c>
      <c r="C1737" s="970"/>
      <c r="D1737" s="971"/>
      <c r="E1737" s="971"/>
      <c r="F1737" s="971"/>
      <c r="G1737" s="971"/>
      <c r="H1737" s="971"/>
      <c r="I1737" s="971"/>
      <c r="J1737" s="971"/>
      <c r="K1737" s="971"/>
      <c r="L1737" s="971"/>
      <c r="M1737" s="972"/>
    </row>
    <row r="1738" spans="1:13" ht="18" customHeight="1">
      <c r="A1738" s="17"/>
      <c r="B1738" s="436" t="s">
        <v>165</v>
      </c>
      <c r="C1738" s="973" t="s">
        <v>120</v>
      </c>
      <c r="D1738" s="974"/>
      <c r="E1738" s="975"/>
      <c r="F1738" s="906" t="s">
        <v>121</v>
      </c>
      <c r="G1738" s="906"/>
      <c r="H1738" s="907" t="s">
        <v>122</v>
      </c>
      <c r="I1738" s="908"/>
      <c r="J1738" s="132" t="s">
        <v>51</v>
      </c>
      <c r="K1738" s="438" t="s">
        <v>123</v>
      </c>
      <c r="L1738" s="262" t="s">
        <v>49</v>
      </c>
      <c r="M1738" s="278" t="s">
        <v>54</v>
      </c>
    </row>
    <row r="1739" spans="1:13" ht="18" customHeight="1" thickBot="1">
      <c r="A1739" s="17"/>
      <c r="B1739" s="436" t="s">
        <v>165</v>
      </c>
      <c r="C1739" s="976"/>
      <c r="D1739" s="977"/>
      <c r="E1739" s="978"/>
      <c r="F1739" s="909">
        <f>IF(OR($I1722="",$I1722="NSO"),"",VLOOKUP($A1717,'Class-1'!$B$9:$DL$108,107,0))</f>
        <v>1000</v>
      </c>
      <c r="G1739" s="910"/>
      <c r="H1739" s="909">
        <f>IF(OR($I1722="",$I1722="NSO"),"",VLOOKUP($A1717,'Class-1'!$B$9:$DL$108,108,0))</f>
        <v>0</v>
      </c>
      <c r="I1739" s="910"/>
      <c r="J1739" s="133">
        <f>IF(OR($I1722="",$I1722="NSO"),"",VLOOKUP($A1717,'Class-1'!$B$9:$DL$200,109,0))</f>
        <v>0</v>
      </c>
      <c r="K1739" s="133" t="str">
        <f>IF(OR($I1722="",$I1722="NSO"),"",VLOOKUP($A1717,'Class-1'!$B$9:$DL$200,110,0))</f>
        <v/>
      </c>
      <c r="L1739" s="263" t="str">
        <f>IF(OR($I1722="",$I1722="NSO"),"",VLOOKUP($A1717,'Class-1'!$B$9:$DL$200,111,0))</f>
        <v/>
      </c>
      <c r="M1739" s="279" t="str">
        <f>IF(OR($I1722="",$I1722="NSO"),"",VLOOKUP($A1717,'Class-1'!$B$9:$DL$200,113,0))</f>
        <v/>
      </c>
    </row>
    <row r="1740" spans="1:13" ht="18" customHeight="1" thickBot="1">
      <c r="A1740" s="17"/>
      <c r="B1740" s="436" t="s">
        <v>165</v>
      </c>
      <c r="C1740" s="979"/>
      <c r="D1740" s="980"/>
      <c r="E1740" s="980"/>
      <c r="F1740" s="980"/>
      <c r="G1740" s="980"/>
      <c r="H1740" s="981"/>
      <c r="I1740" s="983" t="s">
        <v>73</v>
      </c>
      <c r="J1740" s="984"/>
      <c r="K1740" s="63">
        <f>IF(OR($I1722="",$I1722="NSO"),"",VLOOKUP($A1717,'Class-1'!$B$9:$DL$200,104,0))</f>
        <v>0</v>
      </c>
      <c r="L1740" s="982" t="s">
        <v>93</v>
      </c>
      <c r="M1740" s="897"/>
    </row>
    <row r="1741" spans="1:13" ht="18" customHeight="1" thickBot="1">
      <c r="A1741" s="17"/>
      <c r="B1741" s="436" t="s">
        <v>165</v>
      </c>
      <c r="C1741" s="1014" t="s">
        <v>72</v>
      </c>
      <c r="D1741" s="1015"/>
      <c r="E1741" s="1015"/>
      <c r="F1741" s="1015"/>
      <c r="G1741" s="1015"/>
      <c r="H1741" s="1016"/>
      <c r="I1741" s="1017" t="s">
        <v>74</v>
      </c>
      <c r="J1741" s="1018"/>
      <c r="K1741" s="64">
        <f>IF(OR($I1722="",$I1722="NSO"),"",VLOOKUP($A1717,'Class-1'!$B$9:$DL$200,105,0))</f>
        <v>0</v>
      </c>
      <c r="L1741" s="1019" t="str">
        <f>IF(OR($I1722="",$I1722="NSO"),"",VLOOKUP($A1717,'Class-1'!$B$9:$DL$200,106,0))</f>
        <v/>
      </c>
      <c r="M1741" s="1020"/>
    </row>
    <row r="1742" spans="1:13" ht="18" customHeight="1" thickBot="1">
      <c r="A1742" s="17"/>
      <c r="B1742" s="436" t="s">
        <v>165</v>
      </c>
      <c r="C1742" s="1001" t="s">
        <v>66</v>
      </c>
      <c r="D1742" s="1002"/>
      <c r="E1742" s="1003"/>
      <c r="F1742" s="1012" t="s">
        <v>69</v>
      </c>
      <c r="G1742" s="1013"/>
      <c r="H1742" s="272" t="s">
        <v>58</v>
      </c>
      <c r="I1742" s="985" t="s">
        <v>75</v>
      </c>
      <c r="J1742" s="986"/>
      <c r="K1742" s="987">
        <f>IF(OR($I1722="",$I1722="NSO"),"",VLOOKUP($A1717,'Class-1'!$B$9:$DL$200,114,0))</f>
        <v>0</v>
      </c>
      <c r="L1742" s="987"/>
      <c r="M1742" s="988"/>
    </row>
    <row r="1743" spans="1:13" ht="18" customHeight="1">
      <c r="A1743" s="17"/>
      <c r="B1743" s="436" t="s">
        <v>165</v>
      </c>
      <c r="C1743" s="923" t="str">
        <f>'Class-1'!$CC$3</f>
        <v>WORK EXP.</v>
      </c>
      <c r="D1743" s="924"/>
      <c r="E1743" s="925"/>
      <c r="F1743" s="926" t="str">
        <f>IF(OR(C1743="",$I1722="NSO"),"",VLOOKUP($A1717,'Class-1'!$B$9:$DZ$200,121,0))</f>
        <v>0/100</v>
      </c>
      <c r="G1743" s="927"/>
      <c r="H1743" s="85" t="str">
        <f>IF(OR(C1743="",$I1722="NSO"),"",VLOOKUP($A1717,'Class-1'!$B$9:$DL$108,87,0))</f>
        <v/>
      </c>
      <c r="I1743" s="1021" t="s">
        <v>95</v>
      </c>
      <c r="J1743" s="1022"/>
      <c r="K1743" s="1023">
        <f>'Class-1'!$T$2</f>
        <v>44705</v>
      </c>
      <c r="L1743" s="1024"/>
      <c r="M1743" s="1025"/>
    </row>
    <row r="1744" spans="1:13" ht="18" customHeight="1">
      <c r="A1744" s="17"/>
      <c r="B1744" s="436" t="s">
        <v>165</v>
      </c>
      <c r="C1744" s="923" t="str">
        <f>'Class-1'!$CK$3</f>
        <v>ART EDUCATION</v>
      </c>
      <c r="D1744" s="924"/>
      <c r="E1744" s="925"/>
      <c r="F1744" s="926" t="str">
        <f>IF(OR(C1744="",$I1722="NSO"),"",VLOOKUP($A1717,'Class-1'!$B$9:$DZ$200,125,0))</f>
        <v>0/100</v>
      </c>
      <c r="G1744" s="927"/>
      <c r="H1744" s="134" t="str">
        <f>IF(OR(C1744="",$I1722="NSO"),"",VLOOKUP($A1717,'Class-1'!$B$9:$DL$108,95,0))</f>
        <v/>
      </c>
      <c r="I1744" s="928"/>
      <c r="J1744" s="929"/>
      <c r="K1744" s="929"/>
      <c r="L1744" s="929"/>
      <c r="M1744" s="930"/>
    </row>
    <row r="1745" spans="1:13" ht="18" customHeight="1" thickBot="1">
      <c r="A1745" s="17"/>
      <c r="B1745" s="436" t="s">
        <v>165</v>
      </c>
      <c r="C1745" s="931" t="str">
        <f>'Class-1'!$CS$3</f>
        <v>HEALTH &amp; PHY. EDUCATION</v>
      </c>
      <c r="D1745" s="932"/>
      <c r="E1745" s="933"/>
      <c r="F1745" s="926" t="str">
        <f>IF(OR(C1745="",$I1722="NSO"),"",VLOOKUP($A1717,'Class-1'!$B$9:$DZ$200,129,0))</f>
        <v>0/100</v>
      </c>
      <c r="G1745" s="927"/>
      <c r="H1745" s="86" t="str">
        <f>IF(OR(C1745="",$I1722="NSO"),"",VLOOKUP($A1717,'Class-1'!$B$9:$DL$108,103,0))</f>
        <v/>
      </c>
      <c r="I1745" s="889" t="s">
        <v>89</v>
      </c>
      <c r="J1745" s="890"/>
      <c r="K1745" s="936"/>
      <c r="L1745" s="937"/>
      <c r="M1745" s="938"/>
    </row>
    <row r="1746" spans="1:13" ht="18" customHeight="1">
      <c r="A1746" s="17"/>
      <c r="B1746" s="436" t="s">
        <v>165</v>
      </c>
      <c r="C1746" s="895" t="s">
        <v>76</v>
      </c>
      <c r="D1746" s="896"/>
      <c r="E1746" s="896"/>
      <c r="F1746" s="896"/>
      <c r="G1746" s="896"/>
      <c r="H1746" s="897"/>
      <c r="I1746" s="891"/>
      <c r="J1746" s="892"/>
      <c r="K1746" s="939"/>
      <c r="L1746" s="940"/>
      <c r="M1746" s="941"/>
    </row>
    <row r="1747" spans="1:13" ht="18" customHeight="1">
      <c r="A1747" s="17"/>
      <c r="B1747" s="436" t="s">
        <v>165</v>
      </c>
      <c r="C1747" s="135" t="s">
        <v>35</v>
      </c>
      <c r="D1747" s="463" t="s">
        <v>82</v>
      </c>
      <c r="E1747" s="452"/>
      <c r="F1747" s="463" t="s">
        <v>83</v>
      </c>
      <c r="G1747" s="464"/>
      <c r="H1747" s="465"/>
      <c r="I1747" s="893"/>
      <c r="J1747" s="894"/>
      <c r="K1747" s="942"/>
      <c r="L1747" s="943"/>
      <c r="M1747" s="944"/>
    </row>
    <row r="1748" spans="1:13" ht="16.5" customHeight="1">
      <c r="A1748" s="17"/>
      <c r="B1748" s="436" t="s">
        <v>165</v>
      </c>
      <c r="C1748" s="148" t="s">
        <v>168</v>
      </c>
      <c r="D1748" s="451" t="s">
        <v>170</v>
      </c>
      <c r="E1748" s="148"/>
      <c r="F1748" s="468" t="s">
        <v>84</v>
      </c>
      <c r="G1748" s="466"/>
      <c r="H1748" s="467"/>
      <c r="I1748" s="992" t="s">
        <v>90</v>
      </c>
      <c r="J1748" s="993"/>
      <c r="K1748" s="993"/>
      <c r="L1748" s="993"/>
      <c r="M1748" s="994"/>
    </row>
    <row r="1749" spans="1:13" ht="16.5" customHeight="1">
      <c r="A1749" s="17"/>
      <c r="B1749" s="436" t="s">
        <v>165</v>
      </c>
      <c r="C1749" s="471" t="s">
        <v>77</v>
      </c>
      <c r="D1749" s="451" t="s">
        <v>173</v>
      </c>
      <c r="E1749" s="148"/>
      <c r="F1749" s="468" t="s">
        <v>85</v>
      </c>
      <c r="G1749" s="466"/>
      <c r="H1749" s="467"/>
      <c r="I1749" s="995"/>
      <c r="J1749" s="996"/>
      <c r="K1749" s="996"/>
      <c r="L1749" s="996"/>
      <c r="M1749" s="997"/>
    </row>
    <row r="1750" spans="1:13" ht="16.5" customHeight="1">
      <c r="A1750" s="17"/>
      <c r="B1750" s="436" t="s">
        <v>165</v>
      </c>
      <c r="C1750" s="471" t="s">
        <v>78</v>
      </c>
      <c r="D1750" s="451" t="s">
        <v>174</v>
      </c>
      <c r="E1750" s="148"/>
      <c r="F1750" s="468" t="s">
        <v>86</v>
      </c>
      <c r="G1750" s="466"/>
      <c r="H1750" s="467"/>
      <c r="I1750" s="995"/>
      <c r="J1750" s="996"/>
      <c r="K1750" s="996"/>
      <c r="L1750" s="996"/>
      <c r="M1750" s="997"/>
    </row>
    <row r="1751" spans="1:13" ht="16.5" customHeight="1">
      <c r="A1751" s="17"/>
      <c r="B1751" s="436" t="s">
        <v>165</v>
      </c>
      <c r="C1751" s="471" t="s">
        <v>80</v>
      </c>
      <c r="D1751" s="451" t="s">
        <v>171</v>
      </c>
      <c r="E1751" s="148"/>
      <c r="F1751" s="468" t="s">
        <v>88</v>
      </c>
      <c r="G1751" s="466"/>
      <c r="H1751" s="467"/>
      <c r="I1751" s="998"/>
      <c r="J1751" s="999"/>
      <c r="K1751" s="999"/>
      <c r="L1751" s="999"/>
      <c r="M1751" s="1000"/>
    </row>
    <row r="1752" spans="1:13" ht="16.5" customHeight="1" thickBot="1">
      <c r="A1752" s="17"/>
      <c r="B1752" s="437" t="s">
        <v>165</v>
      </c>
      <c r="C1752" s="280" t="s">
        <v>79</v>
      </c>
      <c r="D1752" s="446" t="s">
        <v>172</v>
      </c>
      <c r="E1752" s="439"/>
      <c r="F1752" s="461" t="s">
        <v>87</v>
      </c>
      <c r="G1752" s="462"/>
      <c r="H1752" s="469"/>
      <c r="I1752" s="989" t="s">
        <v>124</v>
      </c>
      <c r="J1752" s="990"/>
      <c r="K1752" s="990"/>
      <c r="L1752" s="990"/>
      <c r="M1752" s="991"/>
    </row>
    <row r="1753" spans="1:13" ht="14.25" customHeight="1" thickBot="1">
      <c r="A1753" s="282">
        <f>A1717+1</f>
        <v>49</v>
      </c>
      <c r="B1753" s="1009" t="s">
        <v>61</v>
      </c>
      <c r="C1753" s="1010"/>
      <c r="D1753" s="1010"/>
      <c r="E1753" s="1010"/>
      <c r="F1753" s="1010"/>
      <c r="G1753" s="1010"/>
      <c r="H1753" s="1010"/>
      <c r="I1753" s="1010"/>
      <c r="J1753" s="1010"/>
      <c r="K1753" s="1010"/>
      <c r="L1753" s="1010"/>
      <c r="M1753" s="1011"/>
    </row>
    <row r="1754" spans="1:13" ht="36.75" thickTop="1">
      <c r="A1754" s="17"/>
      <c r="B1754" s="1005"/>
      <c r="C1754" s="1006"/>
      <c r="D1754" s="945" t="str">
        <f>Master!$E$8</f>
        <v>Govt.Sr.Sec.Sch. Raimalwada</v>
      </c>
      <c r="E1754" s="946"/>
      <c r="F1754" s="946"/>
      <c r="G1754" s="946"/>
      <c r="H1754" s="946"/>
      <c r="I1754" s="946"/>
      <c r="J1754" s="946"/>
      <c r="K1754" s="946"/>
      <c r="L1754" s="946"/>
      <c r="M1754" s="947"/>
    </row>
    <row r="1755" spans="1:13" ht="21" customHeight="1" thickBot="1">
      <c r="A1755" s="17"/>
      <c r="B1755" s="1007"/>
      <c r="C1755" s="1008"/>
      <c r="D1755" s="948" t="str">
        <f>Master!$E$11</f>
        <v>P.S.-Bapini (Jodhpur)</v>
      </c>
      <c r="E1755" s="949"/>
      <c r="F1755" s="949"/>
      <c r="G1755" s="949"/>
      <c r="H1755" s="949"/>
      <c r="I1755" s="949"/>
      <c r="J1755" s="949"/>
      <c r="K1755" s="949"/>
      <c r="L1755" s="949"/>
      <c r="M1755" s="950"/>
    </row>
    <row r="1756" spans="1:13" ht="42.75" customHeight="1" thickTop="1">
      <c r="A1756" s="17"/>
      <c r="B1756" s="273"/>
      <c r="C1756" s="916" t="s">
        <v>62</v>
      </c>
      <c r="D1756" s="917"/>
      <c r="E1756" s="917"/>
      <c r="F1756" s="917"/>
      <c r="G1756" s="917"/>
      <c r="H1756" s="917"/>
      <c r="I1756" s="918"/>
      <c r="J1756" s="922" t="s">
        <v>91</v>
      </c>
      <c r="K1756" s="922"/>
      <c r="L1756" s="934" t="str">
        <f>Master!$E$14</f>
        <v>0810000000</v>
      </c>
      <c r="M1756" s="935"/>
    </row>
    <row r="1757" spans="1:13" ht="18" customHeight="1" thickBot="1">
      <c r="A1757" s="17"/>
      <c r="B1757" s="274"/>
      <c r="C1757" s="919"/>
      <c r="D1757" s="920"/>
      <c r="E1757" s="920"/>
      <c r="F1757" s="920"/>
      <c r="G1757" s="920"/>
      <c r="H1757" s="920"/>
      <c r="I1757" s="921"/>
      <c r="J1757" s="898" t="s">
        <v>63</v>
      </c>
      <c r="K1757" s="899"/>
      <c r="L1757" s="902" t="str">
        <f>Master!$E$6</f>
        <v>2021-22</v>
      </c>
      <c r="M1757" s="903"/>
    </row>
    <row r="1758" spans="1:13" ht="18" customHeight="1" thickBot="1">
      <c r="A1758" s="17"/>
      <c r="B1758" s="274"/>
      <c r="C1758" s="951" t="s">
        <v>125</v>
      </c>
      <c r="D1758" s="952"/>
      <c r="E1758" s="952"/>
      <c r="F1758" s="952"/>
      <c r="G1758" s="952"/>
      <c r="H1758" s="952"/>
      <c r="I1758" s="281">
        <f>VLOOKUP($A1753,'Class-1'!$B$9:$F$108,5,0)</f>
        <v>0</v>
      </c>
      <c r="J1758" s="900"/>
      <c r="K1758" s="901"/>
      <c r="L1758" s="904"/>
      <c r="M1758" s="905"/>
    </row>
    <row r="1759" spans="1:13" ht="18" customHeight="1">
      <c r="A1759" s="17"/>
      <c r="B1759" s="436" t="s">
        <v>165</v>
      </c>
      <c r="C1759" s="911" t="s">
        <v>20</v>
      </c>
      <c r="D1759" s="912"/>
      <c r="E1759" s="912"/>
      <c r="F1759" s="913"/>
      <c r="G1759" s="31" t="s">
        <v>101</v>
      </c>
      <c r="H1759" s="914">
        <f>VLOOKUP($A1753,'Class-1'!$B$9:$DL$108,3,0)</f>
        <v>0</v>
      </c>
      <c r="I1759" s="914"/>
      <c r="J1759" s="914"/>
      <c r="K1759" s="914"/>
      <c r="L1759" s="914"/>
      <c r="M1759" s="915"/>
    </row>
    <row r="1760" spans="1:13" ht="18" customHeight="1">
      <c r="A1760" s="17"/>
      <c r="B1760" s="436" t="s">
        <v>165</v>
      </c>
      <c r="C1760" s="953" t="s">
        <v>22</v>
      </c>
      <c r="D1760" s="954"/>
      <c r="E1760" s="954"/>
      <c r="F1760" s="955"/>
      <c r="G1760" s="60" t="s">
        <v>101</v>
      </c>
      <c r="H1760" s="956">
        <f>VLOOKUP($A1753,'Class-1'!$B$9:$DL$108,6,0)</f>
        <v>0</v>
      </c>
      <c r="I1760" s="956"/>
      <c r="J1760" s="956"/>
      <c r="K1760" s="956"/>
      <c r="L1760" s="956"/>
      <c r="M1760" s="957"/>
    </row>
    <row r="1761" spans="1:13" ht="18" customHeight="1">
      <c r="A1761" s="17"/>
      <c r="B1761" s="436" t="s">
        <v>165</v>
      </c>
      <c r="C1761" s="953" t="s">
        <v>23</v>
      </c>
      <c r="D1761" s="954"/>
      <c r="E1761" s="954"/>
      <c r="F1761" s="955"/>
      <c r="G1761" s="60" t="s">
        <v>101</v>
      </c>
      <c r="H1761" s="956">
        <f>VLOOKUP($A1753,'Class-1'!$B$9:$DL$108,7,0)</f>
        <v>0</v>
      </c>
      <c r="I1761" s="956"/>
      <c r="J1761" s="956"/>
      <c r="K1761" s="956"/>
      <c r="L1761" s="956"/>
      <c r="M1761" s="957"/>
    </row>
    <row r="1762" spans="1:13" ht="18" customHeight="1">
      <c r="A1762" s="17"/>
      <c r="B1762" s="436" t="s">
        <v>165</v>
      </c>
      <c r="C1762" s="953" t="s">
        <v>64</v>
      </c>
      <c r="D1762" s="954"/>
      <c r="E1762" s="954"/>
      <c r="F1762" s="955"/>
      <c r="G1762" s="60" t="s">
        <v>101</v>
      </c>
      <c r="H1762" s="956">
        <f>VLOOKUP($A1753,'Class-1'!$B$9:$DL$108,8,0)</f>
        <v>0</v>
      </c>
      <c r="I1762" s="956"/>
      <c r="J1762" s="956"/>
      <c r="K1762" s="956"/>
      <c r="L1762" s="956"/>
      <c r="M1762" s="957"/>
    </row>
    <row r="1763" spans="1:13" ht="18" customHeight="1">
      <c r="A1763" s="17"/>
      <c r="B1763" s="436" t="s">
        <v>165</v>
      </c>
      <c r="C1763" s="953" t="s">
        <v>65</v>
      </c>
      <c r="D1763" s="954"/>
      <c r="E1763" s="954"/>
      <c r="F1763" s="955"/>
      <c r="G1763" s="60" t="s">
        <v>101</v>
      </c>
      <c r="H1763" s="1026" t="str">
        <f>CONCATENATE('Class-1'!$F$4,'Class-1'!$I$4)</f>
        <v>4(A)</v>
      </c>
      <c r="I1763" s="956"/>
      <c r="J1763" s="956"/>
      <c r="K1763" s="956"/>
      <c r="L1763" s="956"/>
      <c r="M1763" s="957"/>
    </row>
    <row r="1764" spans="1:13" ht="18" customHeight="1" thickBot="1">
      <c r="A1764" s="17"/>
      <c r="B1764" s="436" t="s">
        <v>165</v>
      </c>
      <c r="C1764" s="1027" t="s">
        <v>25</v>
      </c>
      <c r="D1764" s="1028"/>
      <c r="E1764" s="1028"/>
      <c r="F1764" s="1029"/>
      <c r="G1764" s="130" t="s">
        <v>101</v>
      </c>
      <c r="H1764" s="1030">
        <f>VLOOKUP($A1753,'Class-1'!$B$9:$DL$108,9,0)</f>
        <v>0</v>
      </c>
      <c r="I1764" s="1030"/>
      <c r="J1764" s="1030"/>
      <c r="K1764" s="1030"/>
      <c r="L1764" s="1030"/>
      <c r="M1764" s="1031"/>
    </row>
    <row r="1765" spans="1:13" ht="18" customHeight="1">
      <c r="A1765" s="17"/>
      <c r="B1765" s="436" t="s">
        <v>165</v>
      </c>
      <c r="C1765" s="958" t="s">
        <v>66</v>
      </c>
      <c r="D1765" s="959"/>
      <c r="E1765" s="268" t="s">
        <v>109</v>
      </c>
      <c r="F1765" s="268" t="s">
        <v>110</v>
      </c>
      <c r="G1765" s="265" t="s">
        <v>34</v>
      </c>
      <c r="H1765" s="269" t="s">
        <v>67</v>
      </c>
      <c r="I1765" s="265" t="s">
        <v>147</v>
      </c>
      <c r="J1765" s="270" t="s">
        <v>31</v>
      </c>
      <c r="K1765" s="960" t="s">
        <v>118</v>
      </c>
      <c r="L1765" s="961"/>
      <c r="M1765" s="275" t="s">
        <v>119</v>
      </c>
    </row>
    <row r="1766" spans="1:13" ht="18" customHeight="1" thickBot="1">
      <c r="A1766" s="17"/>
      <c r="B1766" s="436" t="s">
        <v>165</v>
      </c>
      <c r="C1766" s="966" t="s">
        <v>68</v>
      </c>
      <c r="D1766" s="967"/>
      <c r="E1766" s="470">
        <f>'Class-1'!$K$7</f>
        <v>20</v>
      </c>
      <c r="F1766" s="470">
        <f>'Class-1'!$L$7</f>
        <v>20</v>
      </c>
      <c r="G1766" s="266">
        <f>E1766+F1766</f>
        <v>40</v>
      </c>
      <c r="H1766" s="470">
        <f>'Class-1'!$Q$7</f>
        <v>60</v>
      </c>
      <c r="I1766" s="266">
        <f>G1766+H1766</f>
        <v>100</v>
      </c>
      <c r="J1766" s="470">
        <f>'Class-1'!$U$7</f>
        <v>100</v>
      </c>
      <c r="K1766" s="1032">
        <f>I1766+J1766</f>
        <v>200</v>
      </c>
      <c r="L1766" s="1033"/>
      <c r="M1766" s="276" t="s">
        <v>166</v>
      </c>
    </row>
    <row r="1767" spans="1:13" ht="18" customHeight="1">
      <c r="A1767" s="17"/>
      <c r="B1767" s="436" t="s">
        <v>165</v>
      </c>
      <c r="C1767" s="1034" t="str">
        <f>'Class-1'!$K$3</f>
        <v>Hindi</v>
      </c>
      <c r="D1767" s="1035"/>
      <c r="E1767" s="131">
        <f>IF(OR(C1767="",$I1758="NSO"),"",VLOOKUP($A1753,'Class-1'!$B$9:$DL$108,10,0))</f>
        <v>0</v>
      </c>
      <c r="F1767" s="131">
        <f>IF(OR(C1767="",$I1758="NSO"),"",VLOOKUP($A1753,'Class-1'!$B$9:$DL$108,11,0))</f>
        <v>0</v>
      </c>
      <c r="G1767" s="267">
        <f>SUM(E1767,F1767)</f>
        <v>0</v>
      </c>
      <c r="H1767" s="131">
        <f>IF(OR(C1767="",$I1758="NSO"),"",VLOOKUP($A1753,'Class-1'!$B$9:$DL$108,16,0))</f>
        <v>0</v>
      </c>
      <c r="I1767" s="264">
        <f t="shared" ref="I1767:I1772" si="193">SUM(G1767,H1767)</f>
        <v>0</v>
      </c>
      <c r="J1767" s="131">
        <f>IF(OR(C1767="",$I1758="NSO"),"",VLOOKUP($A1753,'Class-1'!$B$9:$DL$108,20,0))</f>
        <v>0</v>
      </c>
      <c r="K1767" s="1036">
        <f t="shared" ref="K1767:K1772" si="194">SUM(I1767,J1767)</f>
        <v>0</v>
      </c>
      <c r="L1767" s="1037">
        <f t="shared" ref="L1767:L1772" si="195">SUM(J1767,K1767)</f>
        <v>0</v>
      </c>
      <c r="M1767" s="277" t="str">
        <f>IF(OR(C1767="",$I1758="NSO"),"",VLOOKUP($A1753,'Class-1'!$B$9:$DL$108,23,0))</f>
        <v/>
      </c>
    </row>
    <row r="1768" spans="1:13" ht="18" customHeight="1">
      <c r="A1768" s="17"/>
      <c r="B1768" s="436" t="s">
        <v>165</v>
      </c>
      <c r="C1768" s="962" t="str">
        <f>'Class-1'!$Y$3</f>
        <v>Mathematics</v>
      </c>
      <c r="D1768" s="963"/>
      <c r="E1768" s="131">
        <f>IF(OR(C1768="",$I1758="NSO"),"",VLOOKUP($A1753,'Class-1'!$B$9:$DL$108,24,0))</f>
        <v>0</v>
      </c>
      <c r="F1768" s="131">
        <f>IF(OR(C1768="",$I1758="NSO"),"",VLOOKUP($A1753,'Class-1'!$B$9:$DL$108,25,0))</f>
        <v>0</v>
      </c>
      <c r="G1768" s="267">
        <f t="shared" ref="G1768:G1772" si="196">SUM(E1768,F1768)</f>
        <v>0</v>
      </c>
      <c r="H1768" s="131">
        <f>IF(OR(C1768="",$I1758="NSO"),"",VLOOKUP($A1753,'Class-1'!$B$9:$DL$108,30,0))</f>
        <v>0</v>
      </c>
      <c r="I1768" s="264">
        <f t="shared" si="193"/>
        <v>0</v>
      </c>
      <c r="J1768" s="131">
        <f>IF(OR(C1768="",$I1758="NSO"),"",VLOOKUP($A1753,'Class-1'!$B$9:$DL$108,34,0))</f>
        <v>0</v>
      </c>
      <c r="K1768" s="964">
        <f t="shared" si="194"/>
        <v>0</v>
      </c>
      <c r="L1768" s="965">
        <f t="shared" si="195"/>
        <v>0</v>
      </c>
      <c r="M1768" s="277" t="str">
        <f>IF(OR(C1768="",$I1758="NSO"),"",VLOOKUP($A1753,'Class-1'!$B$9:$DL$108,37,0))</f>
        <v/>
      </c>
    </row>
    <row r="1769" spans="1:13" ht="18" customHeight="1">
      <c r="A1769" s="17"/>
      <c r="B1769" s="436" t="s">
        <v>165</v>
      </c>
      <c r="C1769" s="962" t="str">
        <f>'Class-1'!$AM$3</f>
        <v>Sanskrit</v>
      </c>
      <c r="D1769" s="963"/>
      <c r="E1769" s="131">
        <f>IF(OR(C1769="",$I1758="NSO"),"",VLOOKUP($A1753,'Class-1'!$B$9:$DL$108,38,0))</f>
        <v>0</v>
      </c>
      <c r="F1769" s="131">
        <f>IF(OR(C1769="",$I1758="NSO"),"",VLOOKUP($A1753,'Class-1'!$B$9:$DL$108,39,0))</f>
        <v>0</v>
      </c>
      <c r="G1769" s="267">
        <f t="shared" si="196"/>
        <v>0</v>
      </c>
      <c r="H1769" s="131">
        <f>IF(OR(C1769="",$I1758="NSO"),"",VLOOKUP($A1753,'Class-1'!$B$9:$DL$108,44,0))</f>
        <v>0</v>
      </c>
      <c r="I1769" s="264">
        <f t="shared" si="193"/>
        <v>0</v>
      </c>
      <c r="J1769" s="131">
        <f>IF(OR(C1769="",$I1758="NSO"),"",VLOOKUP($A1753,'Class-1'!$B$9:$DL$108,48,0))</f>
        <v>0</v>
      </c>
      <c r="K1769" s="964">
        <f t="shared" si="194"/>
        <v>0</v>
      </c>
      <c r="L1769" s="965">
        <f t="shared" si="195"/>
        <v>0</v>
      </c>
      <c r="M1769" s="277" t="str">
        <f>IF(OR(C1769="",$I1758="NSO"),"",VLOOKUP($A1753,'Class-1'!$B$9:$DL$108,51,0))</f>
        <v/>
      </c>
    </row>
    <row r="1770" spans="1:13" ht="18" customHeight="1">
      <c r="A1770" s="17"/>
      <c r="B1770" s="436" t="s">
        <v>165</v>
      </c>
      <c r="C1770" s="962" t="str">
        <f>'Class-1'!$BA$3</f>
        <v>English</v>
      </c>
      <c r="D1770" s="963"/>
      <c r="E1770" s="131">
        <f>IF(OR(C1770="",$I1758="NSO"),"",VLOOKUP($A1753,'Class-1'!$B$9:$DL$108,52,0))</f>
        <v>0</v>
      </c>
      <c r="F1770" s="131">
        <f>IF(OR(C1770="",$I1758="NSO"),"",VLOOKUP($A1753,'Class-1'!$B$9:$DL$108,53,0))</f>
        <v>0</v>
      </c>
      <c r="G1770" s="267">
        <f t="shared" si="196"/>
        <v>0</v>
      </c>
      <c r="H1770" s="131">
        <f>IF(OR(C1770="",$I1758="NSO"),"",VLOOKUP($A1753,'Class-1'!$B$9:$DL$108,58,0))</f>
        <v>0</v>
      </c>
      <c r="I1770" s="264">
        <f t="shared" si="193"/>
        <v>0</v>
      </c>
      <c r="J1770" s="131">
        <f>IF(OR(C1770="",$I1758="NSO"),"",VLOOKUP($A1753,'Class-1'!$B$9:$DL$108,62,0))</f>
        <v>0</v>
      </c>
      <c r="K1770" s="964">
        <f t="shared" si="194"/>
        <v>0</v>
      </c>
      <c r="L1770" s="965">
        <f t="shared" si="195"/>
        <v>0</v>
      </c>
      <c r="M1770" s="277" t="str">
        <f>IF(OR(C1770="",$I1758="NSO"),"",VLOOKUP($A1753,'Class-1'!$B$9:$DL$108,65,0))</f>
        <v/>
      </c>
    </row>
    <row r="1771" spans="1:13" ht="18" customHeight="1" thickBot="1">
      <c r="A1771" s="17"/>
      <c r="B1771" s="436" t="s">
        <v>165</v>
      </c>
      <c r="C1771" s="966" t="s">
        <v>68</v>
      </c>
      <c r="D1771" s="967"/>
      <c r="E1771" s="470">
        <f>'Class-1'!$BO$7</f>
        <v>20</v>
      </c>
      <c r="F1771" s="470">
        <f>'Class-1'!$BP$7</f>
        <v>20</v>
      </c>
      <c r="G1771" s="266">
        <f t="shared" si="196"/>
        <v>40</v>
      </c>
      <c r="H1771" s="271">
        <f>'Class-1'!$BU$7</f>
        <v>60</v>
      </c>
      <c r="I1771" s="266">
        <f t="shared" si="193"/>
        <v>100</v>
      </c>
      <c r="J1771" s="470">
        <f>'Class-1'!$BY$7</f>
        <v>100</v>
      </c>
      <c r="K1771" s="1032">
        <f t="shared" si="194"/>
        <v>200</v>
      </c>
      <c r="L1771" s="1033">
        <f t="shared" si="195"/>
        <v>300</v>
      </c>
      <c r="M1771" s="276" t="s">
        <v>166</v>
      </c>
    </row>
    <row r="1772" spans="1:13" ht="18" customHeight="1">
      <c r="A1772" s="17"/>
      <c r="B1772" s="436" t="s">
        <v>165</v>
      </c>
      <c r="C1772" s="962" t="str">
        <f>'Class-1'!$BO$3</f>
        <v>Env. Study</v>
      </c>
      <c r="D1772" s="963"/>
      <c r="E1772" s="131">
        <f>IF(OR(C1772="",$I1758="NSO"),"",VLOOKUP($A1753,'Class-1'!$B$9:$DL$108,66,0))</f>
        <v>0</v>
      </c>
      <c r="F1772" s="131">
        <f>IF(OR(C1772="",$I1758="NSO"),"",VLOOKUP($A1753,'Class-1'!$B$9:$DL$108,67,0))</f>
        <v>0</v>
      </c>
      <c r="G1772" s="264">
        <f t="shared" si="196"/>
        <v>0</v>
      </c>
      <c r="H1772" s="131">
        <f>IF(OR(C1772="",$I1758="NSO"),"",VLOOKUP($A1753,'Class-1'!$B$9:$DL$108,72,0))</f>
        <v>0</v>
      </c>
      <c r="I1772" s="264">
        <f t="shared" si="193"/>
        <v>0</v>
      </c>
      <c r="J1772" s="131">
        <f>IF(OR(C1772="",$I1758="NSO"),"",VLOOKUP($A1753,'Class-1'!$B$9:$DL$108,76,0))</f>
        <v>0</v>
      </c>
      <c r="K1772" s="968">
        <f t="shared" si="194"/>
        <v>0</v>
      </c>
      <c r="L1772" s="969">
        <f t="shared" si="195"/>
        <v>0</v>
      </c>
      <c r="M1772" s="277" t="str">
        <f>IF(OR(C1772="",$I1758="NSO"),"",VLOOKUP($A1753,'Class-1'!$B$9:$DL$108,79,0))</f>
        <v/>
      </c>
    </row>
    <row r="1773" spans="1:13" ht="18" customHeight="1" thickBot="1">
      <c r="A1773" s="17"/>
      <c r="B1773" s="436" t="s">
        <v>165</v>
      </c>
      <c r="C1773" s="970"/>
      <c r="D1773" s="971"/>
      <c r="E1773" s="971"/>
      <c r="F1773" s="971"/>
      <c r="G1773" s="971"/>
      <c r="H1773" s="971"/>
      <c r="I1773" s="971"/>
      <c r="J1773" s="971"/>
      <c r="K1773" s="971"/>
      <c r="L1773" s="971"/>
      <c r="M1773" s="972"/>
    </row>
    <row r="1774" spans="1:13" ht="18" customHeight="1">
      <c r="A1774" s="17"/>
      <c r="B1774" s="436" t="s">
        <v>165</v>
      </c>
      <c r="C1774" s="973" t="s">
        <v>120</v>
      </c>
      <c r="D1774" s="974"/>
      <c r="E1774" s="975"/>
      <c r="F1774" s="906" t="s">
        <v>121</v>
      </c>
      <c r="G1774" s="906"/>
      <c r="H1774" s="907" t="s">
        <v>122</v>
      </c>
      <c r="I1774" s="908"/>
      <c r="J1774" s="132" t="s">
        <v>51</v>
      </c>
      <c r="K1774" s="438" t="s">
        <v>123</v>
      </c>
      <c r="L1774" s="262" t="s">
        <v>49</v>
      </c>
      <c r="M1774" s="278" t="s">
        <v>54</v>
      </c>
    </row>
    <row r="1775" spans="1:13" ht="18" customHeight="1" thickBot="1">
      <c r="A1775" s="17"/>
      <c r="B1775" s="436" t="s">
        <v>165</v>
      </c>
      <c r="C1775" s="976"/>
      <c r="D1775" s="977"/>
      <c r="E1775" s="978"/>
      <c r="F1775" s="909">
        <f>IF(OR($I1758="",$I1758="NSO"),"",VLOOKUP($A1753,'Class-1'!$B$9:$DL$108,107,0))</f>
        <v>1000</v>
      </c>
      <c r="G1775" s="910"/>
      <c r="H1775" s="909">
        <f>IF(OR($I1758="",$I1758="NSO"),"",VLOOKUP($A1753,'Class-1'!$B$9:$DL$108,108,0))</f>
        <v>0</v>
      </c>
      <c r="I1775" s="910"/>
      <c r="J1775" s="133">
        <f>IF(OR($I1758="",$I1758="NSO"),"",VLOOKUP($A1753,'Class-1'!$B$9:$DL$200,109,0))</f>
        <v>0</v>
      </c>
      <c r="K1775" s="133" t="str">
        <f>IF(OR($I1758="",$I1758="NSO"),"",VLOOKUP($A1753,'Class-1'!$B$9:$DL$200,110,0))</f>
        <v/>
      </c>
      <c r="L1775" s="263" t="str">
        <f>IF(OR($I1758="",$I1758="NSO"),"",VLOOKUP($A1753,'Class-1'!$B$9:$DL$200,111,0))</f>
        <v/>
      </c>
      <c r="M1775" s="279" t="str">
        <f>IF(OR($I1758="",$I1758="NSO"),"",VLOOKUP($A1753,'Class-1'!$B$9:$DL$200,113,0))</f>
        <v/>
      </c>
    </row>
    <row r="1776" spans="1:13" ht="18" customHeight="1" thickBot="1">
      <c r="A1776" s="17"/>
      <c r="B1776" s="436" t="s">
        <v>165</v>
      </c>
      <c r="C1776" s="979"/>
      <c r="D1776" s="980"/>
      <c r="E1776" s="980"/>
      <c r="F1776" s="980"/>
      <c r="G1776" s="980"/>
      <c r="H1776" s="981"/>
      <c r="I1776" s="983" t="s">
        <v>73</v>
      </c>
      <c r="J1776" s="984"/>
      <c r="K1776" s="63">
        <f>IF(OR($I1758="",$I1758="NSO"),"",VLOOKUP($A1753,'Class-1'!$B$9:$DL$200,104,0))</f>
        <v>0</v>
      </c>
      <c r="L1776" s="982" t="s">
        <v>93</v>
      </c>
      <c r="M1776" s="897"/>
    </row>
    <row r="1777" spans="1:13" ht="18" customHeight="1" thickBot="1">
      <c r="A1777" s="17"/>
      <c r="B1777" s="436" t="s">
        <v>165</v>
      </c>
      <c r="C1777" s="1014" t="s">
        <v>72</v>
      </c>
      <c r="D1777" s="1015"/>
      <c r="E1777" s="1015"/>
      <c r="F1777" s="1015"/>
      <c r="G1777" s="1015"/>
      <c r="H1777" s="1016"/>
      <c r="I1777" s="1017" t="s">
        <v>74</v>
      </c>
      <c r="J1777" s="1018"/>
      <c r="K1777" s="64">
        <f>IF(OR($I1758="",$I1758="NSO"),"",VLOOKUP($A1753,'Class-1'!$B$9:$DL$200,105,0))</f>
        <v>0</v>
      </c>
      <c r="L1777" s="1019" t="str">
        <f>IF(OR($I1758="",$I1758="NSO"),"",VLOOKUP($A1753,'Class-1'!$B$9:$DL$200,106,0))</f>
        <v/>
      </c>
      <c r="M1777" s="1020"/>
    </row>
    <row r="1778" spans="1:13" ht="18" customHeight="1" thickBot="1">
      <c r="A1778" s="17"/>
      <c r="B1778" s="436" t="s">
        <v>165</v>
      </c>
      <c r="C1778" s="1001" t="s">
        <v>66</v>
      </c>
      <c r="D1778" s="1002"/>
      <c r="E1778" s="1003"/>
      <c r="F1778" s="1012" t="s">
        <v>69</v>
      </c>
      <c r="G1778" s="1013"/>
      <c r="H1778" s="272" t="s">
        <v>58</v>
      </c>
      <c r="I1778" s="985" t="s">
        <v>75</v>
      </c>
      <c r="J1778" s="986"/>
      <c r="K1778" s="987">
        <f>IF(OR($I1758="",$I1758="NSO"),"",VLOOKUP($A1753,'Class-1'!$B$9:$DL$200,114,0))</f>
        <v>0</v>
      </c>
      <c r="L1778" s="987"/>
      <c r="M1778" s="988"/>
    </row>
    <row r="1779" spans="1:13" ht="18" customHeight="1">
      <c r="A1779" s="17"/>
      <c r="B1779" s="436" t="s">
        <v>165</v>
      </c>
      <c r="C1779" s="923" t="str">
        <f>'Class-1'!$CC$3</f>
        <v>WORK EXP.</v>
      </c>
      <c r="D1779" s="924"/>
      <c r="E1779" s="925"/>
      <c r="F1779" s="926" t="str">
        <f>IF(OR(C1779="",$I1758="NSO"),"",VLOOKUP($A1753,'Class-1'!$B$9:$DZ$200,121,0))</f>
        <v>0/100</v>
      </c>
      <c r="G1779" s="927"/>
      <c r="H1779" s="85" t="str">
        <f>IF(OR(C1779="",$I1758="NSO"),"",VLOOKUP($A1753,'Class-1'!$B$9:$DL$108,87,0))</f>
        <v/>
      </c>
      <c r="I1779" s="1021" t="s">
        <v>95</v>
      </c>
      <c r="J1779" s="1022"/>
      <c r="K1779" s="1023">
        <f>'Class-1'!$T$2</f>
        <v>44705</v>
      </c>
      <c r="L1779" s="1024"/>
      <c r="M1779" s="1025"/>
    </row>
    <row r="1780" spans="1:13" ht="18" customHeight="1">
      <c r="A1780" s="17"/>
      <c r="B1780" s="436" t="s">
        <v>165</v>
      </c>
      <c r="C1780" s="923" t="str">
        <f>'Class-1'!$CK$3</f>
        <v>ART EDUCATION</v>
      </c>
      <c r="D1780" s="924"/>
      <c r="E1780" s="925"/>
      <c r="F1780" s="926" t="str">
        <f>IF(OR(C1780="",$I1758="NSO"),"",VLOOKUP($A1753,'Class-1'!$B$9:$DZ$200,125,0))</f>
        <v>0/100</v>
      </c>
      <c r="G1780" s="927"/>
      <c r="H1780" s="134" t="str">
        <f>IF(OR(C1780="",$I1758="NSO"),"",VLOOKUP($A1753,'Class-1'!$B$9:$DL$108,95,0))</f>
        <v/>
      </c>
      <c r="I1780" s="928"/>
      <c r="J1780" s="929"/>
      <c r="K1780" s="929"/>
      <c r="L1780" s="929"/>
      <c r="M1780" s="930"/>
    </row>
    <row r="1781" spans="1:13" ht="18" customHeight="1" thickBot="1">
      <c r="A1781" s="17"/>
      <c r="B1781" s="436" t="s">
        <v>165</v>
      </c>
      <c r="C1781" s="931" t="str">
        <f>'Class-1'!$CS$3</f>
        <v>HEALTH &amp; PHY. EDUCATION</v>
      </c>
      <c r="D1781" s="932"/>
      <c r="E1781" s="933"/>
      <c r="F1781" s="926" t="str">
        <f>IF(OR(C1781="",$I1758="NSO"),"",VLOOKUP($A1753,'Class-1'!$B$9:$DZ$200,129,0))</f>
        <v>0/100</v>
      </c>
      <c r="G1781" s="927"/>
      <c r="H1781" s="86" t="str">
        <f>IF(OR(C1781="",$I1758="NSO"),"",VLOOKUP($A1753,'Class-1'!$B$9:$DL$108,103,0))</f>
        <v/>
      </c>
      <c r="I1781" s="889" t="s">
        <v>89</v>
      </c>
      <c r="J1781" s="890"/>
      <c r="K1781" s="936"/>
      <c r="L1781" s="937"/>
      <c r="M1781" s="938"/>
    </row>
    <row r="1782" spans="1:13" ht="18" customHeight="1">
      <c r="A1782" s="17"/>
      <c r="B1782" s="436" t="s">
        <v>165</v>
      </c>
      <c r="C1782" s="895" t="s">
        <v>76</v>
      </c>
      <c r="D1782" s="896"/>
      <c r="E1782" s="896"/>
      <c r="F1782" s="896"/>
      <c r="G1782" s="896"/>
      <c r="H1782" s="897"/>
      <c r="I1782" s="891"/>
      <c r="J1782" s="892"/>
      <c r="K1782" s="939"/>
      <c r="L1782" s="940"/>
      <c r="M1782" s="941"/>
    </row>
    <row r="1783" spans="1:13" ht="18" customHeight="1">
      <c r="A1783" s="17"/>
      <c r="B1783" s="436" t="s">
        <v>165</v>
      </c>
      <c r="C1783" s="135" t="s">
        <v>35</v>
      </c>
      <c r="D1783" s="463" t="s">
        <v>82</v>
      </c>
      <c r="E1783" s="452"/>
      <c r="F1783" s="463" t="s">
        <v>83</v>
      </c>
      <c r="G1783" s="464"/>
      <c r="H1783" s="465"/>
      <c r="I1783" s="893"/>
      <c r="J1783" s="894"/>
      <c r="K1783" s="942"/>
      <c r="L1783" s="943"/>
      <c r="M1783" s="944"/>
    </row>
    <row r="1784" spans="1:13" ht="16.5" customHeight="1">
      <c r="A1784" s="17"/>
      <c r="B1784" s="436" t="s">
        <v>165</v>
      </c>
      <c r="C1784" s="148" t="s">
        <v>168</v>
      </c>
      <c r="D1784" s="451" t="s">
        <v>170</v>
      </c>
      <c r="E1784" s="148"/>
      <c r="F1784" s="468" t="s">
        <v>84</v>
      </c>
      <c r="G1784" s="466"/>
      <c r="H1784" s="467"/>
      <c r="I1784" s="992" t="s">
        <v>90</v>
      </c>
      <c r="J1784" s="993"/>
      <c r="K1784" s="993"/>
      <c r="L1784" s="993"/>
      <c r="M1784" s="994"/>
    </row>
    <row r="1785" spans="1:13" ht="16.5" customHeight="1">
      <c r="A1785" s="17"/>
      <c r="B1785" s="436" t="s">
        <v>165</v>
      </c>
      <c r="C1785" s="471" t="s">
        <v>77</v>
      </c>
      <c r="D1785" s="451" t="s">
        <v>173</v>
      </c>
      <c r="E1785" s="148"/>
      <c r="F1785" s="468" t="s">
        <v>85</v>
      </c>
      <c r="G1785" s="466"/>
      <c r="H1785" s="467"/>
      <c r="I1785" s="995"/>
      <c r="J1785" s="996"/>
      <c r="K1785" s="996"/>
      <c r="L1785" s="996"/>
      <c r="M1785" s="997"/>
    </row>
    <row r="1786" spans="1:13" ht="16.5" customHeight="1">
      <c r="A1786" s="17"/>
      <c r="B1786" s="436" t="s">
        <v>165</v>
      </c>
      <c r="C1786" s="471" t="s">
        <v>78</v>
      </c>
      <c r="D1786" s="451" t="s">
        <v>174</v>
      </c>
      <c r="E1786" s="148"/>
      <c r="F1786" s="468" t="s">
        <v>86</v>
      </c>
      <c r="G1786" s="466"/>
      <c r="H1786" s="467"/>
      <c r="I1786" s="995"/>
      <c r="J1786" s="996"/>
      <c r="K1786" s="996"/>
      <c r="L1786" s="996"/>
      <c r="M1786" s="997"/>
    </row>
    <row r="1787" spans="1:13" ht="16.5" customHeight="1">
      <c r="A1787" s="17"/>
      <c r="B1787" s="436" t="s">
        <v>165</v>
      </c>
      <c r="C1787" s="471" t="s">
        <v>80</v>
      </c>
      <c r="D1787" s="451" t="s">
        <v>171</v>
      </c>
      <c r="E1787" s="148"/>
      <c r="F1787" s="468" t="s">
        <v>88</v>
      </c>
      <c r="G1787" s="466"/>
      <c r="H1787" s="467"/>
      <c r="I1787" s="998"/>
      <c r="J1787" s="999"/>
      <c r="K1787" s="999"/>
      <c r="L1787" s="999"/>
      <c r="M1787" s="1000"/>
    </row>
    <row r="1788" spans="1:13" ht="16.5" customHeight="1" thickBot="1">
      <c r="A1788" s="17"/>
      <c r="B1788" s="437" t="s">
        <v>165</v>
      </c>
      <c r="C1788" s="280" t="s">
        <v>79</v>
      </c>
      <c r="D1788" s="446" t="s">
        <v>172</v>
      </c>
      <c r="E1788" s="439"/>
      <c r="F1788" s="461" t="s">
        <v>87</v>
      </c>
      <c r="G1788" s="462"/>
      <c r="H1788" s="469"/>
      <c r="I1788" s="989" t="s">
        <v>124</v>
      </c>
      <c r="J1788" s="990"/>
      <c r="K1788" s="990"/>
      <c r="L1788" s="990"/>
      <c r="M1788" s="991"/>
    </row>
    <row r="1789" spans="1:13" ht="20.25" customHeight="1" thickBot="1">
      <c r="A1789" s="1004"/>
      <c r="B1789" s="1004"/>
      <c r="C1789" s="1004"/>
      <c r="D1789" s="1004"/>
      <c r="E1789" s="1004"/>
      <c r="F1789" s="1004"/>
      <c r="G1789" s="1004"/>
      <c r="H1789" s="1004"/>
      <c r="I1789" s="1004"/>
      <c r="J1789" s="1004"/>
      <c r="K1789" s="1004"/>
      <c r="L1789" s="1004"/>
      <c r="M1789" s="1004"/>
    </row>
    <row r="1790" spans="1:13" ht="14.25" customHeight="1" thickBot="1">
      <c r="A1790" s="282">
        <f>A1753+1</f>
        <v>50</v>
      </c>
      <c r="B1790" s="1009" t="s">
        <v>61</v>
      </c>
      <c r="C1790" s="1010"/>
      <c r="D1790" s="1010"/>
      <c r="E1790" s="1010"/>
      <c r="F1790" s="1010"/>
      <c r="G1790" s="1010"/>
      <c r="H1790" s="1010"/>
      <c r="I1790" s="1010"/>
      <c r="J1790" s="1010"/>
      <c r="K1790" s="1010"/>
      <c r="L1790" s="1010"/>
      <c r="M1790" s="1011"/>
    </row>
    <row r="1791" spans="1:13" ht="36.75" thickTop="1">
      <c r="A1791" s="17"/>
      <c r="B1791" s="1005"/>
      <c r="C1791" s="1006"/>
      <c r="D1791" s="945" t="str">
        <f>Master!$E$8</f>
        <v>Govt.Sr.Sec.Sch. Raimalwada</v>
      </c>
      <c r="E1791" s="946"/>
      <c r="F1791" s="946"/>
      <c r="G1791" s="946"/>
      <c r="H1791" s="946"/>
      <c r="I1791" s="946"/>
      <c r="J1791" s="946"/>
      <c r="K1791" s="946"/>
      <c r="L1791" s="946"/>
      <c r="M1791" s="947"/>
    </row>
    <row r="1792" spans="1:13" ht="21" customHeight="1" thickBot="1">
      <c r="A1792" s="17"/>
      <c r="B1792" s="1007"/>
      <c r="C1792" s="1008"/>
      <c r="D1792" s="948" t="str">
        <f>Master!$E$11</f>
        <v>P.S.-Bapini (Jodhpur)</v>
      </c>
      <c r="E1792" s="949"/>
      <c r="F1792" s="949"/>
      <c r="G1792" s="949"/>
      <c r="H1792" s="949"/>
      <c r="I1792" s="949"/>
      <c r="J1792" s="949"/>
      <c r="K1792" s="949"/>
      <c r="L1792" s="949"/>
      <c r="M1792" s="950"/>
    </row>
    <row r="1793" spans="1:13" ht="42.75" customHeight="1" thickTop="1">
      <c r="A1793" s="17"/>
      <c r="B1793" s="273"/>
      <c r="C1793" s="916" t="s">
        <v>62</v>
      </c>
      <c r="D1793" s="917"/>
      <c r="E1793" s="917"/>
      <c r="F1793" s="917"/>
      <c r="G1793" s="917"/>
      <c r="H1793" s="917"/>
      <c r="I1793" s="918"/>
      <c r="J1793" s="922" t="s">
        <v>91</v>
      </c>
      <c r="K1793" s="922"/>
      <c r="L1793" s="934" t="str">
        <f>Master!$E$14</f>
        <v>0810000000</v>
      </c>
      <c r="M1793" s="935"/>
    </row>
    <row r="1794" spans="1:13" ht="18" customHeight="1" thickBot="1">
      <c r="A1794" s="17"/>
      <c r="B1794" s="274"/>
      <c r="C1794" s="919"/>
      <c r="D1794" s="920"/>
      <c r="E1794" s="920"/>
      <c r="F1794" s="920"/>
      <c r="G1794" s="920"/>
      <c r="H1794" s="920"/>
      <c r="I1794" s="921"/>
      <c r="J1794" s="898" t="s">
        <v>63</v>
      </c>
      <c r="K1794" s="899"/>
      <c r="L1794" s="902" t="str">
        <f>Master!$E$6</f>
        <v>2021-22</v>
      </c>
      <c r="M1794" s="903"/>
    </row>
    <row r="1795" spans="1:13" ht="18" customHeight="1" thickBot="1">
      <c r="A1795" s="17"/>
      <c r="B1795" s="274"/>
      <c r="C1795" s="951" t="s">
        <v>125</v>
      </c>
      <c r="D1795" s="952"/>
      <c r="E1795" s="952"/>
      <c r="F1795" s="952"/>
      <c r="G1795" s="952"/>
      <c r="H1795" s="952"/>
      <c r="I1795" s="281">
        <f>VLOOKUP($A1790,'Class-1'!$B$9:$F$108,5,0)</f>
        <v>0</v>
      </c>
      <c r="J1795" s="900"/>
      <c r="K1795" s="901"/>
      <c r="L1795" s="904"/>
      <c r="M1795" s="905"/>
    </row>
    <row r="1796" spans="1:13" ht="18" customHeight="1">
      <c r="A1796" s="17"/>
      <c r="B1796" s="436" t="s">
        <v>165</v>
      </c>
      <c r="C1796" s="911" t="s">
        <v>20</v>
      </c>
      <c r="D1796" s="912"/>
      <c r="E1796" s="912"/>
      <c r="F1796" s="913"/>
      <c r="G1796" s="31" t="s">
        <v>101</v>
      </c>
      <c r="H1796" s="914">
        <f>VLOOKUP($A1790,'Class-1'!$B$9:$DL$108,3,0)</f>
        <v>0</v>
      </c>
      <c r="I1796" s="914"/>
      <c r="J1796" s="914"/>
      <c r="K1796" s="914"/>
      <c r="L1796" s="914"/>
      <c r="M1796" s="915"/>
    </row>
    <row r="1797" spans="1:13" ht="18" customHeight="1">
      <c r="A1797" s="17"/>
      <c r="B1797" s="436" t="s">
        <v>165</v>
      </c>
      <c r="C1797" s="953" t="s">
        <v>22</v>
      </c>
      <c r="D1797" s="954"/>
      <c r="E1797" s="954"/>
      <c r="F1797" s="955"/>
      <c r="G1797" s="60" t="s">
        <v>101</v>
      </c>
      <c r="H1797" s="956">
        <f>VLOOKUP($A1790,'Class-1'!$B$9:$DL$108,6,0)</f>
        <v>0</v>
      </c>
      <c r="I1797" s="956"/>
      <c r="J1797" s="956"/>
      <c r="K1797" s="956"/>
      <c r="L1797" s="956"/>
      <c r="M1797" s="957"/>
    </row>
    <row r="1798" spans="1:13" ht="18" customHeight="1">
      <c r="A1798" s="17"/>
      <c r="B1798" s="436" t="s">
        <v>165</v>
      </c>
      <c r="C1798" s="953" t="s">
        <v>23</v>
      </c>
      <c r="D1798" s="954"/>
      <c r="E1798" s="954"/>
      <c r="F1798" s="955"/>
      <c r="G1798" s="60" t="s">
        <v>101</v>
      </c>
      <c r="H1798" s="956">
        <f>VLOOKUP($A1790,'Class-1'!$B$9:$DL$108,7,0)</f>
        <v>0</v>
      </c>
      <c r="I1798" s="956"/>
      <c r="J1798" s="956"/>
      <c r="K1798" s="956"/>
      <c r="L1798" s="956"/>
      <c r="M1798" s="957"/>
    </row>
    <row r="1799" spans="1:13" ht="18" customHeight="1">
      <c r="A1799" s="17"/>
      <c r="B1799" s="436" t="s">
        <v>165</v>
      </c>
      <c r="C1799" s="953" t="s">
        <v>64</v>
      </c>
      <c r="D1799" s="954"/>
      <c r="E1799" s="954"/>
      <c r="F1799" s="955"/>
      <c r="G1799" s="60" t="s">
        <v>101</v>
      </c>
      <c r="H1799" s="956">
        <f>VLOOKUP($A1790,'Class-1'!$B$9:$DL$108,8,0)</f>
        <v>0</v>
      </c>
      <c r="I1799" s="956"/>
      <c r="J1799" s="956"/>
      <c r="K1799" s="956"/>
      <c r="L1799" s="956"/>
      <c r="M1799" s="957"/>
    </row>
    <row r="1800" spans="1:13" ht="18" customHeight="1">
      <c r="A1800" s="17"/>
      <c r="B1800" s="436" t="s">
        <v>165</v>
      </c>
      <c r="C1800" s="953" t="s">
        <v>65</v>
      </c>
      <c r="D1800" s="954"/>
      <c r="E1800" s="954"/>
      <c r="F1800" s="955"/>
      <c r="G1800" s="60" t="s">
        <v>101</v>
      </c>
      <c r="H1800" s="1026" t="str">
        <f>CONCATENATE('Class-1'!$F$4,'Class-1'!$I$4)</f>
        <v>4(A)</v>
      </c>
      <c r="I1800" s="956"/>
      <c r="J1800" s="956"/>
      <c r="K1800" s="956"/>
      <c r="L1800" s="956"/>
      <c r="M1800" s="957"/>
    </row>
    <row r="1801" spans="1:13" ht="18" customHeight="1" thickBot="1">
      <c r="A1801" s="17"/>
      <c r="B1801" s="436" t="s">
        <v>165</v>
      </c>
      <c r="C1801" s="1027" t="s">
        <v>25</v>
      </c>
      <c r="D1801" s="1028"/>
      <c r="E1801" s="1028"/>
      <c r="F1801" s="1029"/>
      <c r="G1801" s="130" t="s">
        <v>101</v>
      </c>
      <c r="H1801" s="1030">
        <f>VLOOKUP($A1790,'Class-1'!$B$9:$DL$108,9,0)</f>
        <v>0</v>
      </c>
      <c r="I1801" s="1030"/>
      <c r="J1801" s="1030"/>
      <c r="K1801" s="1030"/>
      <c r="L1801" s="1030"/>
      <c r="M1801" s="1031"/>
    </row>
    <row r="1802" spans="1:13" ht="18" customHeight="1">
      <c r="A1802" s="17"/>
      <c r="B1802" s="436" t="s">
        <v>165</v>
      </c>
      <c r="C1802" s="958" t="s">
        <v>66</v>
      </c>
      <c r="D1802" s="959"/>
      <c r="E1802" s="268" t="s">
        <v>109</v>
      </c>
      <c r="F1802" s="268" t="s">
        <v>110</v>
      </c>
      <c r="G1802" s="265" t="s">
        <v>34</v>
      </c>
      <c r="H1802" s="269" t="s">
        <v>67</v>
      </c>
      <c r="I1802" s="265" t="s">
        <v>147</v>
      </c>
      <c r="J1802" s="270" t="s">
        <v>31</v>
      </c>
      <c r="K1802" s="960" t="s">
        <v>118</v>
      </c>
      <c r="L1802" s="961"/>
      <c r="M1802" s="275" t="s">
        <v>119</v>
      </c>
    </row>
    <row r="1803" spans="1:13" ht="18" customHeight="1" thickBot="1">
      <c r="A1803" s="17"/>
      <c r="B1803" s="436" t="s">
        <v>165</v>
      </c>
      <c r="C1803" s="966" t="s">
        <v>68</v>
      </c>
      <c r="D1803" s="967"/>
      <c r="E1803" s="470">
        <f>'Class-1'!$K$7</f>
        <v>20</v>
      </c>
      <c r="F1803" s="470">
        <f>'Class-1'!$L$7</f>
        <v>20</v>
      </c>
      <c r="G1803" s="266">
        <f>E1803+F1803</f>
        <v>40</v>
      </c>
      <c r="H1803" s="470">
        <f>'Class-1'!$Q$7</f>
        <v>60</v>
      </c>
      <c r="I1803" s="266">
        <f>G1803+H1803</f>
        <v>100</v>
      </c>
      <c r="J1803" s="470">
        <f>'Class-1'!$U$7</f>
        <v>100</v>
      </c>
      <c r="K1803" s="1032">
        <f>I1803+J1803</f>
        <v>200</v>
      </c>
      <c r="L1803" s="1033"/>
      <c r="M1803" s="276" t="s">
        <v>166</v>
      </c>
    </row>
    <row r="1804" spans="1:13" ht="18" customHeight="1">
      <c r="A1804" s="17"/>
      <c r="B1804" s="436" t="s">
        <v>165</v>
      </c>
      <c r="C1804" s="1034" t="str">
        <f>'Class-1'!$K$3</f>
        <v>Hindi</v>
      </c>
      <c r="D1804" s="1035"/>
      <c r="E1804" s="131">
        <f>IF(OR(C1804="",$I1795="NSO"),"",VLOOKUP($A1790,'Class-1'!$B$9:$DL$108,10,0))</f>
        <v>0</v>
      </c>
      <c r="F1804" s="131">
        <f>IF(OR(C1804="",$I1795="NSO"),"",VLOOKUP($A1790,'Class-1'!$B$9:$DL$108,11,0))</f>
        <v>0</v>
      </c>
      <c r="G1804" s="267">
        <f>SUM(E1804,F1804)</f>
        <v>0</v>
      </c>
      <c r="H1804" s="131">
        <f>IF(OR(C1804="",$I1795="NSO"),"",VLOOKUP($A1790,'Class-1'!$B$9:$DL$108,16,0))</f>
        <v>0</v>
      </c>
      <c r="I1804" s="264">
        <f t="shared" ref="I1804:I1809" si="197">SUM(G1804,H1804)</f>
        <v>0</v>
      </c>
      <c r="J1804" s="131">
        <f>IF(OR(C1804="",$I1795="NSO"),"",VLOOKUP($A1790,'Class-1'!$B$9:$DL$108,20,0))</f>
        <v>0</v>
      </c>
      <c r="K1804" s="1036">
        <f t="shared" ref="K1804:K1809" si="198">SUM(I1804,J1804)</f>
        <v>0</v>
      </c>
      <c r="L1804" s="1037">
        <f t="shared" ref="L1804:L1809" si="199">SUM(J1804,K1804)</f>
        <v>0</v>
      </c>
      <c r="M1804" s="277" t="str">
        <f>IF(OR(C1804="",$I1795="NSO"),"",VLOOKUP($A1790,'Class-1'!$B$9:$DL$108,23,0))</f>
        <v/>
      </c>
    </row>
    <row r="1805" spans="1:13" ht="18" customHeight="1">
      <c r="A1805" s="17"/>
      <c r="B1805" s="436" t="s">
        <v>165</v>
      </c>
      <c r="C1805" s="962" t="str">
        <f>'Class-1'!$Y$3</f>
        <v>Mathematics</v>
      </c>
      <c r="D1805" s="963"/>
      <c r="E1805" s="131">
        <f>IF(OR(C1805="",$I1795="NSO"),"",VLOOKUP($A1790,'Class-1'!$B$9:$DL$108,24,0))</f>
        <v>0</v>
      </c>
      <c r="F1805" s="131">
        <f>IF(OR(C1805="",$I1795="NSO"),"",VLOOKUP($A1790,'Class-1'!$B$9:$DL$108,25,0))</f>
        <v>0</v>
      </c>
      <c r="G1805" s="267">
        <f t="shared" ref="G1805:G1809" si="200">SUM(E1805,F1805)</f>
        <v>0</v>
      </c>
      <c r="H1805" s="131">
        <f>IF(OR(C1805="",$I1795="NSO"),"",VLOOKUP($A1790,'Class-1'!$B$9:$DL$108,30,0))</f>
        <v>0</v>
      </c>
      <c r="I1805" s="264">
        <f t="shared" si="197"/>
        <v>0</v>
      </c>
      <c r="J1805" s="131">
        <f>IF(OR(C1805="",$I1795="NSO"),"",VLOOKUP($A1790,'Class-1'!$B$9:$DL$108,34,0))</f>
        <v>0</v>
      </c>
      <c r="K1805" s="964">
        <f t="shared" si="198"/>
        <v>0</v>
      </c>
      <c r="L1805" s="965">
        <f t="shared" si="199"/>
        <v>0</v>
      </c>
      <c r="M1805" s="277" t="str">
        <f>IF(OR(C1805="",$I1795="NSO"),"",VLOOKUP($A1790,'Class-1'!$B$9:$DL$108,37,0))</f>
        <v/>
      </c>
    </row>
    <row r="1806" spans="1:13" ht="18" customHeight="1">
      <c r="A1806" s="17"/>
      <c r="B1806" s="436" t="s">
        <v>165</v>
      </c>
      <c r="C1806" s="962" t="str">
        <f>'Class-1'!$AM$3</f>
        <v>Sanskrit</v>
      </c>
      <c r="D1806" s="963"/>
      <c r="E1806" s="131">
        <f>IF(OR(C1806="",$I1795="NSO"),"",VLOOKUP($A1790,'Class-1'!$B$9:$DL$108,38,0))</f>
        <v>0</v>
      </c>
      <c r="F1806" s="131">
        <f>IF(OR(C1806="",$I1795="NSO"),"",VLOOKUP($A1790,'Class-1'!$B$9:$DL$108,39,0))</f>
        <v>0</v>
      </c>
      <c r="G1806" s="267">
        <f t="shared" si="200"/>
        <v>0</v>
      </c>
      <c r="H1806" s="131">
        <f>IF(OR(C1806="",$I1795="NSO"),"",VLOOKUP($A1790,'Class-1'!$B$9:$DL$108,44,0))</f>
        <v>0</v>
      </c>
      <c r="I1806" s="264">
        <f t="shared" si="197"/>
        <v>0</v>
      </c>
      <c r="J1806" s="131">
        <f>IF(OR(C1806="",$I1795="NSO"),"",VLOOKUP($A1790,'Class-1'!$B$9:$DL$108,48,0))</f>
        <v>0</v>
      </c>
      <c r="K1806" s="964">
        <f t="shared" si="198"/>
        <v>0</v>
      </c>
      <c r="L1806" s="965">
        <f t="shared" si="199"/>
        <v>0</v>
      </c>
      <c r="M1806" s="277" t="str">
        <f>IF(OR(C1806="",$I1795="NSO"),"",VLOOKUP($A1790,'Class-1'!$B$9:$DL$108,51,0))</f>
        <v/>
      </c>
    </row>
    <row r="1807" spans="1:13" ht="18" customHeight="1">
      <c r="A1807" s="17"/>
      <c r="B1807" s="436" t="s">
        <v>165</v>
      </c>
      <c r="C1807" s="962" t="str">
        <f>'Class-1'!$BA$3</f>
        <v>English</v>
      </c>
      <c r="D1807" s="963"/>
      <c r="E1807" s="131">
        <f>IF(OR(C1807="",$I1795="NSO"),"",VLOOKUP($A1790,'Class-1'!$B$9:$DL$108,52,0))</f>
        <v>0</v>
      </c>
      <c r="F1807" s="131">
        <f>IF(OR(C1807="",$I1795="NSO"),"",VLOOKUP($A1790,'Class-1'!$B$9:$DL$108,53,0))</f>
        <v>0</v>
      </c>
      <c r="G1807" s="267">
        <f t="shared" si="200"/>
        <v>0</v>
      </c>
      <c r="H1807" s="131">
        <f>IF(OR(C1807="",$I1795="NSO"),"",VLOOKUP($A1790,'Class-1'!$B$9:$DL$108,58,0))</f>
        <v>0</v>
      </c>
      <c r="I1807" s="264">
        <f t="shared" si="197"/>
        <v>0</v>
      </c>
      <c r="J1807" s="131">
        <f>IF(OR(C1807="",$I1795="NSO"),"",VLOOKUP($A1790,'Class-1'!$B$9:$DL$108,62,0))</f>
        <v>0</v>
      </c>
      <c r="K1807" s="964">
        <f t="shared" si="198"/>
        <v>0</v>
      </c>
      <c r="L1807" s="965">
        <f t="shared" si="199"/>
        <v>0</v>
      </c>
      <c r="M1807" s="277" t="str">
        <f>IF(OR(C1807="",$I1795="NSO"),"",VLOOKUP($A1790,'Class-1'!$B$9:$DL$108,65,0))</f>
        <v/>
      </c>
    </row>
    <row r="1808" spans="1:13" ht="18" customHeight="1" thickBot="1">
      <c r="A1808" s="17"/>
      <c r="B1808" s="436" t="s">
        <v>165</v>
      </c>
      <c r="C1808" s="966" t="s">
        <v>68</v>
      </c>
      <c r="D1808" s="967"/>
      <c r="E1808" s="470">
        <f>'Class-1'!$BO$7</f>
        <v>20</v>
      </c>
      <c r="F1808" s="470">
        <f>'Class-1'!$BP$7</f>
        <v>20</v>
      </c>
      <c r="G1808" s="266">
        <f t="shared" si="200"/>
        <v>40</v>
      </c>
      <c r="H1808" s="271">
        <f>'Class-1'!$BU$7</f>
        <v>60</v>
      </c>
      <c r="I1808" s="266">
        <f t="shared" si="197"/>
        <v>100</v>
      </c>
      <c r="J1808" s="470">
        <f>'Class-1'!$BY$7</f>
        <v>100</v>
      </c>
      <c r="K1808" s="1032">
        <f t="shared" si="198"/>
        <v>200</v>
      </c>
      <c r="L1808" s="1033">
        <f t="shared" si="199"/>
        <v>300</v>
      </c>
      <c r="M1808" s="276" t="s">
        <v>166</v>
      </c>
    </row>
    <row r="1809" spans="1:13" ht="18" customHeight="1">
      <c r="A1809" s="17"/>
      <c r="B1809" s="436" t="s">
        <v>165</v>
      </c>
      <c r="C1809" s="962" t="str">
        <f>'Class-1'!$BO$3</f>
        <v>Env. Study</v>
      </c>
      <c r="D1809" s="963"/>
      <c r="E1809" s="131">
        <f>IF(OR(C1809="",$I1795="NSO"),"",VLOOKUP($A1790,'Class-1'!$B$9:$DL$108,66,0))</f>
        <v>0</v>
      </c>
      <c r="F1809" s="131">
        <f>IF(OR(C1809="",$I1795="NSO"),"",VLOOKUP($A1790,'Class-1'!$B$9:$DL$108,67,0))</f>
        <v>0</v>
      </c>
      <c r="G1809" s="264">
        <f t="shared" si="200"/>
        <v>0</v>
      </c>
      <c r="H1809" s="131">
        <f>IF(OR(C1809="",$I1795="NSO"),"",VLOOKUP($A1790,'Class-1'!$B$9:$DL$108,72,0))</f>
        <v>0</v>
      </c>
      <c r="I1809" s="264">
        <f t="shared" si="197"/>
        <v>0</v>
      </c>
      <c r="J1809" s="131">
        <f>IF(OR(C1809="",$I1795="NSO"),"",VLOOKUP($A1790,'Class-1'!$B$9:$DL$108,76,0))</f>
        <v>0</v>
      </c>
      <c r="K1809" s="968">
        <f t="shared" si="198"/>
        <v>0</v>
      </c>
      <c r="L1809" s="969">
        <f t="shared" si="199"/>
        <v>0</v>
      </c>
      <c r="M1809" s="277" t="str">
        <f>IF(OR(C1809="",$I1795="NSO"),"",VLOOKUP($A1790,'Class-1'!$B$9:$DL$108,79,0))</f>
        <v/>
      </c>
    </row>
    <row r="1810" spans="1:13" ht="18" customHeight="1" thickBot="1">
      <c r="A1810" s="17"/>
      <c r="B1810" s="436" t="s">
        <v>165</v>
      </c>
      <c r="C1810" s="970"/>
      <c r="D1810" s="971"/>
      <c r="E1810" s="971"/>
      <c r="F1810" s="971"/>
      <c r="G1810" s="971"/>
      <c r="H1810" s="971"/>
      <c r="I1810" s="971"/>
      <c r="J1810" s="971"/>
      <c r="K1810" s="971"/>
      <c r="L1810" s="971"/>
      <c r="M1810" s="972"/>
    </row>
    <row r="1811" spans="1:13" ht="18" customHeight="1">
      <c r="A1811" s="17"/>
      <c r="B1811" s="436" t="s">
        <v>165</v>
      </c>
      <c r="C1811" s="973" t="s">
        <v>120</v>
      </c>
      <c r="D1811" s="974"/>
      <c r="E1811" s="975"/>
      <c r="F1811" s="906" t="s">
        <v>121</v>
      </c>
      <c r="G1811" s="906"/>
      <c r="H1811" s="907" t="s">
        <v>122</v>
      </c>
      <c r="I1811" s="908"/>
      <c r="J1811" s="132" t="s">
        <v>51</v>
      </c>
      <c r="K1811" s="438" t="s">
        <v>123</v>
      </c>
      <c r="L1811" s="262" t="s">
        <v>49</v>
      </c>
      <c r="M1811" s="278" t="s">
        <v>54</v>
      </c>
    </row>
    <row r="1812" spans="1:13" ht="18" customHeight="1" thickBot="1">
      <c r="A1812" s="17"/>
      <c r="B1812" s="436" t="s">
        <v>165</v>
      </c>
      <c r="C1812" s="976"/>
      <c r="D1812" s="977"/>
      <c r="E1812" s="978"/>
      <c r="F1812" s="909">
        <f>IF(OR($I1795="",$I1795="NSO"),"",VLOOKUP($A1790,'Class-1'!$B$9:$DL$108,107,0))</f>
        <v>1000</v>
      </c>
      <c r="G1812" s="910"/>
      <c r="H1812" s="909">
        <f>IF(OR($I1795="",$I1795="NSO"),"",VLOOKUP($A1790,'Class-1'!$B$9:$DL$108,108,0))</f>
        <v>0</v>
      </c>
      <c r="I1812" s="910"/>
      <c r="J1812" s="133">
        <f>IF(OR($I1795="",$I1795="NSO"),"",VLOOKUP($A1790,'Class-1'!$B$9:$DL$200,109,0))</f>
        <v>0</v>
      </c>
      <c r="K1812" s="133" t="str">
        <f>IF(OR($I1795="",$I1795="NSO"),"",VLOOKUP($A1790,'Class-1'!$B$9:$DL$200,110,0))</f>
        <v/>
      </c>
      <c r="L1812" s="263" t="str">
        <f>IF(OR($I1795="",$I1795="NSO"),"",VLOOKUP($A1790,'Class-1'!$B$9:$DL$200,111,0))</f>
        <v/>
      </c>
      <c r="M1812" s="279" t="str">
        <f>IF(OR($I1795="",$I1795="NSO"),"",VLOOKUP($A1790,'Class-1'!$B$9:$DL$200,113,0))</f>
        <v/>
      </c>
    </row>
    <row r="1813" spans="1:13" ht="18" customHeight="1" thickBot="1">
      <c r="A1813" s="17"/>
      <c r="B1813" s="436" t="s">
        <v>165</v>
      </c>
      <c r="C1813" s="979"/>
      <c r="D1813" s="980"/>
      <c r="E1813" s="980"/>
      <c r="F1813" s="980"/>
      <c r="G1813" s="980"/>
      <c r="H1813" s="981"/>
      <c r="I1813" s="983" t="s">
        <v>73</v>
      </c>
      <c r="J1813" s="984"/>
      <c r="K1813" s="63">
        <f>IF(OR($I1795="",$I1795="NSO"),"",VLOOKUP($A1790,'Class-1'!$B$9:$DL$200,104,0))</f>
        <v>0</v>
      </c>
      <c r="L1813" s="982" t="s">
        <v>93</v>
      </c>
      <c r="M1813" s="897"/>
    </row>
    <row r="1814" spans="1:13" ht="18" customHeight="1" thickBot="1">
      <c r="A1814" s="17"/>
      <c r="B1814" s="436" t="s">
        <v>165</v>
      </c>
      <c r="C1814" s="1014" t="s">
        <v>72</v>
      </c>
      <c r="D1814" s="1015"/>
      <c r="E1814" s="1015"/>
      <c r="F1814" s="1015"/>
      <c r="G1814" s="1015"/>
      <c r="H1814" s="1016"/>
      <c r="I1814" s="1017" t="s">
        <v>74</v>
      </c>
      <c r="J1814" s="1018"/>
      <c r="K1814" s="64">
        <f>IF(OR($I1795="",$I1795="NSO"),"",VLOOKUP($A1790,'Class-1'!$B$9:$DL$200,105,0))</f>
        <v>0</v>
      </c>
      <c r="L1814" s="1019" t="str">
        <f>IF(OR($I1795="",$I1795="NSO"),"",VLOOKUP($A1790,'Class-1'!$B$9:$DL$200,106,0))</f>
        <v/>
      </c>
      <c r="M1814" s="1020"/>
    </row>
    <row r="1815" spans="1:13" ht="18" customHeight="1" thickBot="1">
      <c r="A1815" s="17"/>
      <c r="B1815" s="436" t="s">
        <v>165</v>
      </c>
      <c r="C1815" s="1001" t="s">
        <v>66</v>
      </c>
      <c r="D1815" s="1002"/>
      <c r="E1815" s="1003"/>
      <c r="F1815" s="1012" t="s">
        <v>69</v>
      </c>
      <c r="G1815" s="1013"/>
      <c r="H1815" s="272" t="s">
        <v>58</v>
      </c>
      <c r="I1815" s="985" t="s">
        <v>75</v>
      </c>
      <c r="J1815" s="986"/>
      <c r="K1815" s="987">
        <f>IF(OR($I1795="",$I1795="NSO"),"",VLOOKUP($A1790,'Class-1'!$B$9:$DL$200,114,0))</f>
        <v>0</v>
      </c>
      <c r="L1815" s="987"/>
      <c r="M1815" s="988"/>
    </row>
    <row r="1816" spans="1:13" ht="18" customHeight="1">
      <c r="A1816" s="17"/>
      <c r="B1816" s="436" t="s">
        <v>165</v>
      </c>
      <c r="C1816" s="923" t="str">
        <f>'Class-1'!$CC$3</f>
        <v>WORK EXP.</v>
      </c>
      <c r="D1816" s="924"/>
      <c r="E1816" s="925"/>
      <c r="F1816" s="926" t="str">
        <f>IF(OR(C1816="",$I1795="NSO"),"",VLOOKUP($A1790,'Class-1'!$B$9:$DZ$200,121,0))</f>
        <v>0/100</v>
      </c>
      <c r="G1816" s="927"/>
      <c r="H1816" s="85" t="str">
        <f>IF(OR(C1816="",$I1795="NSO"),"",VLOOKUP($A1790,'Class-1'!$B$9:$DL$108,87,0))</f>
        <v/>
      </c>
      <c r="I1816" s="1021" t="s">
        <v>95</v>
      </c>
      <c r="J1816" s="1022"/>
      <c r="K1816" s="1023">
        <f>'Class-1'!$T$2</f>
        <v>44705</v>
      </c>
      <c r="L1816" s="1024"/>
      <c r="M1816" s="1025"/>
    </row>
    <row r="1817" spans="1:13" ht="18" customHeight="1">
      <c r="A1817" s="17"/>
      <c r="B1817" s="436" t="s">
        <v>165</v>
      </c>
      <c r="C1817" s="923" t="str">
        <f>'Class-1'!$CK$3</f>
        <v>ART EDUCATION</v>
      </c>
      <c r="D1817" s="924"/>
      <c r="E1817" s="925"/>
      <c r="F1817" s="926" t="str">
        <f>IF(OR(C1817="",$I1795="NSO"),"",VLOOKUP($A1790,'Class-1'!$B$9:$DZ$200,125,0))</f>
        <v>0/100</v>
      </c>
      <c r="G1817" s="927"/>
      <c r="H1817" s="134" t="str">
        <f>IF(OR(C1817="",$I1795="NSO"),"",VLOOKUP($A1790,'Class-1'!$B$9:$DL$108,95,0))</f>
        <v/>
      </c>
      <c r="I1817" s="928"/>
      <c r="J1817" s="929"/>
      <c r="K1817" s="929"/>
      <c r="L1817" s="929"/>
      <c r="M1817" s="930"/>
    </row>
    <row r="1818" spans="1:13" ht="18" customHeight="1" thickBot="1">
      <c r="A1818" s="17"/>
      <c r="B1818" s="436" t="s">
        <v>165</v>
      </c>
      <c r="C1818" s="931" t="str">
        <f>'Class-1'!$CS$3</f>
        <v>HEALTH &amp; PHY. EDUCATION</v>
      </c>
      <c r="D1818" s="932"/>
      <c r="E1818" s="933"/>
      <c r="F1818" s="926" t="str">
        <f>IF(OR(C1818="",$I1795="NSO"),"",VLOOKUP($A1790,'Class-1'!$B$9:$DZ$200,129,0))</f>
        <v>0/100</v>
      </c>
      <c r="G1818" s="927"/>
      <c r="H1818" s="86" t="str">
        <f>IF(OR(C1818="",$I1795="NSO"),"",VLOOKUP($A1790,'Class-1'!$B$9:$DL$108,103,0))</f>
        <v/>
      </c>
      <c r="I1818" s="889" t="s">
        <v>89</v>
      </c>
      <c r="J1818" s="890"/>
      <c r="K1818" s="936"/>
      <c r="L1818" s="937"/>
      <c r="M1818" s="938"/>
    </row>
    <row r="1819" spans="1:13" ht="18" customHeight="1">
      <c r="A1819" s="17"/>
      <c r="B1819" s="436" t="s">
        <v>165</v>
      </c>
      <c r="C1819" s="895" t="s">
        <v>76</v>
      </c>
      <c r="D1819" s="896"/>
      <c r="E1819" s="896"/>
      <c r="F1819" s="896"/>
      <c r="G1819" s="896"/>
      <c r="H1819" s="897"/>
      <c r="I1819" s="891"/>
      <c r="J1819" s="892"/>
      <c r="K1819" s="939"/>
      <c r="L1819" s="940"/>
      <c r="M1819" s="941"/>
    </row>
    <row r="1820" spans="1:13" ht="18" customHeight="1">
      <c r="A1820" s="17"/>
      <c r="B1820" s="436" t="s">
        <v>165</v>
      </c>
      <c r="C1820" s="135" t="s">
        <v>35</v>
      </c>
      <c r="D1820" s="463" t="s">
        <v>82</v>
      </c>
      <c r="E1820" s="452"/>
      <c r="F1820" s="463" t="s">
        <v>83</v>
      </c>
      <c r="G1820" s="464"/>
      <c r="H1820" s="465"/>
      <c r="I1820" s="893"/>
      <c r="J1820" s="894"/>
      <c r="K1820" s="942"/>
      <c r="L1820" s="943"/>
      <c r="M1820" s="944"/>
    </row>
    <row r="1821" spans="1:13" ht="16.5" customHeight="1">
      <c r="A1821" s="17"/>
      <c r="B1821" s="436" t="s">
        <v>165</v>
      </c>
      <c r="C1821" s="148" t="s">
        <v>168</v>
      </c>
      <c r="D1821" s="451" t="s">
        <v>170</v>
      </c>
      <c r="E1821" s="148"/>
      <c r="F1821" s="468" t="s">
        <v>84</v>
      </c>
      <c r="G1821" s="466"/>
      <c r="H1821" s="467"/>
      <c r="I1821" s="992" t="s">
        <v>90</v>
      </c>
      <c r="J1821" s="993"/>
      <c r="K1821" s="993"/>
      <c r="L1821" s="993"/>
      <c r="M1821" s="994"/>
    </row>
    <row r="1822" spans="1:13" ht="16.5" customHeight="1">
      <c r="A1822" s="17"/>
      <c r="B1822" s="436" t="s">
        <v>165</v>
      </c>
      <c r="C1822" s="471" t="s">
        <v>77</v>
      </c>
      <c r="D1822" s="451" t="s">
        <v>173</v>
      </c>
      <c r="E1822" s="148"/>
      <c r="F1822" s="468" t="s">
        <v>85</v>
      </c>
      <c r="G1822" s="466"/>
      <c r="H1822" s="467"/>
      <c r="I1822" s="995"/>
      <c r="J1822" s="996"/>
      <c r="K1822" s="996"/>
      <c r="L1822" s="996"/>
      <c r="M1822" s="997"/>
    </row>
    <row r="1823" spans="1:13" ht="16.5" customHeight="1">
      <c r="A1823" s="17"/>
      <c r="B1823" s="436" t="s">
        <v>165</v>
      </c>
      <c r="C1823" s="471" t="s">
        <v>78</v>
      </c>
      <c r="D1823" s="451" t="s">
        <v>174</v>
      </c>
      <c r="E1823" s="148"/>
      <c r="F1823" s="468" t="s">
        <v>86</v>
      </c>
      <c r="G1823" s="466"/>
      <c r="H1823" s="467"/>
      <c r="I1823" s="995"/>
      <c r="J1823" s="996"/>
      <c r="K1823" s="996"/>
      <c r="L1823" s="996"/>
      <c r="M1823" s="997"/>
    </row>
    <row r="1824" spans="1:13" ht="16.5" customHeight="1">
      <c r="A1824" s="17"/>
      <c r="B1824" s="436" t="s">
        <v>165</v>
      </c>
      <c r="C1824" s="471" t="s">
        <v>80</v>
      </c>
      <c r="D1824" s="451" t="s">
        <v>171</v>
      </c>
      <c r="E1824" s="148"/>
      <c r="F1824" s="468" t="s">
        <v>88</v>
      </c>
      <c r="G1824" s="466"/>
      <c r="H1824" s="467"/>
      <c r="I1824" s="998"/>
      <c r="J1824" s="999"/>
      <c r="K1824" s="999"/>
      <c r="L1824" s="999"/>
      <c r="M1824" s="1000"/>
    </row>
    <row r="1825" spans="1:13" ht="16.5" customHeight="1" thickBot="1">
      <c r="A1825" s="17"/>
      <c r="B1825" s="437" t="s">
        <v>165</v>
      </c>
      <c r="C1825" s="280" t="s">
        <v>79</v>
      </c>
      <c r="D1825" s="446" t="s">
        <v>172</v>
      </c>
      <c r="E1825" s="439"/>
      <c r="F1825" s="461" t="s">
        <v>87</v>
      </c>
      <c r="G1825" s="462"/>
      <c r="H1825" s="469"/>
      <c r="I1825" s="989" t="s">
        <v>124</v>
      </c>
      <c r="J1825" s="990"/>
      <c r="K1825" s="990"/>
      <c r="L1825" s="990"/>
      <c r="M1825" s="991"/>
    </row>
    <row r="1826" spans="1:13" ht="14.25" customHeight="1" thickBot="1">
      <c r="A1826" s="282">
        <f>A1790+1</f>
        <v>51</v>
      </c>
      <c r="B1826" s="1009" t="s">
        <v>61</v>
      </c>
      <c r="C1826" s="1010"/>
      <c r="D1826" s="1010"/>
      <c r="E1826" s="1010"/>
      <c r="F1826" s="1010"/>
      <c r="G1826" s="1010"/>
      <c r="H1826" s="1010"/>
      <c r="I1826" s="1010"/>
      <c r="J1826" s="1010"/>
      <c r="K1826" s="1010"/>
      <c r="L1826" s="1010"/>
      <c r="M1826" s="1011"/>
    </row>
    <row r="1827" spans="1:13" ht="36.75" thickTop="1">
      <c r="A1827" s="17"/>
      <c r="B1827" s="1005"/>
      <c r="C1827" s="1006"/>
      <c r="D1827" s="945" t="str">
        <f>Master!$E$8</f>
        <v>Govt.Sr.Sec.Sch. Raimalwada</v>
      </c>
      <c r="E1827" s="946"/>
      <c r="F1827" s="946"/>
      <c r="G1827" s="946"/>
      <c r="H1827" s="946"/>
      <c r="I1827" s="946"/>
      <c r="J1827" s="946"/>
      <c r="K1827" s="946"/>
      <c r="L1827" s="946"/>
      <c r="M1827" s="947"/>
    </row>
    <row r="1828" spans="1:13" ht="21" customHeight="1" thickBot="1">
      <c r="A1828" s="17"/>
      <c r="B1828" s="1007"/>
      <c r="C1828" s="1008"/>
      <c r="D1828" s="948" t="str">
        <f>Master!$E$11</f>
        <v>P.S.-Bapini (Jodhpur)</v>
      </c>
      <c r="E1828" s="949"/>
      <c r="F1828" s="949"/>
      <c r="G1828" s="949"/>
      <c r="H1828" s="949"/>
      <c r="I1828" s="949"/>
      <c r="J1828" s="949"/>
      <c r="K1828" s="949"/>
      <c r="L1828" s="949"/>
      <c r="M1828" s="950"/>
    </row>
    <row r="1829" spans="1:13" ht="42.75" customHeight="1" thickTop="1">
      <c r="A1829" s="17"/>
      <c r="B1829" s="273"/>
      <c r="C1829" s="916" t="s">
        <v>62</v>
      </c>
      <c r="D1829" s="917"/>
      <c r="E1829" s="917"/>
      <c r="F1829" s="917"/>
      <c r="G1829" s="917"/>
      <c r="H1829" s="917"/>
      <c r="I1829" s="918"/>
      <c r="J1829" s="922" t="s">
        <v>91</v>
      </c>
      <c r="K1829" s="922"/>
      <c r="L1829" s="934" t="str">
        <f>Master!$E$14</f>
        <v>0810000000</v>
      </c>
      <c r="M1829" s="935"/>
    </row>
    <row r="1830" spans="1:13" ht="18" customHeight="1" thickBot="1">
      <c r="A1830" s="17"/>
      <c r="B1830" s="274"/>
      <c r="C1830" s="919"/>
      <c r="D1830" s="920"/>
      <c r="E1830" s="920"/>
      <c r="F1830" s="920"/>
      <c r="G1830" s="920"/>
      <c r="H1830" s="920"/>
      <c r="I1830" s="921"/>
      <c r="J1830" s="898" t="s">
        <v>63</v>
      </c>
      <c r="K1830" s="899"/>
      <c r="L1830" s="902" t="str">
        <f>Master!$E$6</f>
        <v>2021-22</v>
      </c>
      <c r="M1830" s="903"/>
    </row>
    <row r="1831" spans="1:13" ht="18" customHeight="1" thickBot="1">
      <c r="A1831" s="17"/>
      <c r="B1831" s="274"/>
      <c r="C1831" s="951" t="s">
        <v>125</v>
      </c>
      <c r="D1831" s="952"/>
      <c r="E1831" s="952"/>
      <c r="F1831" s="952"/>
      <c r="G1831" s="952"/>
      <c r="H1831" s="952"/>
      <c r="I1831" s="281">
        <f>VLOOKUP($A1826,'Class-1'!$B$9:$F$108,5,0)</f>
        <v>0</v>
      </c>
      <c r="J1831" s="900"/>
      <c r="K1831" s="901"/>
      <c r="L1831" s="904"/>
      <c r="M1831" s="905"/>
    </row>
    <row r="1832" spans="1:13" ht="18" customHeight="1">
      <c r="A1832" s="17"/>
      <c r="B1832" s="436" t="s">
        <v>165</v>
      </c>
      <c r="C1832" s="911" t="s">
        <v>20</v>
      </c>
      <c r="D1832" s="912"/>
      <c r="E1832" s="912"/>
      <c r="F1832" s="913"/>
      <c r="G1832" s="31" t="s">
        <v>101</v>
      </c>
      <c r="H1832" s="914">
        <f>VLOOKUP($A1826,'Class-1'!$B$9:$DL$108,3,0)</f>
        <v>0</v>
      </c>
      <c r="I1832" s="914"/>
      <c r="J1832" s="914"/>
      <c r="K1832" s="914"/>
      <c r="L1832" s="914"/>
      <c r="M1832" s="915"/>
    </row>
    <row r="1833" spans="1:13" ht="18" customHeight="1">
      <c r="A1833" s="17"/>
      <c r="B1833" s="436" t="s">
        <v>165</v>
      </c>
      <c r="C1833" s="953" t="s">
        <v>22</v>
      </c>
      <c r="D1833" s="954"/>
      <c r="E1833" s="954"/>
      <c r="F1833" s="955"/>
      <c r="G1833" s="60" t="s">
        <v>101</v>
      </c>
      <c r="H1833" s="956">
        <f>VLOOKUP($A1826,'Class-1'!$B$9:$DL$108,6,0)</f>
        <v>0</v>
      </c>
      <c r="I1833" s="956"/>
      <c r="J1833" s="956"/>
      <c r="K1833" s="956"/>
      <c r="L1833" s="956"/>
      <c r="M1833" s="957"/>
    </row>
    <row r="1834" spans="1:13" ht="18" customHeight="1">
      <c r="A1834" s="17"/>
      <c r="B1834" s="436" t="s">
        <v>165</v>
      </c>
      <c r="C1834" s="953" t="s">
        <v>23</v>
      </c>
      <c r="D1834" s="954"/>
      <c r="E1834" s="954"/>
      <c r="F1834" s="955"/>
      <c r="G1834" s="60" t="s">
        <v>101</v>
      </c>
      <c r="H1834" s="956">
        <f>VLOOKUP($A1826,'Class-1'!$B$9:$DL$108,7,0)</f>
        <v>0</v>
      </c>
      <c r="I1834" s="956"/>
      <c r="J1834" s="956"/>
      <c r="K1834" s="956"/>
      <c r="L1834" s="956"/>
      <c r="M1834" s="957"/>
    </row>
    <row r="1835" spans="1:13" ht="18" customHeight="1">
      <c r="A1835" s="17"/>
      <c r="B1835" s="436" t="s">
        <v>165</v>
      </c>
      <c r="C1835" s="953" t="s">
        <v>64</v>
      </c>
      <c r="D1835" s="954"/>
      <c r="E1835" s="954"/>
      <c r="F1835" s="955"/>
      <c r="G1835" s="60" t="s">
        <v>101</v>
      </c>
      <c r="H1835" s="956">
        <f>VLOOKUP($A1826,'Class-1'!$B$9:$DL$108,8,0)</f>
        <v>0</v>
      </c>
      <c r="I1835" s="956"/>
      <c r="J1835" s="956"/>
      <c r="K1835" s="956"/>
      <c r="L1835" s="956"/>
      <c r="M1835" s="957"/>
    </row>
    <row r="1836" spans="1:13" ht="18" customHeight="1">
      <c r="A1836" s="17"/>
      <c r="B1836" s="436" t="s">
        <v>165</v>
      </c>
      <c r="C1836" s="953" t="s">
        <v>65</v>
      </c>
      <c r="D1836" s="954"/>
      <c r="E1836" s="954"/>
      <c r="F1836" s="955"/>
      <c r="G1836" s="60" t="s">
        <v>101</v>
      </c>
      <c r="H1836" s="1026" t="str">
        <f>CONCATENATE('Class-1'!$F$4,'Class-1'!$I$4)</f>
        <v>4(A)</v>
      </c>
      <c r="I1836" s="956"/>
      <c r="J1836" s="956"/>
      <c r="K1836" s="956"/>
      <c r="L1836" s="956"/>
      <c r="M1836" s="957"/>
    </row>
    <row r="1837" spans="1:13" ht="18" customHeight="1" thickBot="1">
      <c r="A1837" s="17"/>
      <c r="B1837" s="436" t="s">
        <v>165</v>
      </c>
      <c r="C1837" s="1027" t="s">
        <v>25</v>
      </c>
      <c r="D1837" s="1028"/>
      <c r="E1837" s="1028"/>
      <c r="F1837" s="1029"/>
      <c r="G1837" s="130" t="s">
        <v>101</v>
      </c>
      <c r="H1837" s="1030">
        <f>VLOOKUP($A1826,'Class-1'!$B$9:$DL$108,9,0)</f>
        <v>0</v>
      </c>
      <c r="I1837" s="1030"/>
      <c r="J1837" s="1030"/>
      <c r="K1837" s="1030"/>
      <c r="L1837" s="1030"/>
      <c r="M1837" s="1031"/>
    </row>
    <row r="1838" spans="1:13" ht="18" customHeight="1">
      <c r="A1838" s="17"/>
      <c r="B1838" s="436" t="s">
        <v>165</v>
      </c>
      <c r="C1838" s="958" t="s">
        <v>66</v>
      </c>
      <c r="D1838" s="959"/>
      <c r="E1838" s="268" t="s">
        <v>109</v>
      </c>
      <c r="F1838" s="268" t="s">
        <v>110</v>
      </c>
      <c r="G1838" s="265" t="s">
        <v>34</v>
      </c>
      <c r="H1838" s="269" t="s">
        <v>67</v>
      </c>
      <c r="I1838" s="265" t="s">
        <v>147</v>
      </c>
      <c r="J1838" s="270" t="s">
        <v>31</v>
      </c>
      <c r="K1838" s="960" t="s">
        <v>118</v>
      </c>
      <c r="L1838" s="961"/>
      <c r="M1838" s="275" t="s">
        <v>119</v>
      </c>
    </row>
    <row r="1839" spans="1:13" ht="18" customHeight="1" thickBot="1">
      <c r="A1839" s="17"/>
      <c r="B1839" s="436" t="s">
        <v>165</v>
      </c>
      <c r="C1839" s="966" t="s">
        <v>68</v>
      </c>
      <c r="D1839" s="967"/>
      <c r="E1839" s="470">
        <f>'Class-1'!$K$7</f>
        <v>20</v>
      </c>
      <c r="F1839" s="470">
        <f>'Class-1'!$L$7</f>
        <v>20</v>
      </c>
      <c r="G1839" s="266">
        <f>E1839+F1839</f>
        <v>40</v>
      </c>
      <c r="H1839" s="470">
        <f>'Class-1'!$Q$7</f>
        <v>60</v>
      </c>
      <c r="I1839" s="266">
        <f>G1839+H1839</f>
        <v>100</v>
      </c>
      <c r="J1839" s="470">
        <f>'Class-1'!$U$7</f>
        <v>100</v>
      </c>
      <c r="K1839" s="1032">
        <f>I1839+J1839</f>
        <v>200</v>
      </c>
      <c r="L1839" s="1033"/>
      <c r="M1839" s="276" t="s">
        <v>166</v>
      </c>
    </row>
    <row r="1840" spans="1:13" ht="18" customHeight="1">
      <c r="A1840" s="17"/>
      <c r="B1840" s="436" t="s">
        <v>165</v>
      </c>
      <c r="C1840" s="1034" t="str">
        <f>'Class-1'!$K$3</f>
        <v>Hindi</v>
      </c>
      <c r="D1840" s="1035"/>
      <c r="E1840" s="131">
        <f>IF(OR(C1840="",$I1831="NSO"),"",VLOOKUP($A1826,'Class-1'!$B$9:$DL$108,10,0))</f>
        <v>0</v>
      </c>
      <c r="F1840" s="131">
        <f>IF(OR(C1840="",$I1831="NSO"),"",VLOOKUP($A1826,'Class-1'!$B$9:$DL$108,11,0))</f>
        <v>0</v>
      </c>
      <c r="G1840" s="267">
        <f>SUM(E1840,F1840)</f>
        <v>0</v>
      </c>
      <c r="H1840" s="131">
        <f>IF(OR(C1840="",$I1831="NSO"),"",VLOOKUP($A1826,'Class-1'!$B$9:$DL$108,16,0))</f>
        <v>0</v>
      </c>
      <c r="I1840" s="264">
        <f t="shared" ref="I1840:I1845" si="201">SUM(G1840,H1840)</f>
        <v>0</v>
      </c>
      <c r="J1840" s="131">
        <f>IF(OR(C1840="",$I1831="NSO"),"",VLOOKUP($A1826,'Class-1'!$B$9:$DL$108,20,0))</f>
        <v>0</v>
      </c>
      <c r="K1840" s="1036">
        <f t="shared" ref="K1840:K1845" si="202">SUM(I1840,J1840)</f>
        <v>0</v>
      </c>
      <c r="L1840" s="1037">
        <f t="shared" ref="L1840:L1845" si="203">SUM(J1840,K1840)</f>
        <v>0</v>
      </c>
      <c r="M1840" s="277" t="str">
        <f>IF(OR(C1840="",$I1831="NSO"),"",VLOOKUP($A1826,'Class-1'!$B$9:$DL$108,23,0))</f>
        <v/>
      </c>
    </row>
    <row r="1841" spans="1:13" ht="18" customHeight="1">
      <c r="A1841" s="17"/>
      <c r="B1841" s="436" t="s">
        <v>165</v>
      </c>
      <c r="C1841" s="962" t="str">
        <f>'Class-1'!$Y$3</f>
        <v>Mathematics</v>
      </c>
      <c r="D1841" s="963"/>
      <c r="E1841" s="131">
        <f>IF(OR(C1841="",$I1831="NSO"),"",VLOOKUP($A1826,'Class-1'!$B$9:$DL$108,24,0))</f>
        <v>0</v>
      </c>
      <c r="F1841" s="131">
        <f>IF(OR(C1841="",$I1831="NSO"),"",VLOOKUP($A1826,'Class-1'!$B$9:$DL$108,25,0))</f>
        <v>0</v>
      </c>
      <c r="G1841" s="267">
        <f t="shared" ref="G1841:G1845" si="204">SUM(E1841,F1841)</f>
        <v>0</v>
      </c>
      <c r="H1841" s="131">
        <f>IF(OR(C1841="",$I1831="NSO"),"",VLOOKUP($A1826,'Class-1'!$B$9:$DL$108,30,0))</f>
        <v>0</v>
      </c>
      <c r="I1841" s="264">
        <f t="shared" si="201"/>
        <v>0</v>
      </c>
      <c r="J1841" s="131">
        <f>IF(OR(C1841="",$I1831="NSO"),"",VLOOKUP($A1826,'Class-1'!$B$9:$DL$108,34,0))</f>
        <v>0</v>
      </c>
      <c r="K1841" s="964">
        <f t="shared" si="202"/>
        <v>0</v>
      </c>
      <c r="L1841" s="965">
        <f t="shared" si="203"/>
        <v>0</v>
      </c>
      <c r="M1841" s="277" t="str">
        <f>IF(OR(C1841="",$I1831="NSO"),"",VLOOKUP($A1826,'Class-1'!$B$9:$DL$108,37,0))</f>
        <v/>
      </c>
    </row>
    <row r="1842" spans="1:13" ht="18" customHeight="1">
      <c r="A1842" s="17"/>
      <c r="B1842" s="436" t="s">
        <v>165</v>
      </c>
      <c r="C1842" s="962" t="str">
        <f>'Class-1'!$AM$3</f>
        <v>Sanskrit</v>
      </c>
      <c r="D1842" s="963"/>
      <c r="E1842" s="131">
        <f>IF(OR(C1842="",$I1831="NSO"),"",VLOOKUP($A1826,'Class-1'!$B$9:$DL$108,38,0))</f>
        <v>0</v>
      </c>
      <c r="F1842" s="131">
        <f>IF(OR(C1842="",$I1831="NSO"),"",VLOOKUP($A1826,'Class-1'!$B$9:$DL$108,39,0))</f>
        <v>0</v>
      </c>
      <c r="G1842" s="267">
        <f t="shared" si="204"/>
        <v>0</v>
      </c>
      <c r="H1842" s="131">
        <f>IF(OR(C1842="",$I1831="NSO"),"",VLOOKUP($A1826,'Class-1'!$B$9:$DL$108,44,0))</f>
        <v>0</v>
      </c>
      <c r="I1842" s="264">
        <f t="shared" si="201"/>
        <v>0</v>
      </c>
      <c r="J1842" s="131">
        <f>IF(OR(C1842="",$I1831="NSO"),"",VLOOKUP($A1826,'Class-1'!$B$9:$DL$108,48,0))</f>
        <v>0</v>
      </c>
      <c r="K1842" s="964">
        <f t="shared" si="202"/>
        <v>0</v>
      </c>
      <c r="L1842" s="965">
        <f t="shared" si="203"/>
        <v>0</v>
      </c>
      <c r="M1842" s="277" t="str">
        <f>IF(OR(C1842="",$I1831="NSO"),"",VLOOKUP($A1826,'Class-1'!$B$9:$DL$108,51,0))</f>
        <v/>
      </c>
    </row>
    <row r="1843" spans="1:13" ht="18" customHeight="1">
      <c r="A1843" s="17"/>
      <c r="B1843" s="436" t="s">
        <v>165</v>
      </c>
      <c r="C1843" s="962" t="str">
        <f>'Class-1'!$BA$3</f>
        <v>English</v>
      </c>
      <c r="D1843" s="963"/>
      <c r="E1843" s="131">
        <f>IF(OR(C1843="",$I1831="NSO"),"",VLOOKUP($A1826,'Class-1'!$B$9:$DL$108,52,0))</f>
        <v>0</v>
      </c>
      <c r="F1843" s="131">
        <f>IF(OR(C1843="",$I1831="NSO"),"",VLOOKUP($A1826,'Class-1'!$B$9:$DL$108,53,0))</f>
        <v>0</v>
      </c>
      <c r="G1843" s="267">
        <f t="shared" si="204"/>
        <v>0</v>
      </c>
      <c r="H1843" s="131">
        <f>IF(OR(C1843="",$I1831="NSO"),"",VLOOKUP($A1826,'Class-1'!$B$9:$DL$108,58,0))</f>
        <v>0</v>
      </c>
      <c r="I1843" s="264">
        <f t="shared" si="201"/>
        <v>0</v>
      </c>
      <c r="J1843" s="131">
        <f>IF(OR(C1843="",$I1831="NSO"),"",VLOOKUP($A1826,'Class-1'!$B$9:$DL$108,62,0))</f>
        <v>0</v>
      </c>
      <c r="K1843" s="964">
        <f t="shared" si="202"/>
        <v>0</v>
      </c>
      <c r="L1843" s="965">
        <f t="shared" si="203"/>
        <v>0</v>
      </c>
      <c r="M1843" s="277" t="str">
        <f>IF(OR(C1843="",$I1831="NSO"),"",VLOOKUP($A1826,'Class-1'!$B$9:$DL$108,65,0))</f>
        <v/>
      </c>
    </row>
    <row r="1844" spans="1:13" ht="18" customHeight="1" thickBot="1">
      <c r="A1844" s="17"/>
      <c r="B1844" s="436" t="s">
        <v>165</v>
      </c>
      <c r="C1844" s="966" t="s">
        <v>68</v>
      </c>
      <c r="D1844" s="967"/>
      <c r="E1844" s="470">
        <f>'Class-1'!$BO$7</f>
        <v>20</v>
      </c>
      <c r="F1844" s="470">
        <f>'Class-1'!$BP$7</f>
        <v>20</v>
      </c>
      <c r="G1844" s="266">
        <f t="shared" si="204"/>
        <v>40</v>
      </c>
      <c r="H1844" s="271">
        <f>'Class-1'!$BU$7</f>
        <v>60</v>
      </c>
      <c r="I1844" s="266">
        <f t="shared" si="201"/>
        <v>100</v>
      </c>
      <c r="J1844" s="470">
        <f>'Class-1'!$BY$7</f>
        <v>100</v>
      </c>
      <c r="K1844" s="1032">
        <f t="shared" si="202"/>
        <v>200</v>
      </c>
      <c r="L1844" s="1033">
        <f t="shared" si="203"/>
        <v>300</v>
      </c>
      <c r="M1844" s="276" t="s">
        <v>166</v>
      </c>
    </row>
    <row r="1845" spans="1:13" ht="18" customHeight="1">
      <c r="A1845" s="17"/>
      <c r="B1845" s="436" t="s">
        <v>165</v>
      </c>
      <c r="C1845" s="962" t="str">
        <f>'Class-1'!$BO$3</f>
        <v>Env. Study</v>
      </c>
      <c r="D1845" s="963"/>
      <c r="E1845" s="131">
        <f>IF(OR(C1845="",$I1831="NSO"),"",VLOOKUP($A1826,'Class-1'!$B$9:$DL$108,66,0))</f>
        <v>0</v>
      </c>
      <c r="F1845" s="131">
        <f>IF(OR(C1845="",$I1831="NSO"),"",VLOOKUP($A1826,'Class-1'!$B$9:$DL$108,67,0))</f>
        <v>0</v>
      </c>
      <c r="G1845" s="264">
        <f t="shared" si="204"/>
        <v>0</v>
      </c>
      <c r="H1845" s="131">
        <f>IF(OR(C1845="",$I1831="NSO"),"",VLOOKUP($A1826,'Class-1'!$B$9:$DL$108,72,0))</f>
        <v>0</v>
      </c>
      <c r="I1845" s="264">
        <f t="shared" si="201"/>
        <v>0</v>
      </c>
      <c r="J1845" s="131">
        <f>IF(OR(C1845="",$I1831="NSO"),"",VLOOKUP($A1826,'Class-1'!$B$9:$DL$108,76,0))</f>
        <v>0</v>
      </c>
      <c r="K1845" s="968">
        <f t="shared" si="202"/>
        <v>0</v>
      </c>
      <c r="L1845" s="969">
        <f t="shared" si="203"/>
        <v>0</v>
      </c>
      <c r="M1845" s="277" t="str">
        <f>IF(OR(C1845="",$I1831="NSO"),"",VLOOKUP($A1826,'Class-1'!$B$9:$DL$108,79,0))</f>
        <v/>
      </c>
    </row>
    <row r="1846" spans="1:13" ht="18" customHeight="1" thickBot="1">
      <c r="A1846" s="17"/>
      <c r="B1846" s="436" t="s">
        <v>165</v>
      </c>
      <c r="C1846" s="970"/>
      <c r="D1846" s="971"/>
      <c r="E1846" s="971"/>
      <c r="F1846" s="971"/>
      <c r="G1846" s="971"/>
      <c r="H1846" s="971"/>
      <c r="I1846" s="971"/>
      <c r="J1846" s="971"/>
      <c r="K1846" s="971"/>
      <c r="L1846" s="971"/>
      <c r="M1846" s="972"/>
    </row>
    <row r="1847" spans="1:13" ht="18" customHeight="1">
      <c r="A1847" s="17"/>
      <c r="B1847" s="436" t="s">
        <v>165</v>
      </c>
      <c r="C1847" s="973" t="s">
        <v>120</v>
      </c>
      <c r="D1847" s="974"/>
      <c r="E1847" s="975"/>
      <c r="F1847" s="906" t="s">
        <v>121</v>
      </c>
      <c r="G1847" s="906"/>
      <c r="H1847" s="907" t="s">
        <v>122</v>
      </c>
      <c r="I1847" s="908"/>
      <c r="J1847" s="132" t="s">
        <v>51</v>
      </c>
      <c r="K1847" s="438" t="s">
        <v>123</v>
      </c>
      <c r="L1847" s="262" t="s">
        <v>49</v>
      </c>
      <c r="M1847" s="278" t="s">
        <v>54</v>
      </c>
    </row>
    <row r="1848" spans="1:13" ht="18" customHeight="1" thickBot="1">
      <c r="A1848" s="17"/>
      <c r="B1848" s="436" t="s">
        <v>165</v>
      </c>
      <c r="C1848" s="976"/>
      <c r="D1848" s="977"/>
      <c r="E1848" s="978"/>
      <c r="F1848" s="909">
        <f>IF(OR($I1831="",$I1831="NSO"),"",VLOOKUP($A1826,'Class-1'!$B$9:$DL$108,107,0))</f>
        <v>1000</v>
      </c>
      <c r="G1848" s="910"/>
      <c r="H1848" s="909">
        <f>IF(OR($I1831="",$I1831="NSO"),"",VLOOKUP($A1826,'Class-1'!$B$9:$DL$108,108,0))</f>
        <v>0</v>
      </c>
      <c r="I1848" s="910"/>
      <c r="J1848" s="133">
        <f>IF(OR($I1831="",$I1831="NSO"),"",VLOOKUP($A1826,'Class-1'!$B$9:$DL$200,109,0))</f>
        <v>0</v>
      </c>
      <c r="K1848" s="133" t="str">
        <f>IF(OR($I1831="",$I1831="NSO"),"",VLOOKUP($A1826,'Class-1'!$B$9:$DL$200,110,0))</f>
        <v/>
      </c>
      <c r="L1848" s="263" t="str">
        <f>IF(OR($I1831="",$I1831="NSO"),"",VLOOKUP($A1826,'Class-1'!$B$9:$DL$200,111,0))</f>
        <v/>
      </c>
      <c r="M1848" s="279" t="str">
        <f>IF(OR($I1831="",$I1831="NSO"),"",VLOOKUP($A1826,'Class-1'!$B$9:$DL$200,113,0))</f>
        <v/>
      </c>
    </row>
    <row r="1849" spans="1:13" ht="18" customHeight="1" thickBot="1">
      <c r="A1849" s="17"/>
      <c r="B1849" s="436" t="s">
        <v>165</v>
      </c>
      <c r="C1849" s="979"/>
      <c r="D1849" s="980"/>
      <c r="E1849" s="980"/>
      <c r="F1849" s="980"/>
      <c r="G1849" s="980"/>
      <c r="H1849" s="981"/>
      <c r="I1849" s="983" t="s">
        <v>73</v>
      </c>
      <c r="J1849" s="984"/>
      <c r="K1849" s="63">
        <f>IF(OR($I1831="",$I1831="NSO"),"",VLOOKUP($A1826,'Class-1'!$B$9:$DL$200,104,0))</f>
        <v>0</v>
      </c>
      <c r="L1849" s="982" t="s">
        <v>93</v>
      </c>
      <c r="M1849" s="897"/>
    </row>
    <row r="1850" spans="1:13" ht="18" customHeight="1" thickBot="1">
      <c r="A1850" s="17"/>
      <c r="B1850" s="436" t="s">
        <v>165</v>
      </c>
      <c r="C1850" s="1014" t="s">
        <v>72</v>
      </c>
      <c r="D1850" s="1015"/>
      <c r="E1850" s="1015"/>
      <c r="F1850" s="1015"/>
      <c r="G1850" s="1015"/>
      <c r="H1850" s="1016"/>
      <c r="I1850" s="1017" t="s">
        <v>74</v>
      </c>
      <c r="J1850" s="1018"/>
      <c r="K1850" s="64">
        <f>IF(OR($I1831="",$I1831="NSO"),"",VLOOKUP($A1826,'Class-1'!$B$9:$DL$200,105,0))</f>
        <v>0</v>
      </c>
      <c r="L1850" s="1019" t="str">
        <f>IF(OR($I1831="",$I1831="NSO"),"",VLOOKUP($A1826,'Class-1'!$B$9:$DL$200,106,0))</f>
        <v/>
      </c>
      <c r="M1850" s="1020"/>
    </row>
    <row r="1851" spans="1:13" ht="18" customHeight="1" thickBot="1">
      <c r="A1851" s="17"/>
      <c r="B1851" s="436" t="s">
        <v>165</v>
      </c>
      <c r="C1851" s="1001" t="s">
        <v>66</v>
      </c>
      <c r="D1851" s="1002"/>
      <c r="E1851" s="1003"/>
      <c r="F1851" s="1012" t="s">
        <v>69</v>
      </c>
      <c r="G1851" s="1013"/>
      <c r="H1851" s="272" t="s">
        <v>58</v>
      </c>
      <c r="I1851" s="985" t="s">
        <v>75</v>
      </c>
      <c r="J1851" s="986"/>
      <c r="K1851" s="987">
        <f>IF(OR($I1831="",$I1831="NSO"),"",VLOOKUP($A1826,'Class-1'!$B$9:$DL$200,114,0))</f>
        <v>0</v>
      </c>
      <c r="L1851" s="987"/>
      <c r="M1851" s="988"/>
    </row>
    <row r="1852" spans="1:13" ht="18" customHeight="1">
      <c r="A1852" s="17"/>
      <c r="B1852" s="436" t="s">
        <v>165</v>
      </c>
      <c r="C1852" s="923" t="str">
        <f>'Class-1'!$CC$3</f>
        <v>WORK EXP.</v>
      </c>
      <c r="D1852" s="924"/>
      <c r="E1852" s="925"/>
      <c r="F1852" s="926" t="str">
        <f>IF(OR(C1852="",$I1831="NSO"),"",VLOOKUP($A1826,'Class-1'!$B$9:$DZ$200,121,0))</f>
        <v>0/100</v>
      </c>
      <c r="G1852" s="927"/>
      <c r="H1852" s="85" t="str">
        <f>IF(OR(C1852="",$I1831="NSO"),"",VLOOKUP($A1826,'Class-1'!$B$9:$DL$108,87,0))</f>
        <v/>
      </c>
      <c r="I1852" s="1021" t="s">
        <v>95</v>
      </c>
      <c r="J1852" s="1022"/>
      <c r="K1852" s="1023">
        <f>'Class-1'!$T$2</f>
        <v>44705</v>
      </c>
      <c r="L1852" s="1024"/>
      <c r="M1852" s="1025"/>
    </row>
    <row r="1853" spans="1:13" ht="18" customHeight="1">
      <c r="A1853" s="17"/>
      <c r="B1853" s="436" t="s">
        <v>165</v>
      </c>
      <c r="C1853" s="923" t="str">
        <f>'Class-1'!$CK$3</f>
        <v>ART EDUCATION</v>
      </c>
      <c r="D1853" s="924"/>
      <c r="E1853" s="925"/>
      <c r="F1853" s="926" t="str">
        <f>IF(OR(C1853="",$I1831="NSO"),"",VLOOKUP($A1826,'Class-1'!$B$9:$DZ$200,125,0))</f>
        <v>0/100</v>
      </c>
      <c r="G1853" s="927"/>
      <c r="H1853" s="134" t="str">
        <f>IF(OR(C1853="",$I1831="NSO"),"",VLOOKUP($A1826,'Class-1'!$B$9:$DL$108,95,0))</f>
        <v/>
      </c>
      <c r="I1853" s="928"/>
      <c r="J1853" s="929"/>
      <c r="K1853" s="929"/>
      <c r="L1853" s="929"/>
      <c r="M1853" s="930"/>
    </row>
    <row r="1854" spans="1:13" ht="18" customHeight="1" thickBot="1">
      <c r="A1854" s="17"/>
      <c r="B1854" s="436" t="s">
        <v>165</v>
      </c>
      <c r="C1854" s="931" t="str">
        <f>'Class-1'!$CS$3</f>
        <v>HEALTH &amp; PHY. EDUCATION</v>
      </c>
      <c r="D1854" s="932"/>
      <c r="E1854" s="933"/>
      <c r="F1854" s="926" t="str">
        <f>IF(OR(C1854="",$I1831="NSO"),"",VLOOKUP($A1826,'Class-1'!$B$9:$DZ$200,129,0))</f>
        <v>0/100</v>
      </c>
      <c r="G1854" s="927"/>
      <c r="H1854" s="86" t="str">
        <f>IF(OR(C1854="",$I1831="NSO"),"",VLOOKUP($A1826,'Class-1'!$B$9:$DL$108,103,0))</f>
        <v/>
      </c>
      <c r="I1854" s="889" t="s">
        <v>89</v>
      </c>
      <c r="J1854" s="890"/>
      <c r="K1854" s="936"/>
      <c r="L1854" s="937"/>
      <c r="M1854" s="938"/>
    </row>
    <row r="1855" spans="1:13" ht="18" customHeight="1">
      <c r="A1855" s="17"/>
      <c r="B1855" s="436" t="s">
        <v>165</v>
      </c>
      <c r="C1855" s="895" t="s">
        <v>76</v>
      </c>
      <c r="D1855" s="896"/>
      <c r="E1855" s="896"/>
      <c r="F1855" s="896"/>
      <c r="G1855" s="896"/>
      <c r="H1855" s="897"/>
      <c r="I1855" s="891"/>
      <c r="J1855" s="892"/>
      <c r="K1855" s="939"/>
      <c r="L1855" s="940"/>
      <c r="M1855" s="941"/>
    </row>
    <row r="1856" spans="1:13" ht="18" customHeight="1">
      <c r="A1856" s="17"/>
      <c r="B1856" s="436" t="s">
        <v>165</v>
      </c>
      <c r="C1856" s="135" t="s">
        <v>35</v>
      </c>
      <c r="D1856" s="463" t="s">
        <v>82</v>
      </c>
      <c r="E1856" s="452"/>
      <c r="F1856" s="463" t="s">
        <v>83</v>
      </c>
      <c r="G1856" s="464"/>
      <c r="H1856" s="465"/>
      <c r="I1856" s="893"/>
      <c r="J1856" s="894"/>
      <c r="K1856" s="942"/>
      <c r="L1856" s="943"/>
      <c r="M1856" s="944"/>
    </row>
    <row r="1857" spans="1:13" ht="16.5" customHeight="1">
      <c r="A1857" s="17"/>
      <c r="B1857" s="436" t="s">
        <v>165</v>
      </c>
      <c r="C1857" s="148" t="s">
        <v>168</v>
      </c>
      <c r="D1857" s="451" t="s">
        <v>170</v>
      </c>
      <c r="E1857" s="148"/>
      <c r="F1857" s="468" t="s">
        <v>84</v>
      </c>
      <c r="G1857" s="466"/>
      <c r="H1857" s="467"/>
      <c r="I1857" s="992" t="s">
        <v>90</v>
      </c>
      <c r="J1857" s="993"/>
      <c r="K1857" s="993"/>
      <c r="L1857" s="993"/>
      <c r="M1857" s="994"/>
    </row>
    <row r="1858" spans="1:13" ht="16.5" customHeight="1">
      <c r="A1858" s="17"/>
      <c r="B1858" s="436" t="s">
        <v>165</v>
      </c>
      <c r="C1858" s="471" t="s">
        <v>77</v>
      </c>
      <c r="D1858" s="451" t="s">
        <v>173</v>
      </c>
      <c r="E1858" s="148"/>
      <c r="F1858" s="468" t="s">
        <v>85</v>
      </c>
      <c r="G1858" s="466"/>
      <c r="H1858" s="467"/>
      <c r="I1858" s="995"/>
      <c r="J1858" s="996"/>
      <c r="K1858" s="996"/>
      <c r="L1858" s="996"/>
      <c r="M1858" s="997"/>
    </row>
    <row r="1859" spans="1:13" ht="16.5" customHeight="1">
      <c r="A1859" s="17"/>
      <c r="B1859" s="436" t="s">
        <v>165</v>
      </c>
      <c r="C1859" s="471" t="s">
        <v>78</v>
      </c>
      <c r="D1859" s="451" t="s">
        <v>174</v>
      </c>
      <c r="E1859" s="148"/>
      <c r="F1859" s="468" t="s">
        <v>86</v>
      </c>
      <c r="G1859" s="466"/>
      <c r="H1859" s="467"/>
      <c r="I1859" s="995"/>
      <c r="J1859" s="996"/>
      <c r="K1859" s="996"/>
      <c r="L1859" s="996"/>
      <c r="M1859" s="997"/>
    </row>
    <row r="1860" spans="1:13" ht="16.5" customHeight="1">
      <c r="A1860" s="17"/>
      <c r="B1860" s="436" t="s">
        <v>165</v>
      </c>
      <c r="C1860" s="471" t="s">
        <v>80</v>
      </c>
      <c r="D1860" s="451" t="s">
        <v>171</v>
      </c>
      <c r="E1860" s="148"/>
      <c r="F1860" s="468" t="s">
        <v>88</v>
      </c>
      <c r="G1860" s="466"/>
      <c r="H1860" s="467"/>
      <c r="I1860" s="998"/>
      <c r="J1860" s="999"/>
      <c r="K1860" s="999"/>
      <c r="L1860" s="999"/>
      <c r="M1860" s="1000"/>
    </row>
    <row r="1861" spans="1:13" ht="16.5" customHeight="1" thickBot="1">
      <c r="A1861" s="17"/>
      <c r="B1861" s="437" t="s">
        <v>165</v>
      </c>
      <c r="C1861" s="280" t="s">
        <v>79</v>
      </c>
      <c r="D1861" s="446" t="s">
        <v>172</v>
      </c>
      <c r="E1861" s="439"/>
      <c r="F1861" s="461" t="s">
        <v>87</v>
      </c>
      <c r="G1861" s="462"/>
      <c r="H1861" s="469"/>
      <c r="I1861" s="989" t="s">
        <v>124</v>
      </c>
      <c r="J1861" s="990"/>
      <c r="K1861" s="990"/>
      <c r="L1861" s="990"/>
      <c r="M1861" s="991"/>
    </row>
    <row r="1862" spans="1:13" ht="20.25" customHeight="1" thickBot="1">
      <c r="A1862" s="1004"/>
      <c r="B1862" s="1004"/>
      <c r="C1862" s="1004"/>
      <c r="D1862" s="1004"/>
      <c r="E1862" s="1004"/>
      <c r="F1862" s="1004"/>
      <c r="G1862" s="1004"/>
      <c r="H1862" s="1004"/>
      <c r="I1862" s="1004"/>
      <c r="J1862" s="1004"/>
      <c r="K1862" s="1004"/>
      <c r="L1862" s="1004"/>
      <c r="M1862" s="1004"/>
    </row>
    <row r="1863" spans="1:13" ht="14.25" customHeight="1" thickBot="1">
      <c r="A1863" s="282">
        <f>A1826+1</f>
        <v>52</v>
      </c>
      <c r="B1863" s="1009" t="s">
        <v>61</v>
      </c>
      <c r="C1863" s="1010"/>
      <c r="D1863" s="1010"/>
      <c r="E1863" s="1010"/>
      <c r="F1863" s="1010"/>
      <c r="G1863" s="1010"/>
      <c r="H1863" s="1010"/>
      <c r="I1863" s="1010"/>
      <c r="J1863" s="1010"/>
      <c r="K1863" s="1010"/>
      <c r="L1863" s="1010"/>
      <c r="M1863" s="1011"/>
    </row>
    <row r="1864" spans="1:13" ht="36.75" thickTop="1">
      <c r="A1864" s="17"/>
      <c r="B1864" s="1005"/>
      <c r="C1864" s="1006"/>
      <c r="D1864" s="945" t="str">
        <f>Master!$E$8</f>
        <v>Govt.Sr.Sec.Sch. Raimalwada</v>
      </c>
      <c r="E1864" s="946"/>
      <c r="F1864" s="946"/>
      <c r="G1864" s="946"/>
      <c r="H1864" s="946"/>
      <c r="I1864" s="946"/>
      <c r="J1864" s="946"/>
      <c r="K1864" s="946"/>
      <c r="L1864" s="946"/>
      <c r="M1864" s="947"/>
    </row>
    <row r="1865" spans="1:13" ht="21" customHeight="1" thickBot="1">
      <c r="A1865" s="17"/>
      <c r="B1865" s="1007"/>
      <c r="C1865" s="1008"/>
      <c r="D1865" s="948" t="str">
        <f>Master!$E$11</f>
        <v>P.S.-Bapini (Jodhpur)</v>
      </c>
      <c r="E1865" s="949"/>
      <c r="F1865" s="949"/>
      <c r="G1865" s="949"/>
      <c r="H1865" s="949"/>
      <c r="I1865" s="949"/>
      <c r="J1865" s="949"/>
      <c r="K1865" s="949"/>
      <c r="L1865" s="949"/>
      <c r="M1865" s="950"/>
    </row>
    <row r="1866" spans="1:13" ht="42.75" customHeight="1" thickTop="1">
      <c r="A1866" s="17"/>
      <c r="B1866" s="273"/>
      <c r="C1866" s="916" t="s">
        <v>62</v>
      </c>
      <c r="D1866" s="917"/>
      <c r="E1866" s="917"/>
      <c r="F1866" s="917"/>
      <c r="G1866" s="917"/>
      <c r="H1866" s="917"/>
      <c r="I1866" s="918"/>
      <c r="J1866" s="922" t="s">
        <v>91</v>
      </c>
      <c r="K1866" s="922"/>
      <c r="L1866" s="934" t="str">
        <f>Master!$E$14</f>
        <v>0810000000</v>
      </c>
      <c r="M1866" s="935"/>
    </row>
    <row r="1867" spans="1:13" ht="18" customHeight="1" thickBot="1">
      <c r="A1867" s="17"/>
      <c r="B1867" s="274"/>
      <c r="C1867" s="919"/>
      <c r="D1867" s="920"/>
      <c r="E1867" s="920"/>
      <c r="F1867" s="920"/>
      <c r="G1867" s="920"/>
      <c r="H1867" s="920"/>
      <c r="I1867" s="921"/>
      <c r="J1867" s="898" t="s">
        <v>63</v>
      </c>
      <c r="K1867" s="899"/>
      <c r="L1867" s="902" t="str">
        <f>Master!$E$6</f>
        <v>2021-22</v>
      </c>
      <c r="M1867" s="903"/>
    </row>
    <row r="1868" spans="1:13" ht="18" customHeight="1" thickBot="1">
      <c r="A1868" s="17"/>
      <c r="B1868" s="274"/>
      <c r="C1868" s="951" t="s">
        <v>125</v>
      </c>
      <c r="D1868" s="952"/>
      <c r="E1868" s="952"/>
      <c r="F1868" s="952"/>
      <c r="G1868" s="952"/>
      <c r="H1868" s="952"/>
      <c r="I1868" s="281">
        <f>VLOOKUP($A1863,'Class-1'!$B$9:$F$108,5,0)</f>
        <v>0</v>
      </c>
      <c r="J1868" s="900"/>
      <c r="K1868" s="901"/>
      <c r="L1868" s="904"/>
      <c r="M1868" s="905"/>
    </row>
    <row r="1869" spans="1:13" ht="18" customHeight="1">
      <c r="A1869" s="17"/>
      <c r="B1869" s="436" t="s">
        <v>165</v>
      </c>
      <c r="C1869" s="911" t="s">
        <v>20</v>
      </c>
      <c r="D1869" s="912"/>
      <c r="E1869" s="912"/>
      <c r="F1869" s="913"/>
      <c r="G1869" s="31" t="s">
        <v>101</v>
      </c>
      <c r="H1869" s="914">
        <f>VLOOKUP($A1863,'Class-1'!$B$9:$DL$108,3,0)</f>
        <v>0</v>
      </c>
      <c r="I1869" s="914"/>
      <c r="J1869" s="914"/>
      <c r="K1869" s="914"/>
      <c r="L1869" s="914"/>
      <c r="M1869" s="915"/>
    </row>
    <row r="1870" spans="1:13" ht="18" customHeight="1">
      <c r="A1870" s="17"/>
      <c r="B1870" s="436" t="s">
        <v>165</v>
      </c>
      <c r="C1870" s="953" t="s">
        <v>22</v>
      </c>
      <c r="D1870" s="954"/>
      <c r="E1870" s="954"/>
      <c r="F1870" s="955"/>
      <c r="G1870" s="60" t="s">
        <v>101</v>
      </c>
      <c r="H1870" s="956">
        <f>VLOOKUP($A1863,'Class-1'!$B$9:$DL$108,6,0)</f>
        <v>0</v>
      </c>
      <c r="I1870" s="956"/>
      <c r="J1870" s="956"/>
      <c r="K1870" s="956"/>
      <c r="L1870" s="956"/>
      <c r="M1870" s="957"/>
    </row>
    <row r="1871" spans="1:13" ht="18" customHeight="1">
      <c r="A1871" s="17"/>
      <c r="B1871" s="436" t="s">
        <v>165</v>
      </c>
      <c r="C1871" s="953" t="s">
        <v>23</v>
      </c>
      <c r="D1871" s="954"/>
      <c r="E1871" s="954"/>
      <c r="F1871" s="955"/>
      <c r="G1871" s="60" t="s">
        <v>101</v>
      </c>
      <c r="H1871" s="956">
        <f>VLOOKUP($A1863,'Class-1'!$B$9:$DL$108,7,0)</f>
        <v>0</v>
      </c>
      <c r="I1871" s="956"/>
      <c r="J1871" s="956"/>
      <c r="K1871" s="956"/>
      <c r="L1871" s="956"/>
      <c r="M1871" s="957"/>
    </row>
    <row r="1872" spans="1:13" ht="18" customHeight="1">
      <c r="A1872" s="17"/>
      <c r="B1872" s="436" t="s">
        <v>165</v>
      </c>
      <c r="C1872" s="953" t="s">
        <v>64</v>
      </c>
      <c r="D1872" s="954"/>
      <c r="E1872" s="954"/>
      <c r="F1872" s="955"/>
      <c r="G1872" s="60" t="s">
        <v>101</v>
      </c>
      <c r="H1872" s="956">
        <f>VLOOKUP($A1863,'Class-1'!$B$9:$DL$108,8,0)</f>
        <v>0</v>
      </c>
      <c r="I1872" s="956"/>
      <c r="J1872" s="956"/>
      <c r="K1872" s="956"/>
      <c r="L1872" s="956"/>
      <c r="M1872" s="957"/>
    </row>
    <row r="1873" spans="1:13" ht="18" customHeight="1">
      <c r="A1873" s="17"/>
      <c r="B1873" s="436" t="s">
        <v>165</v>
      </c>
      <c r="C1873" s="953" t="s">
        <v>65</v>
      </c>
      <c r="D1873" s="954"/>
      <c r="E1873" s="954"/>
      <c r="F1873" s="955"/>
      <c r="G1873" s="60" t="s">
        <v>101</v>
      </c>
      <c r="H1873" s="1026" t="str">
        <f>CONCATENATE('Class-1'!$F$4,'Class-1'!$I$4)</f>
        <v>4(A)</v>
      </c>
      <c r="I1873" s="956"/>
      <c r="J1873" s="956"/>
      <c r="K1873" s="956"/>
      <c r="L1873" s="956"/>
      <c r="M1873" s="957"/>
    </row>
    <row r="1874" spans="1:13" ht="18" customHeight="1" thickBot="1">
      <c r="A1874" s="17"/>
      <c r="B1874" s="436" t="s">
        <v>165</v>
      </c>
      <c r="C1874" s="1027" t="s">
        <v>25</v>
      </c>
      <c r="D1874" s="1028"/>
      <c r="E1874" s="1028"/>
      <c r="F1874" s="1029"/>
      <c r="G1874" s="130" t="s">
        <v>101</v>
      </c>
      <c r="H1874" s="1030">
        <f>VLOOKUP($A1863,'Class-1'!$B$9:$DL$108,9,0)</f>
        <v>0</v>
      </c>
      <c r="I1874" s="1030"/>
      <c r="J1874" s="1030"/>
      <c r="K1874" s="1030"/>
      <c r="L1874" s="1030"/>
      <c r="M1874" s="1031"/>
    </row>
    <row r="1875" spans="1:13" ht="18" customHeight="1">
      <c r="A1875" s="17"/>
      <c r="B1875" s="436" t="s">
        <v>165</v>
      </c>
      <c r="C1875" s="958" t="s">
        <v>66</v>
      </c>
      <c r="D1875" s="959"/>
      <c r="E1875" s="268" t="s">
        <v>109</v>
      </c>
      <c r="F1875" s="268" t="s">
        <v>110</v>
      </c>
      <c r="G1875" s="265" t="s">
        <v>34</v>
      </c>
      <c r="H1875" s="269" t="s">
        <v>67</v>
      </c>
      <c r="I1875" s="265" t="s">
        <v>147</v>
      </c>
      <c r="J1875" s="270" t="s">
        <v>31</v>
      </c>
      <c r="K1875" s="960" t="s">
        <v>118</v>
      </c>
      <c r="L1875" s="961"/>
      <c r="M1875" s="275" t="s">
        <v>119</v>
      </c>
    </row>
    <row r="1876" spans="1:13" ht="18" customHeight="1" thickBot="1">
      <c r="A1876" s="17"/>
      <c r="B1876" s="436" t="s">
        <v>165</v>
      </c>
      <c r="C1876" s="966" t="s">
        <v>68</v>
      </c>
      <c r="D1876" s="967"/>
      <c r="E1876" s="470">
        <f>'Class-1'!$K$7</f>
        <v>20</v>
      </c>
      <c r="F1876" s="470">
        <f>'Class-1'!$L$7</f>
        <v>20</v>
      </c>
      <c r="G1876" s="266">
        <f>E1876+F1876</f>
        <v>40</v>
      </c>
      <c r="H1876" s="470">
        <f>'Class-1'!$Q$7</f>
        <v>60</v>
      </c>
      <c r="I1876" s="266">
        <f>G1876+H1876</f>
        <v>100</v>
      </c>
      <c r="J1876" s="470">
        <f>'Class-1'!$U$7</f>
        <v>100</v>
      </c>
      <c r="K1876" s="1032">
        <f>I1876+J1876</f>
        <v>200</v>
      </c>
      <c r="L1876" s="1033"/>
      <c r="M1876" s="276" t="s">
        <v>166</v>
      </c>
    </row>
    <row r="1877" spans="1:13" ht="18" customHeight="1">
      <c r="A1877" s="17"/>
      <c r="B1877" s="436" t="s">
        <v>165</v>
      </c>
      <c r="C1877" s="1034" t="str">
        <f>'Class-1'!$K$3</f>
        <v>Hindi</v>
      </c>
      <c r="D1877" s="1035"/>
      <c r="E1877" s="131">
        <f>IF(OR(C1877="",$I1868="NSO"),"",VLOOKUP($A1863,'Class-1'!$B$9:$DL$108,10,0))</f>
        <v>0</v>
      </c>
      <c r="F1877" s="131">
        <f>IF(OR(C1877="",$I1868="NSO"),"",VLOOKUP($A1863,'Class-1'!$B$9:$DL$108,11,0))</f>
        <v>0</v>
      </c>
      <c r="G1877" s="267">
        <f>SUM(E1877,F1877)</f>
        <v>0</v>
      </c>
      <c r="H1877" s="131">
        <f>IF(OR(C1877="",$I1868="NSO"),"",VLOOKUP($A1863,'Class-1'!$B$9:$DL$108,16,0))</f>
        <v>0</v>
      </c>
      <c r="I1877" s="264">
        <f t="shared" ref="I1877:I1882" si="205">SUM(G1877,H1877)</f>
        <v>0</v>
      </c>
      <c r="J1877" s="131">
        <f>IF(OR(C1877="",$I1868="NSO"),"",VLOOKUP($A1863,'Class-1'!$B$9:$DL$108,20,0))</f>
        <v>0</v>
      </c>
      <c r="K1877" s="1036">
        <f t="shared" ref="K1877:K1882" si="206">SUM(I1877,J1877)</f>
        <v>0</v>
      </c>
      <c r="L1877" s="1037">
        <f t="shared" ref="L1877:L1882" si="207">SUM(J1877,K1877)</f>
        <v>0</v>
      </c>
      <c r="M1877" s="277" t="str">
        <f>IF(OR(C1877="",$I1868="NSO"),"",VLOOKUP($A1863,'Class-1'!$B$9:$DL$108,23,0))</f>
        <v/>
      </c>
    </row>
    <row r="1878" spans="1:13" ht="18" customHeight="1">
      <c r="A1878" s="17"/>
      <c r="B1878" s="436" t="s">
        <v>165</v>
      </c>
      <c r="C1878" s="962" t="str">
        <f>'Class-1'!$Y$3</f>
        <v>Mathematics</v>
      </c>
      <c r="D1878" s="963"/>
      <c r="E1878" s="131">
        <f>IF(OR(C1878="",$I1868="NSO"),"",VLOOKUP($A1863,'Class-1'!$B$9:$DL$108,24,0))</f>
        <v>0</v>
      </c>
      <c r="F1878" s="131">
        <f>IF(OR(C1878="",$I1868="NSO"),"",VLOOKUP($A1863,'Class-1'!$B$9:$DL$108,25,0))</f>
        <v>0</v>
      </c>
      <c r="G1878" s="267">
        <f t="shared" ref="G1878:G1882" si="208">SUM(E1878,F1878)</f>
        <v>0</v>
      </c>
      <c r="H1878" s="131">
        <f>IF(OR(C1878="",$I1868="NSO"),"",VLOOKUP($A1863,'Class-1'!$B$9:$DL$108,30,0))</f>
        <v>0</v>
      </c>
      <c r="I1878" s="264">
        <f t="shared" si="205"/>
        <v>0</v>
      </c>
      <c r="J1878" s="131">
        <f>IF(OR(C1878="",$I1868="NSO"),"",VLOOKUP($A1863,'Class-1'!$B$9:$DL$108,34,0))</f>
        <v>0</v>
      </c>
      <c r="K1878" s="964">
        <f t="shared" si="206"/>
        <v>0</v>
      </c>
      <c r="L1878" s="965">
        <f t="shared" si="207"/>
        <v>0</v>
      </c>
      <c r="M1878" s="277" t="str">
        <f>IF(OR(C1878="",$I1868="NSO"),"",VLOOKUP($A1863,'Class-1'!$B$9:$DL$108,37,0))</f>
        <v/>
      </c>
    </row>
    <row r="1879" spans="1:13" ht="18" customHeight="1">
      <c r="A1879" s="17"/>
      <c r="B1879" s="436" t="s">
        <v>165</v>
      </c>
      <c r="C1879" s="962" t="str">
        <f>'Class-1'!$AM$3</f>
        <v>Sanskrit</v>
      </c>
      <c r="D1879" s="963"/>
      <c r="E1879" s="131">
        <f>IF(OR(C1879="",$I1868="NSO"),"",VLOOKUP($A1863,'Class-1'!$B$9:$DL$108,38,0))</f>
        <v>0</v>
      </c>
      <c r="F1879" s="131">
        <f>IF(OR(C1879="",$I1868="NSO"),"",VLOOKUP($A1863,'Class-1'!$B$9:$DL$108,39,0))</f>
        <v>0</v>
      </c>
      <c r="G1879" s="267">
        <f t="shared" si="208"/>
        <v>0</v>
      </c>
      <c r="H1879" s="131">
        <f>IF(OR(C1879="",$I1868="NSO"),"",VLOOKUP($A1863,'Class-1'!$B$9:$DL$108,44,0))</f>
        <v>0</v>
      </c>
      <c r="I1879" s="264">
        <f t="shared" si="205"/>
        <v>0</v>
      </c>
      <c r="J1879" s="131">
        <f>IF(OR(C1879="",$I1868="NSO"),"",VLOOKUP($A1863,'Class-1'!$B$9:$DL$108,48,0))</f>
        <v>0</v>
      </c>
      <c r="K1879" s="964">
        <f t="shared" si="206"/>
        <v>0</v>
      </c>
      <c r="L1879" s="965">
        <f t="shared" si="207"/>
        <v>0</v>
      </c>
      <c r="M1879" s="277" t="str">
        <f>IF(OR(C1879="",$I1868="NSO"),"",VLOOKUP($A1863,'Class-1'!$B$9:$DL$108,51,0))</f>
        <v/>
      </c>
    </row>
    <row r="1880" spans="1:13" ht="18" customHeight="1">
      <c r="A1880" s="17"/>
      <c r="B1880" s="436" t="s">
        <v>165</v>
      </c>
      <c r="C1880" s="962" t="str">
        <f>'Class-1'!$BA$3</f>
        <v>English</v>
      </c>
      <c r="D1880" s="963"/>
      <c r="E1880" s="131">
        <f>IF(OR(C1880="",$I1868="NSO"),"",VLOOKUP($A1863,'Class-1'!$B$9:$DL$108,52,0))</f>
        <v>0</v>
      </c>
      <c r="F1880" s="131">
        <f>IF(OR(C1880="",$I1868="NSO"),"",VLOOKUP($A1863,'Class-1'!$B$9:$DL$108,53,0))</f>
        <v>0</v>
      </c>
      <c r="G1880" s="267">
        <f t="shared" si="208"/>
        <v>0</v>
      </c>
      <c r="H1880" s="131">
        <f>IF(OR(C1880="",$I1868="NSO"),"",VLOOKUP($A1863,'Class-1'!$B$9:$DL$108,58,0))</f>
        <v>0</v>
      </c>
      <c r="I1880" s="264">
        <f t="shared" si="205"/>
        <v>0</v>
      </c>
      <c r="J1880" s="131">
        <f>IF(OR(C1880="",$I1868="NSO"),"",VLOOKUP($A1863,'Class-1'!$B$9:$DL$108,62,0))</f>
        <v>0</v>
      </c>
      <c r="K1880" s="964">
        <f t="shared" si="206"/>
        <v>0</v>
      </c>
      <c r="L1880" s="965">
        <f t="shared" si="207"/>
        <v>0</v>
      </c>
      <c r="M1880" s="277" t="str">
        <f>IF(OR(C1880="",$I1868="NSO"),"",VLOOKUP($A1863,'Class-1'!$B$9:$DL$108,65,0))</f>
        <v/>
      </c>
    </row>
    <row r="1881" spans="1:13" ht="18" customHeight="1" thickBot="1">
      <c r="A1881" s="17"/>
      <c r="B1881" s="436" t="s">
        <v>165</v>
      </c>
      <c r="C1881" s="966" t="s">
        <v>68</v>
      </c>
      <c r="D1881" s="967"/>
      <c r="E1881" s="470">
        <f>'Class-1'!$BO$7</f>
        <v>20</v>
      </c>
      <c r="F1881" s="470">
        <f>'Class-1'!$BP$7</f>
        <v>20</v>
      </c>
      <c r="G1881" s="266">
        <f t="shared" si="208"/>
        <v>40</v>
      </c>
      <c r="H1881" s="271">
        <f>'Class-1'!$BU$7</f>
        <v>60</v>
      </c>
      <c r="I1881" s="266">
        <f t="shared" si="205"/>
        <v>100</v>
      </c>
      <c r="J1881" s="470">
        <f>'Class-1'!$BY$7</f>
        <v>100</v>
      </c>
      <c r="K1881" s="1032">
        <f t="shared" si="206"/>
        <v>200</v>
      </c>
      <c r="L1881" s="1033">
        <f t="shared" si="207"/>
        <v>300</v>
      </c>
      <c r="M1881" s="276" t="s">
        <v>166</v>
      </c>
    </row>
    <row r="1882" spans="1:13" ht="18" customHeight="1">
      <c r="A1882" s="17"/>
      <c r="B1882" s="436" t="s">
        <v>165</v>
      </c>
      <c r="C1882" s="962" t="str">
        <f>'Class-1'!$BO$3</f>
        <v>Env. Study</v>
      </c>
      <c r="D1882" s="963"/>
      <c r="E1882" s="131">
        <f>IF(OR(C1882="",$I1868="NSO"),"",VLOOKUP($A1863,'Class-1'!$B$9:$DL$108,66,0))</f>
        <v>0</v>
      </c>
      <c r="F1882" s="131">
        <f>IF(OR(C1882="",$I1868="NSO"),"",VLOOKUP($A1863,'Class-1'!$B$9:$DL$108,67,0))</f>
        <v>0</v>
      </c>
      <c r="G1882" s="264">
        <f t="shared" si="208"/>
        <v>0</v>
      </c>
      <c r="H1882" s="131">
        <f>IF(OR(C1882="",$I1868="NSO"),"",VLOOKUP($A1863,'Class-1'!$B$9:$DL$108,72,0))</f>
        <v>0</v>
      </c>
      <c r="I1882" s="264">
        <f t="shared" si="205"/>
        <v>0</v>
      </c>
      <c r="J1882" s="131">
        <f>IF(OR(C1882="",$I1868="NSO"),"",VLOOKUP($A1863,'Class-1'!$B$9:$DL$108,76,0))</f>
        <v>0</v>
      </c>
      <c r="K1882" s="968">
        <f t="shared" si="206"/>
        <v>0</v>
      </c>
      <c r="L1882" s="969">
        <f t="shared" si="207"/>
        <v>0</v>
      </c>
      <c r="M1882" s="277" t="str">
        <f>IF(OR(C1882="",$I1868="NSO"),"",VLOOKUP($A1863,'Class-1'!$B$9:$DL$108,79,0))</f>
        <v/>
      </c>
    </row>
    <row r="1883" spans="1:13" ht="18" customHeight="1" thickBot="1">
      <c r="A1883" s="17"/>
      <c r="B1883" s="436" t="s">
        <v>165</v>
      </c>
      <c r="C1883" s="970"/>
      <c r="D1883" s="971"/>
      <c r="E1883" s="971"/>
      <c r="F1883" s="971"/>
      <c r="G1883" s="971"/>
      <c r="H1883" s="971"/>
      <c r="I1883" s="971"/>
      <c r="J1883" s="971"/>
      <c r="K1883" s="971"/>
      <c r="L1883" s="971"/>
      <c r="M1883" s="972"/>
    </row>
    <row r="1884" spans="1:13" ht="18" customHeight="1">
      <c r="A1884" s="17"/>
      <c r="B1884" s="436" t="s">
        <v>165</v>
      </c>
      <c r="C1884" s="973" t="s">
        <v>120</v>
      </c>
      <c r="D1884" s="974"/>
      <c r="E1884" s="975"/>
      <c r="F1884" s="906" t="s">
        <v>121</v>
      </c>
      <c r="G1884" s="906"/>
      <c r="H1884" s="907" t="s">
        <v>122</v>
      </c>
      <c r="I1884" s="908"/>
      <c r="J1884" s="132" t="s">
        <v>51</v>
      </c>
      <c r="K1884" s="438" t="s">
        <v>123</v>
      </c>
      <c r="L1884" s="262" t="s">
        <v>49</v>
      </c>
      <c r="M1884" s="278" t="s">
        <v>54</v>
      </c>
    </row>
    <row r="1885" spans="1:13" ht="18" customHeight="1" thickBot="1">
      <c r="A1885" s="17"/>
      <c r="B1885" s="436" t="s">
        <v>165</v>
      </c>
      <c r="C1885" s="976"/>
      <c r="D1885" s="977"/>
      <c r="E1885" s="978"/>
      <c r="F1885" s="909">
        <f>IF(OR($I1868="",$I1868="NSO"),"",VLOOKUP($A1863,'Class-1'!$B$9:$DL$108,107,0))</f>
        <v>1000</v>
      </c>
      <c r="G1885" s="910"/>
      <c r="H1885" s="909">
        <f>IF(OR($I1868="",$I1868="NSO"),"",VLOOKUP($A1863,'Class-1'!$B$9:$DL$108,108,0))</f>
        <v>0</v>
      </c>
      <c r="I1885" s="910"/>
      <c r="J1885" s="133">
        <f>IF(OR($I1868="",$I1868="NSO"),"",VLOOKUP($A1863,'Class-1'!$B$9:$DL$200,109,0))</f>
        <v>0</v>
      </c>
      <c r="K1885" s="133" t="str">
        <f>IF(OR($I1868="",$I1868="NSO"),"",VLOOKUP($A1863,'Class-1'!$B$9:$DL$200,110,0))</f>
        <v/>
      </c>
      <c r="L1885" s="263" t="str">
        <f>IF(OR($I1868="",$I1868="NSO"),"",VLOOKUP($A1863,'Class-1'!$B$9:$DL$200,111,0))</f>
        <v/>
      </c>
      <c r="M1885" s="279" t="str">
        <f>IF(OR($I1868="",$I1868="NSO"),"",VLOOKUP($A1863,'Class-1'!$B$9:$DL$200,113,0))</f>
        <v/>
      </c>
    </row>
    <row r="1886" spans="1:13" ht="18" customHeight="1" thickBot="1">
      <c r="A1886" s="17"/>
      <c r="B1886" s="436" t="s">
        <v>165</v>
      </c>
      <c r="C1886" s="979"/>
      <c r="D1886" s="980"/>
      <c r="E1886" s="980"/>
      <c r="F1886" s="980"/>
      <c r="G1886" s="980"/>
      <c r="H1886" s="981"/>
      <c r="I1886" s="983" t="s">
        <v>73</v>
      </c>
      <c r="J1886" s="984"/>
      <c r="K1886" s="63">
        <f>IF(OR($I1868="",$I1868="NSO"),"",VLOOKUP($A1863,'Class-1'!$B$9:$DL$200,104,0))</f>
        <v>0</v>
      </c>
      <c r="L1886" s="982" t="s">
        <v>93</v>
      </c>
      <c r="M1886" s="897"/>
    </row>
    <row r="1887" spans="1:13" ht="18" customHeight="1" thickBot="1">
      <c r="A1887" s="17"/>
      <c r="B1887" s="436" t="s">
        <v>165</v>
      </c>
      <c r="C1887" s="1014" t="s">
        <v>72</v>
      </c>
      <c r="D1887" s="1015"/>
      <c r="E1887" s="1015"/>
      <c r="F1887" s="1015"/>
      <c r="G1887" s="1015"/>
      <c r="H1887" s="1016"/>
      <c r="I1887" s="1017" t="s">
        <v>74</v>
      </c>
      <c r="J1887" s="1018"/>
      <c r="K1887" s="64">
        <f>IF(OR($I1868="",$I1868="NSO"),"",VLOOKUP($A1863,'Class-1'!$B$9:$DL$200,105,0))</f>
        <v>0</v>
      </c>
      <c r="L1887" s="1019" t="str">
        <f>IF(OR($I1868="",$I1868="NSO"),"",VLOOKUP($A1863,'Class-1'!$B$9:$DL$200,106,0))</f>
        <v/>
      </c>
      <c r="M1887" s="1020"/>
    </row>
    <row r="1888" spans="1:13" ht="18" customHeight="1" thickBot="1">
      <c r="A1888" s="17"/>
      <c r="B1888" s="436" t="s">
        <v>165</v>
      </c>
      <c r="C1888" s="1001" t="s">
        <v>66</v>
      </c>
      <c r="D1888" s="1002"/>
      <c r="E1888" s="1003"/>
      <c r="F1888" s="1012" t="s">
        <v>69</v>
      </c>
      <c r="G1888" s="1013"/>
      <c r="H1888" s="272" t="s">
        <v>58</v>
      </c>
      <c r="I1888" s="985" t="s">
        <v>75</v>
      </c>
      <c r="J1888" s="986"/>
      <c r="K1888" s="987">
        <f>IF(OR($I1868="",$I1868="NSO"),"",VLOOKUP($A1863,'Class-1'!$B$9:$DL$200,114,0))</f>
        <v>0</v>
      </c>
      <c r="L1888" s="987"/>
      <c r="M1888" s="988"/>
    </row>
    <row r="1889" spans="1:13" ht="18" customHeight="1">
      <c r="A1889" s="17"/>
      <c r="B1889" s="436" t="s">
        <v>165</v>
      </c>
      <c r="C1889" s="923" t="str">
        <f>'Class-1'!$CC$3</f>
        <v>WORK EXP.</v>
      </c>
      <c r="D1889" s="924"/>
      <c r="E1889" s="925"/>
      <c r="F1889" s="926" t="str">
        <f>IF(OR(C1889="",$I1868="NSO"),"",VLOOKUP($A1863,'Class-1'!$B$9:$DZ$200,121,0))</f>
        <v>0/100</v>
      </c>
      <c r="G1889" s="927"/>
      <c r="H1889" s="85" t="str">
        <f>IF(OR(C1889="",$I1868="NSO"),"",VLOOKUP($A1863,'Class-1'!$B$9:$DL$108,87,0))</f>
        <v/>
      </c>
      <c r="I1889" s="1021" t="s">
        <v>95</v>
      </c>
      <c r="J1889" s="1022"/>
      <c r="K1889" s="1023">
        <f>'Class-1'!$T$2</f>
        <v>44705</v>
      </c>
      <c r="L1889" s="1024"/>
      <c r="M1889" s="1025"/>
    </row>
    <row r="1890" spans="1:13" ht="18" customHeight="1">
      <c r="A1890" s="17"/>
      <c r="B1890" s="436" t="s">
        <v>165</v>
      </c>
      <c r="C1890" s="923" t="str">
        <f>'Class-1'!$CK$3</f>
        <v>ART EDUCATION</v>
      </c>
      <c r="D1890" s="924"/>
      <c r="E1890" s="925"/>
      <c r="F1890" s="926" t="str">
        <f>IF(OR(C1890="",$I1868="NSO"),"",VLOOKUP($A1863,'Class-1'!$B$9:$DZ$200,125,0))</f>
        <v>0/100</v>
      </c>
      <c r="G1890" s="927"/>
      <c r="H1890" s="134" t="str">
        <f>IF(OR(C1890="",$I1868="NSO"),"",VLOOKUP($A1863,'Class-1'!$B$9:$DL$108,95,0))</f>
        <v/>
      </c>
      <c r="I1890" s="928"/>
      <c r="J1890" s="929"/>
      <c r="K1890" s="929"/>
      <c r="L1890" s="929"/>
      <c r="M1890" s="930"/>
    </row>
    <row r="1891" spans="1:13" ht="18" customHeight="1" thickBot="1">
      <c r="A1891" s="17"/>
      <c r="B1891" s="436" t="s">
        <v>165</v>
      </c>
      <c r="C1891" s="931" t="str">
        <f>'Class-1'!$CS$3</f>
        <v>HEALTH &amp; PHY. EDUCATION</v>
      </c>
      <c r="D1891" s="932"/>
      <c r="E1891" s="933"/>
      <c r="F1891" s="926" t="str">
        <f>IF(OR(C1891="",$I1868="NSO"),"",VLOOKUP($A1863,'Class-1'!$B$9:$DZ$200,129,0))</f>
        <v>0/100</v>
      </c>
      <c r="G1891" s="927"/>
      <c r="H1891" s="86" t="str">
        <f>IF(OR(C1891="",$I1868="NSO"),"",VLOOKUP($A1863,'Class-1'!$B$9:$DL$108,103,0))</f>
        <v/>
      </c>
      <c r="I1891" s="889" t="s">
        <v>89</v>
      </c>
      <c r="J1891" s="890"/>
      <c r="K1891" s="936"/>
      <c r="L1891" s="937"/>
      <c r="M1891" s="938"/>
    </row>
    <row r="1892" spans="1:13" ht="18" customHeight="1">
      <c r="A1892" s="17"/>
      <c r="B1892" s="436" t="s">
        <v>165</v>
      </c>
      <c r="C1892" s="895" t="s">
        <v>76</v>
      </c>
      <c r="D1892" s="896"/>
      <c r="E1892" s="896"/>
      <c r="F1892" s="896"/>
      <c r="G1892" s="896"/>
      <c r="H1892" s="897"/>
      <c r="I1892" s="891"/>
      <c r="J1892" s="892"/>
      <c r="K1892" s="939"/>
      <c r="L1892" s="940"/>
      <c r="M1892" s="941"/>
    </row>
    <row r="1893" spans="1:13" ht="18" customHeight="1">
      <c r="A1893" s="17"/>
      <c r="B1893" s="436" t="s">
        <v>165</v>
      </c>
      <c r="C1893" s="135" t="s">
        <v>35</v>
      </c>
      <c r="D1893" s="463" t="s">
        <v>82</v>
      </c>
      <c r="E1893" s="452"/>
      <c r="F1893" s="463" t="s">
        <v>83</v>
      </c>
      <c r="G1893" s="464"/>
      <c r="H1893" s="465"/>
      <c r="I1893" s="893"/>
      <c r="J1893" s="894"/>
      <c r="K1893" s="942"/>
      <c r="L1893" s="943"/>
      <c r="M1893" s="944"/>
    </row>
    <row r="1894" spans="1:13" ht="16.5" customHeight="1">
      <c r="A1894" s="17"/>
      <c r="B1894" s="436" t="s">
        <v>165</v>
      </c>
      <c r="C1894" s="148" t="s">
        <v>168</v>
      </c>
      <c r="D1894" s="451" t="s">
        <v>170</v>
      </c>
      <c r="E1894" s="148"/>
      <c r="F1894" s="468" t="s">
        <v>84</v>
      </c>
      <c r="G1894" s="466"/>
      <c r="H1894" s="467"/>
      <c r="I1894" s="992" t="s">
        <v>90</v>
      </c>
      <c r="J1894" s="993"/>
      <c r="K1894" s="993"/>
      <c r="L1894" s="993"/>
      <c r="M1894" s="994"/>
    </row>
    <row r="1895" spans="1:13" ht="16.5" customHeight="1">
      <c r="A1895" s="17"/>
      <c r="B1895" s="436" t="s">
        <v>165</v>
      </c>
      <c r="C1895" s="471" t="s">
        <v>77</v>
      </c>
      <c r="D1895" s="451" t="s">
        <v>173</v>
      </c>
      <c r="E1895" s="148"/>
      <c r="F1895" s="468" t="s">
        <v>85</v>
      </c>
      <c r="G1895" s="466"/>
      <c r="H1895" s="467"/>
      <c r="I1895" s="995"/>
      <c r="J1895" s="996"/>
      <c r="K1895" s="996"/>
      <c r="L1895" s="996"/>
      <c r="M1895" s="997"/>
    </row>
    <row r="1896" spans="1:13" ht="16.5" customHeight="1">
      <c r="A1896" s="17"/>
      <c r="B1896" s="436" t="s">
        <v>165</v>
      </c>
      <c r="C1896" s="471" t="s">
        <v>78</v>
      </c>
      <c r="D1896" s="451" t="s">
        <v>174</v>
      </c>
      <c r="E1896" s="148"/>
      <c r="F1896" s="468" t="s">
        <v>86</v>
      </c>
      <c r="G1896" s="466"/>
      <c r="H1896" s="467"/>
      <c r="I1896" s="995"/>
      <c r="J1896" s="996"/>
      <c r="K1896" s="996"/>
      <c r="L1896" s="996"/>
      <c r="M1896" s="997"/>
    </row>
    <row r="1897" spans="1:13" ht="16.5" customHeight="1">
      <c r="A1897" s="17"/>
      <c r="B1897" s="436" t="s">
        <v>165</v>
      </c>
      <c r="C1897" s="471" t="s">
        <v>80</v>
      </c>
      <c r="D1897" s="451" t="s">
        <v>171</v>
      </c>
      <c r="E1897" s="148"/>
      <c r="F1897" s="468" t="s">
        <v>88</v>
      </c>
      <c r="G1897" s="466"/>
      <c r="H1897" s="467"/>
      <c r="I1897" s="998"/>
      <c r="J1897" s="999"/>
      <c r="K1897" s="999"/>
      <c r="L1897" s="999"/>
      <c r="M1897" s="1000"/>
    </row>
    <row r="1898" spans="1:13" ht="16.5" customHeight="1" thickBot="1">
      <c r="A1898" s="17"/>
      <c r="B1898" s="437" t="s">
        <v>165</v>
      </c>
      <c r="C1898" s="280" t="s">
        <v>79</v>
      </c>
      <c r="D1898" s="446" t="s">
        <v>172</v>
      </c>
      <c r="E1898" s="439"/>
      <c r="F1898" s="461" t="s">
        <v>87</v>
      </c>
      <c r="G1898" s="462"/>
      <c r="H1898" s="469"/>
      <c r="I1898" s="989" t="s">
        <v>124</v>
      </c>
      <c r="J1898" s="990"/>
      <c r="K1898" s="990"/>
      <c r="L1898" s="990"/>
      <c r="M1898" s="991"/>
    </row>
    <row r="1899" spans="1:13" ht="14.25" customHeight="1" thickBot="1">
      <c r="A1899" s="282">
        <f>A1863+1</f>
        <v>53</v>
      </c>
      <c r="B1899" s="1009" t="s">
        <v>61</v>
      </c>
      <c r="C1899" s="1010"/>
      <c r="D1899" s="1010"/>
      <c r="E1899" s="1010"/>
      <c r="F1899" s="1010"/>
      <c r="G1899" s="1010"/>
      <c r="H1899" s="1010"/>
      <c r="I1899" s="1010"/>
      <c r="J1899" s="1010"/>
      <c r="K1899" s="1010"/>
      <c r="L1899" s="1010"/>
      <c r="M1899" s="1011"/>
    </row>
    <row r="1900" spans="1:13" ht="36.75" thickTop="1">
      <c r="A1900" s="17"/>
      <c r="B1900" s="1005"/>
      <c r="C1900" s="1006"/>
      <c r="D1900" s="945" t="str">
        <f>Master!$E$8</f>
        <v>Govt.Sr.Sec.Sch. Raimalwada</v>
      </c>
      <c r="E1900" s="946"/>
      <c r="F1900" s="946"/>
      <c r="G1900" s="946"/>
      <c r="H1900" s="946"/>
      <c r="I1900" s="946"/>
      <c r="J1900" s="946"/>
      <c r="K1900" s="946"/>
      <c r="L1900" s="946"/>
      <c r="M1900" s="947"/>
    </row>
    <row r="1901" spans="1:13" ht="21" customHeight="1" thickBot="1">
      <c r="A1901" s="17"/>
      <c r="B1901" s="1007"/>
      <c r="C1901" s="1008"/>
      <c r="D1901" s="948" t="str">
        <f>Master!$E$11</f>
        <v>P.S.-Bapini (Jodhpur)</v>
      </c>
      <c r="E1901" s="949"/>
      <c r="F1901" s="949"/>
      <c r="G1901" s="949"/>
      <c r="H1901" s="949"/>
      <c r="I1901" s="949"/>
      <c r="J1901" s="949"/>
      <c r="K1901" s="949"/>
      <c r="L1901" s="949"/>
      <c r="M1901" s="950"/>
    </row>
    <row r="1902" spans="1:13" ht="42.75" customHeight="1" thickTop="1">
      <c r="A1902" s="17"/>
      <c r="B1902" s="273"/>
      <c r="C1902" s="916" t="s">
        <v>62</v>
      </c>
      <c r="D1902" s="917"/>
      <c r="E1902" s="917"/>
      <c r="F1902" s="917"/>
      <c r="G1902" s="917"/>
      <c r="H1902" s="917"/>
      <c r="I1902" s="918"/>
      <c r="J1902" s="922" t="s">
        <v>91</v>
      </c>
      <c r="K1902" s="922"/>
      <c r="L1902" s="934" t="str">
        <f>Master!$E$14</f>
        <v>0810000000</v>
      </c>
      <c r="M1902" s="935"/>
    </row>
    <row r="1903" spans="1:13" ht="18" customHeight="1" thickBot="1">
      <c r="A1903" s="17"/>
      <c r="B1903" s="274"/>
      <c r="C1903" s="919"/>
      <c r="D1903" s="920"/>
      <c r="E1903" s="920"/>
      <c r="F1903" s="920"/>
      <c r="G1903" s="920"/>
      <c r="H1903" s="920"/>
      <c r="I1903" s="921"/>
      <c r="J1903" s="898" t="s">
        <v>63</v>
      </c>
      <c r="K1903" s="899"/>
      <c r="L1903" s="902" t="str">
        <f>Master!$E$6</f>
        <v>2021-22</v>
      </c>
      <c r="M1903" s="903"/>
    </row>
    <row r="1904" spans="1:13" ht="18" customHeight="1" thickBot="1">
      <c r="A1904" s="17"/>
      <c r="B1904" s="274"/>
      <c r="C1904" s="951" t="s">
        <v>125</v>
      </c>
      <c r="D1904" s="952"/>
      <c r="E1904" s="952"/>
      <c r="F1904" s="952"/>
      <c r="G1904" s="952"/>
      <c r="H1904" s="952"/>
      <c r="I1904" s="281">
        <f>VLOOKUP($A1899,'Class-1'!$B$9:$F$108,5,0)</f>
        <v>0</v>
      </c>
      <c r="J1904" s="900"/>
      <c r="K1904" s="901"/>
      <c r="L1904" s="904"/>
      <c r="M1904" s="905"/>
    </row>
    <row r="1905" spans="1:13" ht="18" customHeight="1">
      <c r="A1905" s="17"/>
      <c r="B1905" s="436" t="s">
        <v>165</v>
      </c>
      <c r="C1905" s="911" t="s">
        <v>20</v>
      </c>
      <c r="D1905" s="912"/>
      <c r="E1905" s="912"/>
      <c r="F1905" s="913"/>
      <c r="G1905" s="31" t="s">
        <v>101</v>
      </c>
      <c r="H1905" s="914">
        <f>VLOOKUP($A1899,'Class-1'!$B$9:$DL$108,3,0)</f>
        <v>0</v>
      </c>
      <c r="I1905" s="914"/>
      <c r="J1905" s="914"/>
      <c r="K1905" s="914"/>
      <c r="L1905" s="914"/>
      <c r="M1905" s="915"/>
    </row>
    <row r="1906" spans="1:13" ht="18" customHeight="1">
      <c r="A1906" s="17"/>
      <c r="B1906" s="436" t="s">
        <v>165</v>
      </c>
      <c r="C1906" s="953" t="s">
        <v>22</v>
      </c>
      <c r="D1906" s="954"/>
      <c r="E1906" s="954"/>
      <c r="F1906" s="955"/>
      <c r="G1906" s="60" t="s">
        <v>101</v>
      </c>
      <c r="H1906" s="956">
        <f>VLOOKUP($A1899,'Class-1'!$B$9:$DL$108,6,0)</f>
        <v>0</v>
      </c>
      <c r="I1906" s="956"/>
      <c r="J1906" s="956"/>
      <c r="K1906" s="956"/>
      <c r="L1906" s="956"/>
      <c r="M1906" s="957"/>
    </row>
    <row r="1907" spans="1:13" ht="18" customHeight="1">
      <c r="A1907" s="17"/>
      <c r="B1907" s="436" t="s">
        <v>165</v>
      </c>
      <c r="C1907" s="953" t="s">
        <v>23</v>
      </c>
      <c r="D1907" s="954"/>
      <c r="E1907" s="954"/>
      <c r="F1907" s="955"/>
      <c r="G1907" s="60" t="s">
        <v>101</v>
      </c>
      <c r="H1907" s="956">
        <f>VLOOKUP($A1899,'Class-1'!$B$9:$DL$108,7,0)</f>
        <v>0</v>
      </c>
      <c r="I1907" s="956"/>
      <c r="J1907" s="956"/>
      <c r="K1907" s="956"/>
      <c r="L1907" s="956"/>
      <c r="M1907" s="957"/>
    </row>
    <row r="1908" spans="1:13" ht="18" customHeight="1">
      <c r="A1908" s="17"/>
      <c r="B1908" s="436" t="s">
        <v>165</v>
      </c>
      <c r="C1908" s="953" t="s">
        <v>64</v>
      </c>
      <c r="D1908" s="954"/>
      <c r="E1908" s="954"/>
      <c r="F1908" s="955"/>
      <c r="G1908" s="60" t="s">
        <v>101</v>
      </c>
      <c r="H1908" s="956">
        <f>VLOOKUP($A1899,'Class-1'!$B$9:$DL$108,8,0)</f>
        <v>0</v>
      </c>
      <c r="I1908" s="956"/>
      <c r="J1908" s="956"/>
      <c r="K1908" s="956"/>
      <c r="L1908" s="956"/>
      <c r="M1908" s="957"/>
    </row>
    <row r="1909" spans="1:13" ht="18" customHeight="1">
      <c r="A1909" s="17"/>
      <c r="B1909" s="436" t="s">
        <v>165</v>
      </c>
      <c r="C1909" s="953" t="s">
        <v>65</v>
      </c>
      <c r="D1909" s="954"/>
      <c r="E1909" s="954"/>
      <c r="F1909" s="955"/>
      <c r="G1909" s="60" t="s">
        <v>101</v>
      </c>
      <c r="H1909" s="1026" t="str">
        <f>CONCATENATE('Class-1'!$F$4,'Class-1'!$I$4)</f>
        <v>4(A)</v>
      </c>
      <c r="I1909" s="956"/>
      <c r="J1909" s="956"/>
      <c r="K1909" s="956"/>
      <c r="L1909" s="956"/>
      <c r="M1909" s="957"/>
    </row>
    <row r="1910" spans="1:13" ht="18" customHeight="1" thickBot="1">
      <c r="A1910" s="17"/>
      <c r="B1910" s="436" t="s">
        <v>165</v>
      </c>
      <c r="C1910" s="1027" t="s">
        <v>25</v>
      </c>
      <c r="D1910" s="1028"/>
      <c r="E1910" s="1028"/>
      <c r="F1910" s="1029"/>
      <c r="G1910" s="130" t="s">
        <v>101</v>
      </c>
      <c r="H1910" s="1030">
        <f>VLOOKUP($A1899,'Class-1'!$B$9:$DL$108,9,0)</f>
        <v>0</v>
      </c>
      <c r="I1910" s="1030"/>
      <c r="J1910" s="1030"/>
      <c r="K1910" s="1030"/>
      <c r="L1910" s="1030"/>
      <c r="M1910" s="1031"/>
    </row>
    <row r="1911" spans="1:13" ht="18" customHeight="1">
      <c r="A1911" s="17"/>
      <c r="B1911" s="436" t="s">
        <v>165</v>
      </c>
      <c r="C1911" s="958" t="s">
        <v>66</v>
      </c>
      <c r="D1911" s="959"/>
      <c r="E1911" s="268" t="s">
        <v>109</v>
      </c>
      <c r="F1911" s="268" t="s">
        <v>110</v>
      </c>
      <c r="G1911" s="265" t="s">
        <v>34</v>
      </c>
      <c r="H1911" s="269" t="s">
        <v>67</v>
      </c>
      <c r="I1911" s="265" t="s">
        <v>147</v>
      </c>
      <c r="J1911" s="270" t="s">
        <v>31</v>
      </c>
      <c r="K1911" s="960" t="s">
        <v>118</v>
      </c>
      <c r="L1911" s="961"/>
      <c r="M1911" s="275" t="s">
        <v>119</v>
      </c>
    </row>
    <row r="1912" spans="1:13" ht="18" customHeight="1" thickBot="1">
      <c r="A1912" s="17"/>
      <c r="B1912" s="436" t="s">
        <v>165</v>
      </c>
      <c r="C1912" s="966" t="s">
        <v>68</v>
      </c>
      <c r="D1912" s="967"/>
      <c r="E1912" s="470">
        <f>'Class-1'!$K$7</f>
        <v>20</v>
      </c>
      <c r="F1912" s="470">
        <f>'Class-1'!$L$7</f>
        <v>20</v>
      </c>
      <c r="G1912" s="266">
        <f>E1912+F1912</f>
        <v>40</v>
      </c>
      <c r="H1912" s="470">
        <f>'Class-1'!$Q$7</f>
        <v>60</v>
      </c>
      <c r="I1912" s="266">
        <f>G1912+H1912</f>
        <v>100</v>
      </c>
      <c r="J1912" s="470">
        <f>'Class-1'!$U$7</f>
        <v>100</v>
      </c>
      <c r="K1912" s="1032">
        <f>I1912+J1912</f>
        <v>200</v>
      </c>
      <c r="L1912" s="1033"/>
      <c r="M1912" s="276" t="s">
        <v>166</v>
      </c>
    </row>
    <row r="1913" spans="1:13" ht="18" customHeight="1">
      <c r="A1913" s="17"/>
      <c r="B1913" s="436" t="s">
        <v>165</v>
      </c>
      <c r="C1913" s="1034" t="str">
        <f>'Class-1'!$K$3</f>
        <v>Hindi</v>
      </c>
      <c r="D1913" s="1035"/>
      <c r="E1913" s="131">
        <f>IF(OR(C1913="",$I1904="NSO"),"",VLOOKUP($A1899,'Class-1'!$B$9:$DL$108,10,0))</f>
        <v>0</v>
      </c>
      <c r="F1913" s="131">
        <f>IF(OR(C1913="",$I1904="NSO"),"",VLOOKUP($A1899,'Class-1'!$B$9:$DL$108,11,0))</f>
        <v>0</v>
      </c>
      <c r="G1913" s="267">
        <f>SUM(E1913,F1913)</f>
        <v>0</v>
      </c>
      <c r="H1913" s="131">
        <f>IF(OR(C1913="",$I1904="NSO"),"",VLOOKUP($A1899,'Class-1'!$B$9:$DL$108,16,0))</f>
        <v>0</v>
      </c>
      <c r="I1913" s="264">
        <f t="shared" ref="I1913:I1918" si="209">SUM(G1913,H1913)</f>
        <v>0</v>
      </c>
      <c r="J1913" s="131">
        <f>IF(OR(C1913="",$I1904="NSO"),"",VLOOKUP($A1899,'Class-1'!$B$9:$DL$108,20,0))</f>
        <v>0</v>
      </c>
      <c r="K1913" s="1036">
        <f t="shared" ref="K1913:K1918" si="210">SUM(I1913,J1913)</f>
        <v>0</v>
      </c>
      <c r="L1913" s="1037">
        <f t="shared" ref="L1913:L1918" si="211">SUM(J1913,K1913)</f>
        <v>0</v>
      </c>
      <c r="M1913" s="277" t="str">
        <f>IF(OR(C1913="",$I1904="NSO"),"",VLOOKUP($A1899,'Class-1'!$B$9:$DL$108,23,0))</f>
        <v/>
      </c>
    </row>
    <row r="1914" spans="1:13" ht="18" customHeight="1">
      <c r="A1914" s="17"/>
      <c r="B1914" s="436" t="s">
        <v>165</v>
      </c>
      <c r="C1914" s="962" t="str">
        <f>'Class-1'!$Y$3</f>
        <v>Mathematics</v>
      </c>
      <c r="D1914" s="963"/>
      <c r="E1914" s="131">
        <f>IF(OR(C1914="",$I1904="NSO"),"",VLOOKUP($A1899,'Class-1'!$B$9:$DL$108,24,0))</f>
        <v>0</v>
      </c>
      <c r="F1914" s="131">
        <f>IF(OR(C1914="",$I1904="NSO"),"",VLOOKUP($A1899,'Class-1'!$B$9:$DL$108,25,0))</f>
        <v>0</v>
      </c>
      <c r="G1914" s="267">
        <f t="shared" ref="G1914:G1918" si="212">SUM(E1914,F1914)</f>
        <v>0</v>
      </c>
      <c r="H1914" s="131">
        <f>IF(OR(C1914="",$I1904="NSO"),"",VLOOKUP($A1899,'Class-1'!$B$9:$DL$108,30,0))</f>
        <v>0</v>
      </c>
      <c r="I1914" s="264">
        <f t="shared" si="209"/>
        <v>0</v>
      </c>
      <c r="J1914" s="131">
        <f>IF(OR(C1914="",$I1904="NSO"),"",VLOOKUP($A1899,'Class-1'!$B$9:$DL$108,34,0))</f>
        <v>0</v>
      </c>
      <c r="K1914" s="964">
        <f t="shared" si="210"/>
        <v>0</v>
      </c>
      <c r="L1914" s="965">
        <f t="shared" si="211"/>
        <v>0</v>
      </c>
      <c r="M1914" s="277" t="str">
        <f>IF(OR(C1914="",$I1904="NSO"),"",VLOOKUP($A1899,'Class-1'!$B$9:$DL$108,37,0))</f>
        <v/>
      </c>
    </row>
    <row r="1915" spans="1:13" ht="18" customHeight="1">
      <c r="A1915" s="17"/>
      <c r="B1915" s="436" t="s">
        <v>165</v>
      </c>
      <c r="C1915" s="962" t="str">
        <f>'Class-1'!$AM$3</f>
        <v>Sanskrit</v>
      </c>
      <c r="D1915" s="963"/>
      <c r="E1915" s="131">
        <f>IF(OR(C1915="",$I1904="NSO"),"",VLOOKUP($A1899,'Class-1'!$B$9:$DL$108,38,0))</f>
        <v>0</v>
      </c>
      <c r="F1915" s="131">
        <f>IF(OR(C1915="",$I1904="NSO"),"",VLOOKUP($A1899,'Class-1'!$B$9:$DL$108,39,0))</f>
        <v>0</v>
      </c>
      <c r="G1915" s="267">
        <f t="shared" si="212"/>
        <v>0</v>
      </c>
      <c r="H1915" s="131">
        <f>IF(OR(C1915="",$I1904="NSO"),"",VLOOKUP($A1899,'Class-1'!$B$9:$DL$108,44,0))</f>
        <v>0</v>
      </c>
      <c r="I1915" s="264">
        <f t="shared" si="209"/>
        <v>0</v>
      </c>
      <c r="J1915" s="131">
        <f>IF(OR(C1915="",$I1904="NSO"),"",VLOOKUP($A1899,'Class-1'!$B$9:$DL$108,48,0))</f>
        <v>0</v>
      </c>
      <c r="K1915" s="964">
        <f t="shared" si="210"/>
        <v>0</v>
      </c>
      <c r="L1915" s="965">
        <f t="shared" si="211"/>
        <v>0</v>
      </c>
      <c r="M1915" s="277" t="str">
        <f>IF(OR(C1915="",$I1904="NSO"),"",VLOOKUP($A1899,'Class-1'!$B$9:$DL$108,51,0))</f>
        <v/>
      </c>
    </row>
    <row r="1916" spans="1:13" ht="18" customHeight="1">
      <c r="A1916" s="17"/>
      <c r="B1916" s="436" t="s">
        <v>165</v>
      </c>
      <c r="C1916" s="962" t="str">
        <f>'Class-1'!$BA$3</f>
        <v>English</v>
      </c>
      <c r="D1916" s="963"/>
      <c r="E1916" s="131">
        <f>IF(OR(C1916="",$I1904="NSO"),"",VLOOKUP($A1899,'Class-1'!$B$9:$DL$108,52,0))</f>
        <v>0</v>
      </c>
      <c r="F1916" s="131">
        <f>IF(OR(C1916="",$I1904="NSO"),"",VLOOKUP($A1899,'Class-1'!$B$9:$DL$108,53,0))</f>
        <v>0</v>
      </c>
      <c r="G1916" s="267">
        <f t="shared" si="212"/>
        <v>0</v>
      </c>
      <c r="H1916" s="131">
        <f>IF(OR(C1916="",$I1904="NSO"),"",VLOOKUP($A1899,'Class-1'!$B$9:$DL$108,58,0))</f>
        <v>0</v>
      </c>
      <c r="I1916" s="264">
        <f t="shared" si="209"/>
        <v>0</v>
      </c>
      <c r="J1916" s="131">
        <f>IF(OR(C1916="",$I1904="NSO"),"",VLOOKUP($A1899,'Class-1'!$B$9:$DL$108,62,0))</f>
        <v>0</v>
      </c>
      <c r="K1916" s="964">
        <f t="shared" si="210"/>
        <v>0</v>
      </c>
      <c r="L1916" s="965">
        <f t="shared" si="211"/>
        <v>0</v>
      </c>
      <c r="M1916" s="277" t="str">
        <f>IF(OR(C1916="",$I1904="NSO"),"",VLOOKUP($A1899,'Class-1'!$B$9:$DL$108,65,0))</f>
        <v/>
      </c>
    </row>
    <row r="1917" spans="1:13" ht="18" customHeight="1" thickBot="1">
      <c r="A1917" s="17"/>
      <c r="B1917" s="436" t="s">
        <v>165</v>
      </c>
      <c r="C1917" s="966" t="s">
        <v>68</v>
      </c>
      <c r="D1917" s="967"/>
      <c r="E1917" s="470">
        <f>'Class-1'!$BO$7</f>
        <v>20</v>
      </c>
      <c r="F1917" s="470">
        <f>'Class-1'!$BP$7</f>
        <v>20</v>
      </c>
      <c r="G1917" s="266">
        <f t="shared" si="212"/>
        <v>40</v>
      </c>
      <c r="H1917" s="271">
        <f>'Class-1'!$BU$7</f>
        <v>60</v>
      </c>
      <c r="I1917" s="266">
        <f t="shared" si="209"/>
        <v>100</v>
      </c>
      <c r="J1917" s="470">
        <f>'Class-1'!$BY$7</f>
        <v>100</v>
      </c>
      <c r="K1917" s="1032">
        <f t="shared" si="210"/>
        <v>200</v>
      </c>
      <c r="L1917" s="1033">
        <f t="shared" si="211"/>
        <v>300</v>
      </c>
      <c r="M1917" s="276" t="s">
        <v>166</v>
      </c>
    </row>
    <row r="1918" spans="1:13" ht="18" customHeight="1">
      <c r="A1918" s="17"/>
      <c r="B1918" s="436" t="s">
        <v>165</v>
      </c>
      <c r="C1918" s="962" t="str">
        <f>'Class-1'!$BO$3</f>
        <v>Env. Study</v>
      </c>
      <c r="D1918" s="963"/>
      <c r="E1918" s="131">
        <f>IF(OR(C1918="",$I1904="NSO"),"",VLOOKUP($A1899,'Class-1'!$B$9:$DL$108,66,0))</f>
        <v>0</v>
      </c>
      <c r="F1918" s="131">
        <f>IF(OR(C1918="",$I1904="NSO"),"",VLOOKUP($A1899,'Class-1'!$B$9:$DL$108,67,0))</f>
        <v>0</v>
      </c>
      <c r="G1918" s="264">
        <f t="shared" si="212"/>
        <v>0</v>
      </c>
      <c r="H1918" s="131">
        <f>IF(OR(C1918="",$I1904="NSO"),"",VLOOKUP($A1899,'Class-1'!$B$9:$DL$108,72,0))</f>
        <v>0</v>
      </c>
      <c r="I1918" s="264">
        <f t="shared" si="209"/>
        <v>0</v>
      </c>
      <c r="J1918" s="131">
        <f>IF(OR(C1918="",$I1904="NSO"),"",VLOOKUP($A1899,'Class-1'!$B$9:$DL$108,76,0))</f>
        <v>0</v>
      </c>
      <c r="K1918" s="968">
        <f t="shared" si="210"/>
        <v>0</v>
      </c>
      <c r="L1918" s="969">
        <f t="shared" si="211"/>
        <v>0</v>
      </c>
      <c r="M1918" s="277" t="str">
        <f>IF(OR(C1918="",$I1904="NSO"),"",VLOOKUP($A1899,'Class-1'!$B$9:$DL$108,79,0))</f>
        <v/>
      </c>
    </row>
    <row r="1919" spans="1:13" ht="18" customHeight="1" thickBot="1">
      <c r="A1919" s="17"/>
      <c r="B1919" s="436" t="s">
        <v>165</v>
      </c>
      <c r="C1919" s="970"/>
      <c r="D1919" s="971"/>
      <c r="E1919" s="971"/>
      <c r="F1919" s="971"/>
      <c r="G1919" s="971"/>
      <c r="H1919" s="971"/>
      <c r="I1919" s="971"/>
      <c r="J1919" s="971"/>
      <c r="K1919" s="971"/>
      <c r="L1919" s="971"/>
      <c r="M1919" s="972"/>
    </row>
    <row r="1920" spans="1:13" ht="18" customHeight="1">
      <c r="A1920" s="17"/>
      <c r="B1920" s="436" t="s">
        <v>165</v>
      </c>
      <c r="C1920" s="973" t="s">
        <v>120</v>
      </c>
      <c r="D1920" s="974"/>
      <c r="E1920" s="975"/>
      <c r="F1920" s="906" t="s">
        <v>121</v>
      </c>
      <c r="G1920" s="906"/>
      <c r="H1920" s="907" t="s">
        <v>122</v>
      </c>
      <c r="I1920" s="908"/>
      <c r="J1920" s="132" t="s">
        <v>51</v>
      </c>
      <c r="K1920" s="438" t="s">
        <v>123</v>
      </c>
      <c r="L1920" s="262" t="s">
        <v>49</v>
      </c>
      <c r="M1920" s="278" t="s">
        <v>54</v>
      </c>
    </row>
    <row r="1921" spans="1:13" ht="18" customHeight="1" thickBot="1">
      <c r="A1921" s="17"/>
      <c r="B1921" s="436" t="s">
        <v>165</v>
      </c>
      <c r="C1921" s="976"/>
      <c r="D1921" s="977"/>
      <c r="E1921" s="978"/>
      <c r="F1921" s="909">
        <f>IF(OR($I1904="",$I1904="NSO"),"",VLOOKUP($A1899,'Class-1'!$B$9:$DL$108,107,0))</f>
        <v>1000</v>
      </c>
      <c r="G1921" s="910"/>
      <c r="H1921" s="909">
        <f>IF(OR($I1904="",$I1904="NSO"),"",VLOOKUP($A1899,'Class-1'!$B$9:$DL$108,108,0))</f>
        <v>0</v>
      </c>
      <c r="I1921" s="910"/>
      <c r="J1921" s="133">
        <f>IF(OR($I1904="",$I1904="NSO"),"",VLOOKUP($A1899,'Class-1'!$B$9:$DL$200,109,0))</f>
        <v>0</v>
      </c>
      <c r="K1921" s="133" t="str">
        <f>IF(OR($I1904="",$I1904="NSO"),"",VLOOKUP($A1899,'Class-1'!$B$9:$DL$200,110,0))</f>
        <v/>
      </c>
      <c r="L1921" s="263" t="str">
        <f>IF(OR($I1904="",$I1904="NSO"),"",VLOOKUP($A1899,'Class-1'!$B$9:$DL$200,111,0))</f>
        <v/>
      </c>
      <c r="M1921" s="279" t="str">
        <f>IF(OR($I1904="",$I1904="NSO"),"",VLOOKUP($A1899,'Class-1'!$B$9:$DL$200,113,0))</f>
        <v/>
      </c>
    </row>
    <row r="1922" spans="1:13" ht="18" customHeight="1" thickBot="1">
      <c r="A1922" s="17"/>
      <c r="B1922" s="436" t="s">
        <v>165</v>
      </c>
      <c r="C1922" s="979"/>
      <c r="D1922" s="980"/>
      <c r="E1922" s="980"/>
      <c r="F1922" s="980"/>
      <c r="G1922" s="980"/>
      <c r="H1922" s="981"/>
      <c r="I1922" s="983" t="s">
        <v>73</v>
      </c>
      <c r="J1922" s="984"/>
      <c r="K1922" s="63">
        <f>IF(OR($I1904="",$I1904="NSO"),"",VLOOKUP($A1899,'Class-1'!$B$9:$DL$200,104,0))</f>
        <v>0</v>
      </c>
      <c r="L1922" s="982" t="s">
        <v>93</v>
      </c>
      <c r="M1922" s="897"/>
    </row>
    <row r="1923" spans="1:13" ht="18" customHeight="1" thickBot="1">
      <c r="A1923" s="17"/>
      <c r="B1923" s="436" t="s">
        <v>165</v>
      </c>
      <c r="C1923" s="1014" t="s">
        <v>72</v>
      </c>
      <c r="D1923" s="1015"/>
      <c r="E1923" s="1015"/>
      <c r="F1923" s="1015"/>
      <c r="G1923" s="1015"/>
      <c r="H1923" s="1016"/>
      <c r="I1923" s="1017" t="s">
        <v>74</v>
      </c>
      <c r="J1923" s="1018"/>
      <c r="K1923" s="64">
        <f>IF(OR($I1904="",$I1904="NSO"),"",VLOOKUP($A1899,'Class-1'!$B$9:$DL$200,105,0))</f>
        <v>0</v>
      </c>
      <c r="L1923" s="1019" t="str">
        <f>IF(OR($I1904="",$I1904="NSO"),"",VLOOKUP($A1899,'Class-1'!$B$9:$DL$200,106,0))</f>
        <v/>
      </c>
      <c r="M1923" s="1020"/>
    </row>
    <row r="1924" spans="1:13" ht="18" customHeight="1" thickBot="1">
      <c r="A1924" s="17"/>
      <c r="B1924" s="436" t="s">
        <v>165</v>
      </c>
      <c r="C1924" s="1001" t="s">
        <v>66</v>
      </c>
      <c r="D1924" s="1002"/>
      <c r="E1924" s="1003"/>
      <c r="F1924" s="1012" t="s">
        <v>69</v>
      </c>
      <c r="G1924" s="1013"/>
      <c r="H1924" s="272" t="s">
        <v>58</v>
      </c>
      <c r="I1924" s="985" t="s">
        <v>75</v>
      </c>
      <c r="J1924" s="986"/>
      <c r="K1924" s="987">
        <f>IF(OR($I1904="",$I1904="NSO"),"",VLOOKUP($A1899,'Class-1'!$B$9:$DL$200,114,0))</f>
        <v>0</v>
      </c>
      <c r="L1924" s="987"/>
      <c r="M1924" s="988"/>
    </row>
    <row r="1925" spans="1:13" ht="18" customHeight="1">
      <c r="A1925" s="17"/>
      <c r="B1925" s="436" t="s">
        <v>165</v>
      </c>
      <c r="C1925" s="923" t="str">
        <f>'Class-1'!$CC$3</f>
        <v>WORK EXP.</v>
      </c>
      <c r="D1925" s="924"/>
      <c r="E1925" s="925"/>
      <c r="F1925" s="926" t="str">
        <f>IF(OR(C1925="",$I1904="NSO"),"",VLOOKUP($A1899,'Class-1'!$B$9:$DZ$200,121,0))</f>
        <v>0/100</v>
      </c>
      <c r="G1925" s="927"/>
      <c r="H1925" s="85" t="str">
        <f>IF(OR(C1925="",$I1904="NSO"),"",VLOOKUP($A1899,'Class-1'!$B$9:$DL$108,87,0))</f>
        <v/>
      </c>
      <c r="I1925" s="1021" t="s">
        <v>95</v>
      </c>
      <c r="J1925" s="1022"/>
      <c r="K1925" s="1023">
        <f>'Class-1'!$T$2</f>
        <v>44705</v>
      </c>
      <c r="L1925" s="1024"/>
      <c r="M1925" s="1025"/>
    </row>
    <row r="1926" spans="1:13" ht="18" customHeight="1">
      <c r="A1926" s="17"/>
      <c r="B1926" s="436" t="s">
        <v>165</v>
      </c>
      <c r="C1926" s="923" t="str">
        <f>'Class-1'!$CK$3</f>
        <v>ART EDUCATION</v>
      </c>
      <c r="D1926" s="924"/>
      <c r="E1926" s="925"/>
      <c r="F1926" s="926" t="str">
        <f>IF(OR(C1926="",$I1904="NSO"),"",VLOOKUP($A1899,'Class-1'!$B$9:$DZ$200,125,0))</f>
        <v>0/100</v>
      </c>
      <c r="G1926" s="927"/>
      <c r="H1926" s="134" t="str">
        <f>IF(OR(C1926="",$I1904="NSO"),"",VLOOKUP($A1899,'Class-1'!$B$9:$DL$108,95,0))</f>
        <v/>
      </c>
      <c r="I1926" s="928"/>
      <c r="J1926" s="929"/>
      <c r="K1926" s="929"/>
      <c r="L1926" s="929"/>
      <c r="M1926" s="930"/>
    </row>
    <row r="1927" spans="1:13" ht="18" customHeight="1" thickBot="1">
      <c r="A1927" s="17"/>
      <c r="B1927" s="436" t="s">
        <v>165</v>
      </c>
      <c r="C1927" s="931" t="str">
        <f>'Class-1'!$CS$3</f>
        <v>HEALTH &amp; PHY. EDUCATION</v>
      </c>
      <c r="D1927" s="932"/>
      <c r="E1927" s="933"/>
      <c r="F1927" s="926" t="str">
        <f>IF(OR(C1927="",$I1904="NSO"),"",VLOOKUP($A1899,'Class-1'!$B$9:$DZ$200,129,0))</f>
        <v>0/100</v>
      </c>
      <c r="G1927" s="927"/>
      <c r="H1927" s="86" t="str">
        <f>IF(OR(C1927="",$I1904="NSO"),"",VLOOKUP($A1899,'Class-1'!$B$9:$DL$108,103,0))</f>
        <v/>
      </c>
      <c r="I1927" s="889" t="s">
        <v>89</v>
      </c>
      <c r="J1927" s="890"/>
      <c r="K1927" s="936"/>
      <c r="L1927" s="937"/>
      <c r="M1927" s="938"/>
    </row>
    <row r="1928" spans="1:13" ht="18" customHeight="1">
      <c r="A1928" s="17"/>
      <c r="B1928" s="436" t="s">
        <v>165</v>
      </c>
      <c r="C1928" s="895" t="s">
        <v>76</v>
      </c>
      <c r="D1928" s="896"/>
      <c r="E1928" s="896"/>
      <c r="F1928" s="896"/>
      <c r="G1928" s="896"/>
      <c r="H1928" s="897"/>
      <c r="I1928" s="891"/>
      <c r="J1928" s="892"/>
      <c r="K1928" s="939"/>
      <c r="L1928" s="940"/>
      <c r="M1928" s="941"/>
    </row>
    <row r="1929" spans="1:13" ht="18" customHeight="1">
      <c r="A1929" s="17"/>
      <c r="B1929" s="436" t="s">
        <v>165</v>
      </c>
      <c r="C1929" s="135" t="s">
        <v>35</v>
      </c>
      <c r="D1929" s="463" t="s">
        <v>82</v>
      </c>
      <c r="E1929" s="452"/>
      <c r="F1929" s="463" t="s">
        <v>83</v>
      </c>
      <c r="G1929" s="464"/>
      <c r="H1929" s="465"/>
      <c r="I1929" s="893"/>
      <c r="J1929" s="894"/>
      <c r="K1929" s="942"/>
      <c r="L1929" s="943"/>
      <c r="M1929" s="944"/>
    </row>
    <row r="1930" spans="1:13" ht="16.5" customHeight="1">
      <c r="A1930" s="17"/>
      <c r="B1930" s="436" t="s">
        <v>165</v>
      </c>
      <c r="C1930" s="148" t="s">
        <v>168</v>
      </c>
      <c r="D1930" s="451" t="s">
        <v>170</v>
      </c>
      <c r="E1930" s="148"/>
      <c r="F1930" s="468" t="s">
        <v>84</v>
      </c>
      <c r="G1930" s="466"/>
      <c r="H1930" s="467"/>
      <c r="I1930" s="992" t="s">
        <v>90</v>
      </c>
      <c r="J1930" s="993"/>
      <c r="K1930" s="993"/>
      <c r="L1930" s="993"/>
      <c r="M1930" s="994"/>
    </row>
    <row r="1931" spans="1:13" ht="16.5" customHeight="1">
      <c r="A1931" s="17"/>
      <c r="B1931" s="436" t="s">
        <v>165</v>
      </c>
      <c r="C1931" s="471" t="s">
        <v>77</v>
      </c>
      <c r="D1931" s="451" t="s">
        <v>173</v>
      </c>
      <c r="E1931" s="148"/>
      <c r="F1931" s="468" t="s">
        <v>85</v>
      </c>
      <c r="G1931" s="466"/>
      <c r="H1931" s="467"/>
      <c r="I1931" s="995"/>
      <c r="J1931" s="996"/>
      <c r="K1931" s="996"/>
      <c r="L1931" s="996"/>
      <c r="M1931" s="997"/>
    </row>
    <row r="1932" spans="1:13" ht="16.5" customHeight="1">
      <c r="A1932" s="17"/>
      <c r="B1932" s="436" t="s">
        <v>165</v>
      </c>
      <c r="C1932" s="471" t="s">
        <v>78</v>
      </c>
      <c r="D1932" s="451" t="s">
        <v>174</v>
      </c>
      <c r="E1932" s="148"/>
      <c r="F1932" s="468" t="s">
        <v>86</v>
      </c>
      <c r="G1932" s="466"/>
      <c r="H1932" s="467"/>
      <c r="I1932" s="995"/>
      <c r="J1932" s="996"/>
      <c r="K1932" s="996"/>
      <c r="L1932" s="996"/>
      <c r="M1932" s="997"/>
    </row>
    <row r="1933" spans="1:13" ht="16.5" customHeight="1">
      <c r="A1933" s="17"/>
      <c r="B1933" s="436" t="s">
        <v>165</v>
      </c>
      <c r="C1933" s="471" t="s">
        <v>80</v>
      </c>
      <c r="D1933" s="451" t="s">
        <v>171</v>
      </c>
      <c r="E1933" s="148"/>
      <c r="F1933" s="468" t="s">
        <v>88</v>
      </c>
      <c r="G1933" s="466"/>
      <c r="H1933" s="467"/>
      <c r="I1933" s="998"/>
      <c r="J1933" s="999"/>
      <c r="K1933" s="999"/>
      <c r="L1933" s="999"/>
      <c r="M1933" s="1000"/>
    </row>
    <row r="1934" spans="1:13" ht="16.5" customHeight="1" thickBot="1">
      <c r="A1934" s="17"/>
      <c r="B1934" s="437" t="s">
        <v>165</v>
      </c>
      <c r="C1934" s="280" t="s">
        <v>79</v>
      </c>
      <c r="D1934" s="446" t="s">
        <v>172</v>
      </c>
      <c r="E1934" s="439"/>
      <c r="F1934" s="461" t="s">
        <v>87</v>
      </c>
      <c r="G1934" s="462"/>
      <c r="H1934" s="469"/>
      <c r="I1934" s="989" t="s">
        <v>124</v>
      </c>
      <c r="J1934" s="990"/>
      <c r="K1934" s="990"/>
      <c r="L1934" s="990"/>
      <c r="M1934" s="991"/>
    </row>
    <row r="1935" spans="1:13" ht="20.25" customHeight="1" thickBot="1">
      <c r="A1935" s="1004"/>
      <c r="B1935" s="1004"/>
      <c r="C1935" s="1004"/>
      <c r="D1935" s="1004"/>
      <c r="E1935" s="1004"/>
      <c r="F1935" s="1004"/>
      <c r="G1935" s="1004"/>
      <c r="H1935" s="1004"/>
      <c r="I1935" s="1004"/>
      <c r="J1935" s="1004"/>
      <c r="K1935" s="1004"/>
      <c r="L1935" s="1004"/>
      <c r="M1935" s="1004"/>
    </row>
    <row r="1936" spans="1:13" ht="14.25" customHeight="1" thickBot="1">
      <c r="A1936" s="282">
        <f>A1899+1</f>
        <v>54</v>
      </c>
      <c r="B1936" s="1009" t="s">
        <v>61</v>
      </c>
      <c r="C1936" s="1010"/>
      <c r="D1936" s="1010"/>
      <c r="E1936" s="1010"/>
      <c r="F1936" s="1010"/>
      <c r="G1936" s="1010"/>
      <c r="H1936" s="1010"/>
      <c r="I1936" s="1010"/>
      <c r="J1936" s="1010"/>
      <c r="K1936" s="1010"/>
      <c r="L1936" s="1010"/>
      <c r="M1936" s="1011"/>
    </row>
    <row r="1937" spans="1:13" ht="36.75" thickTop="1">
      <c r="A1937" s="17"/>
      <c r="B1937" s="1005"/>
      <c r="C1937" s="1006"/>
      <c r="D1937" s="945" t="str">
        <f>Master!$E$8</f>
        <v>Govt.Sr.Sec.Sch. Raimalwada</v>
      </c>
      <c r="E1937" s="946"/>
      <c r="F1937" s="946"/>
      <c r="G1937" s="946"/>
      <c r="H1937" s="946"/>
      <c r="I1937" s="946"/>
      <c r="J1937" s="946"/>
      <c r="K1937" s="946"/>
      <c r="L1937" s="946"/>
      <c r="M1937" s="947"/>
    </row>
    <row r="1938" spans="1:13" ht="21" customHeight="1" thickBot="1">
      <c r="A1938" s="17"/>
      <c r="B1938" s="1007"/>
      <c r="C1938" s="1008"/>
      <c r="D1938" s="948" t="str">
        <f>Master!$E$11</f>
        <v>P.S.-Bapini (Jodhpur)</v>
      </c>
      <c r="E1938" s="949"/>
      <c r="F1938" s="949"/>
      <c r="G1938" s="949"/>
      <c r="H1938" s="949"/>
      <c r="I1938" s="949"/>
      <c r="J1938" s="949"/>
      <c r="K1938" s="949"/>
      <c r="L1938" s="949"/>
      <c r="M1938" s="950"/>
    </row>
    <row r="1939" spans="1:13" ht="42.75" customHeight="1" thickTop="1">
      <c r="A1939" s="17"/>
      <c r="B1939" s="273"/>
      <c r="C1939" s="916" t="s">
        <v>62</v>
      </c>
      <c r="D1939" s="917"/>
      <c r="E1939" s="917"/>
      <c r="F1939" s="917"/>
      <c r="G1939" s="917"/>
      <c r="H1939" s="917"/>
      <c r="I1939" s="918"/>
      <c r="J1939" s="922" t="s">
        <v>91</v>
      </c>
      <c r="K1939" s="922"/>
      <c r="L1939" s="934" t="str">
        <f>Master!$E$14</f>
        <v>0810000000</v>
      </c>
      <c r="M1939" s="935"/>
    </row>
    <row r="1940" spans="1:13" ht="18" customHeight="1" thickBot="1">
      <c r="A1940" s="17"/>
      <c r="B1940" s="274"/>
      <c r="C1940" s="919"/>
      <c r="D1940" s="920"/>
      <c r="E1940" s="920"/>
      <c r="F1940" s="920"/>
      <c r="G1940" s="920"/>
      <c r="H1940" s="920"/>
      <c r="I1940" s="921"/>
      <c r="J1940" s="898" t="s">
        <v>63</v>
      </c>
      <c r="K1940" s="899"/>
      <c r="L1940" s="902" t="str">
        <f>Master!$E$6</f>
        <v>2021-22</v>
      </c>
      <c r="M1940" s="903"/>
    </row>
    <row r="1941" spans="1:13" ht="18" customHeight="1" thickBot="1">
      <c r="A1941" s="17"/>
      <c r="B1941" s="274"/>
      <c r="C1941" s="951" t="s">
        <v>125</v>
      </c>
      <c r="D1941" s="952"/>
      <c r="E1941" s="952"/>
      <c r="F1941" s="952"/>
      <c r="G1941" s="952"/>
      <c r="H1941" s="952"/>
      <c r="I1941" s="281">
        <f>VLOOKUP($A1936,'Class-1'!$B$9:$F$108,5,0)</f>
        <v>0</v>
      </c>
      <c r="J1941" s="900"/>
      <c r="K1941" s="901"/>
      <c r="L1941" s="904"/>
      <c r="M1941" s="905"/>
    </row>
    <row r="1942" spans="1:13" ht="18" customHeight="1">
      <c r="A1942" s="17"/>
      <c r="B1942" s="436" t="s">
        <v>165</v>
      </c>
      <c r="C1942" s="911" t="s">
        <v>20</v>
      </c>
      <c r="D1942" s="912"/>
      <c r="E1942" s="912"/>
      <c r="F1942" s="913"/>
      <c r="G1942" s="31" t="s">
        <v>101</v>
      </c>
      <c r="H1942" s="914">
        <f>VLOOKUP($A1936,'Class-1'!$B$9:$DL$108,3,0)</f>
        <v>0</v>
      </c>
      <c r="I1942" s="914"/>
      <c r="J1942" s="914"/>
      <c r="K1942" s="914"/>
      <c r="L1942" s="914"/>
      <c r="M1942" s="915"/>
    </row>
    <row r="1943" spans="1:13" ht="18" customHeight="1">
      <c r="A1943" s="17"/>
      <c r="B1943" s="436" t="s">
        <v>165</v>
      </c>
      <c r="C1943" s="953" t="s">
        <v>22</v>
      </c>
      <c r="D1943" s="954"/>
      <c r="E1943" s="954"/>
      <c r="F1943" s="955"/>
      <c r="G1943" s="60" t="s">
        <v>101</v>
      </c>
      <c r="H1943" s="956">
        <f>VLOOKUP($A1936,'Class-1'!$B$9:$DL$108,6,0)</f>
        <v>0</v>
      </c>
      <c r="I1943" s="956"/>
      <c r="J1943" s="956"/>
      <c r="K1943" s="956"/>
      <c r="L1943" s="956"/>
      <c r="M1943" s="957"/>
    </row>
    <row r="1944" spans="1:13" ht="18" customHeight="1">
      <c r="A1944" s="17"/>
      <c r="B1944" s="436" t="s">
        <v>165</v>
      </c>
      <c r="C1944" s="953" t="s">
        <v>23</v>
      </c>
      <c r="D1944" s="954"/>
      <c r="E1944" s="954"/>
      <c r="F1944" s="955"/>
      <c r="G1944" s="60" t="s">
        <v>101</v>
      </c>
      <c r="H1944" s="956">
        <f>VLOOKUP($A1936,'Class-1'!$B$9:$DL$108,7,0)</f>
        <v>0</v>
      </c>
      <c r="I1944" s="956"/>
      <c r="J1944" s="956"/>
      <c r="K1944" s="956"/>
      <c r="L1944" s="956"/>
      <c r="M1944" s="957"/>
    </row>
    <row r="1945" spans="1:13" ht="18" customHeight="1">
      <c r="A1945" s="17"/>
      <c r="B1945" s="436" t="s">
        <v>165</v>
      </c>
      <c r="C1945" s="953" t="s">
        <v>64</v>
      </c>
      <c r="D1945" s="954"/>
      <c r="E1945" s="954"/>
      <c r="F1945" s="955"/>
      <c r="G1945" s="60" t="s">
        <v>101</v>
      </c>
      <c r="H1945" s="956">
        <f>VLOOKUP($A1936,'Class-1'!$B$9:$DL$108,8,0)</f>
        <v>0</v>
      </c>
      <c r="I1945" s="956"/>
      <c r="J1945" s="956"/>
      <c r="K1945" s="956"/>
      <c r="L1945" s="956"/>
      <c r="M1945" s="957"/>
    </row>
    <row r="1946" spans="1:13" ht="18" customHeight="1">
      <c r="A1946" s="17"/>
      <c r="B1946" s="436" t="s">
        <v>165</v>
      </c>
      <c r="C1946" s="953" t="s">
        <v>65</v>
      </c>
      <c r="D1946" s="954"/>
      <c r="E1946" s="954"/>
      <c r="F1946" s="955"/>
      <c r="G1946" s="60" t="s">
        <v>101</v>
      </c>
      <c r="H1946" s="1026" t="str">
        <f>CONCATENATE('Class-1'!$F$4,'Class-1'!$I$4)</f>
        <v>4(A)</v>
      </c>
      <c r="I1946" s="956"/>
      <c r="J1946" s="956"/>
      <c r="K1946" s="956"/>
      <c r="L1946" s="956"/>
      <c r="M1946" s="957"/>
    </row>
    <row r="1947" spans="1:13" ht="18" customHeight="1" thickBot="1">
      <c r="A1947" s="17"/>
      <c r="B1947" s="436" t="s">
        <v>165</v>
      </c>
      <c r="C1947" s="1027" t="s">
        <v>25</v>
      </c>
      <c r="D1947" s="1028"/>
      <c r="E1947" s="1028"/>
      <c r="F1947" s="1029"/>
      <c r="G1947" s="130" t="s">
        <v>101</v>
      </c>
      <c r="H1947" s="1030">
        <f>VLOOKUP($A1936,'Class-1'!$B$9:$DL$108,9,0)</f>
        <v>0</v>
      </c>
      <c r="I1947" s="1030"/>
      <c r="J1947" s="1030"/>
      <c r="K1947" s="1030"/>
      <c r="L1947" s="1030"/>
      <c r="M1947" s="1031"/>
    </row>
    <row r="1948" spans="1:13" ht="18" customHeight="1">
      <c r="A1948" s="17"/>
      <c r="B1948" s="436" t="s">
        <v>165</v>
      </c>
      <c r="C1948" s="958" t="s">
        <v>66</v>
      </c>
      <c r="D1948" s="959"/>
      <c r="E1948" s="268" t="s">
        <v>109</v>
      </c>
      <c r="F1948" s="268" t="s">
        <v>110</v>
      </c>
      <c r="G1948" s="265" t="s">
        <v>34</v>
      </c>
      <c r="H1948" s="269" t="s">
        <v>67</v>
      </c>
      <c r="I1948" s="265" t="s">
        <v>147</v>
      </c>
      <c r="J1948" s="270" t="s">
        <v>31</v>
      </c>
      <c r="K1948" s="960" t="s">
        <v>118</v>
      </c>
      <c r="L1948" s="961"/>
      <c r="M1948" s="275" t="s">
        <v>119</v>
      </c>
    </row>
    <row r="1949" spans="1:13" ht="18" customHeight="1" thickBot="1">
      <c r="A1949" s="17"/>
      <c r="B1949" s="436" t="s">
        <v>165</v>
      </c>
      <c r="C1949" s="966" t="s">
        <v>68</v>
      </c>
      <c r="D1949" s="967"/>
      <c r="E1949" s="470">
        <f>'Class-1'!$K$7</f>
        <v>20</v>
      </c>
      <c r="F1949" s="470">
        <f>'Class-1'!$L$7</f>
        <v>20</v>
      </c>
      <c r="G1949" s="266">
        <f>E1949+F1949</f>
        <v>40</v>
      </c>
      <c r="H1949" s="470">
        <f>'Class-1'!$Q$7</f>
        <v>60</v>
      </c>
      <c r="I1949" s="266">
        <f>G1949+H1949</f>
        <v>100</v>
      </c>
      <c r="J1949" s="470">
        <f>'Class-1'!$U$7</f>
        <v>100</v>
      </c>
      <c r="K1949" s="1032">
        <f>I1949+J1949</f>
        <v>200</v>
      </c>
      <c r="L1949" s="1033"/>
      <c r="M1949" s="276" t="s">
        <v>166</v>
      </c>
    </row>
    <row r="1950" spans="1:13" ht="18" customHeight="1">
      <c r="A1950" s="17"/>
      <c r="B1950" s="436" t="s">
        <v>165</v>
      </c>
      <c r="C1950" s="1034" t="str">
        <f>'Class-1'!$K$3</f>
        <v>Hindi</v>
      </c>
      <c r="D1950" s="1035"/>
      <c r="E1950" s="131">
        <f>IF(OR(C1950="",$I1941="NSO"),"",VLOOKUP($A1936,'Class-1'!$B$9:$DL$108,10,0))</f>
        <v>0</v>
      </c>
      <c r="F1950" s="131">
        <f>IF(OR(C1950="",$I1941="NSO"),"",VLOOKUP($A1936,'Class-1'!$B$9:$DL$108,11,0))</f>
        <v>0</v>
      </c>
      <c r="G1950" s="267">
        <f>SUM(E1950,F1950)</f>
        <v>0</v>
      </c>
      <c r="H1950" s="131">
        <f>IF(OR(C1950="",$I1941="NSO"),"",VLOOKUP($A1936,'Class-1'!$B$9:$DL$108,16,0))</f>
        <v>0</v>
      </c>
      <c r="I1950" s="264">
        <f t="shared" ref="I1950:I1955" si="213">SUM(G1950,H1950)</f>
        <v>0</v>
      </c>
      <c r="J1950" s="131">
        <f>IF(OR(C1950="",$I1941="NSO"),"",VLOOKUP($A1936,'Class-1'!$B$9:$DL$108,20,0))</f>
        <v>0</v>
      </c>
      <c r="K1950" s="1036">
        <f t="shared" ref="K1950:K1955" si="214">SUM(I1950,J1950)</f>
        <v>0</v>
      </c>
      <c r="L1950" s="1037">
        <f t="shared" ref="L1950:L1955" si="215">SUM(J1950,K1950)</f>
        <v>0</v>
      </c>
      <c r="M1950" s="277" t="str">
        <f>IF(OR(C1950="",$I1941="NSO"),"",VLOOKUP($A1936,'Class-1'!$B$9:$DL$108,23,0))</f>
        <v/>
      </c>
    </row>
    <row r="1951" spans="1:13" ht="18" customHeight="1">
      <c r="A1951" s="17"/>
      <c r="B1951" s="436" t="s">
        <v>165</v>
      </c>
      <c r="C1951" s="962" t="str">
        <f>'Class-1'!$Y$3</f>
        <v>Mathematics</v>
      </c>
      <c r="D1951" s="963"/>
      <c r="E1951" s="131">
        <f>IF(OR(C1951="",$I1941="NSO"),"",VLOOKUP($A1936,'Class-1'!$B$9:$DL$108,24,0))</f>
        <v>0</v>
      </c>
      <c r="F1951" s="131">
        <f>IF(OR(C1951="",$I1941="NSO"),"",VLOOKUP($A1936,'Class-1'!$B$9:$DL$108,25,0))</f>
        <v>0</v>
      </c>
      <c r="G1951" s="267">
        <f t="shared" ref="G1951:G1955" si="216">SUM(E1951,F1951)</f>
        <v>0</v>
      </c>
      <c r="H1951" s="131">
        <f>IF(OR(C1951="",$I1941="NSO"),"",VLOOKUP($A1936,'Class-1'!$B$9:$DL$108,30,0))</f>
        <v>0</v>
      </c>
      <c r="I1951" s="264">
        <f t="shared" si="213"/>
        <v>0</v>
      </c>
      <c r="J1951" s="131">
        <f>IF(OR(C1951="",$I1941="NSO"),"",VLOOKUP($A1936,'Class-1'!$B$9:$DL$108,34,0))</f>
        <v>0</v>
      </c>
      <c r="K1951" s="964">
        <f t="shared" si="214"/>
        <v>0</v>
      </c>
      <c r="L1951" s="965">
        <f t="shared" si="215"/>
        <v>0</v>
      </c>
      <c r="M1951" s="277" t="str">
        <f>IF(OR(C1951="",$I1941="NSO"),"",VLOOKUP($A1936,'Class-1'!$B$9:$DL$108,37,0))</f>
        <v/>
      </c>
    </row>
    <row r="1952" spans="1:13" ht="18" customHeight="1">
      <c r="A1952" s="17"/>
      <c r="B1952" s="436" t="s">
        <v>165</v>
      </c>
      <c r="C1952" s="962" t="str">
        <f>'Class-1'!$AM$3</f>
        <v>Sanskrit</v>
      </c>
      <c r="D1952" s="963"/>
      <c r="E1952" s="131">
        <f>IF(OR(C1952="",$I1941="NSO"),"",VLOOKUP($A1936,'Class-1'!$B$9:$DL$108,38,0))</f>
        <v>0</v>
      </c>
      <c r="F1952" s="131">
        <f>IF(OR(C1952="",$I1941="NSO"),"",VLOOKUP($A1936,'Class-1'!$B$9:$DL$108,39,0))</f>
        <v>0</v>
      </c>
      <c r="G1952" s="267">
        <f t="shared" si="216"/>
        <v>0</v>
      </c>
      <c r="H1952" s="131">
        <f>IF(OR(C1952="",$I1941="NSO"),"",VLOOKUP($A1936,'Class-1'!$B$9:$DL$108,44,0))</f>
        <v>0</v>
      </c>
      <c r="I1952" s="264">
        <f t="shared" si="213"/>
        <v>0</v>
      </c>
      <c r="J1952" s="131">
        <f>IF(OR(C1952="",$I1941="NSO"),"",VLOOKUP($A1936,'Class-1'!$B$9:$DL$108,48,0))</f>
        <v>0</v>
      </c>
      <c r="K1952" s="964">
        <f t="shared" si="214"/>
        <v>0</v>
      </c>
      <c r="L1952" s="965">
        <f t="shared" si="215"/>
        <v>0</v>
      </c>
      <c r="M1952" s="277" t="str">
        <f>IF(OR(C1952="",$I1941="NSO"),"",VLOOKUP($A1936,'Class-1'!$B$9:$DL$108,51,0))</f>
        <v/>
      </c>
    </row>
    <row r="1953" spans="1:13" ht="18" customHeight="1">
      <c r="A1953" s="17"/>
      <c r="B1953" s="436" t="s">
        <v>165</v>
      </c>
      <c r="C1953" s="962" t="str">
        <f>'Class-1'!$BA$3</f>
        <v>English</v>
      </c>
      <c r="D1953" s="963"/>
      <c r="E1953" s="131">
        <f>IF(OR(C1953="",$I1941="NSO"),"",VLOOKUP($A1936,'Class-1'!$B$9:$DL$108,52,0))</f>
        <v>0</v>
      </c>
      <c r="F1953" s="131">
        <f>IF(OR(C1953="",$I1941="NSO"),"",VLOOKUP($A1936,'Class-1'!$B$9:$DL$108,53,0))</f>
        <v>0</v>
      </c>
      <c r="G1953" s="267">
        <f t="shared" si="216"/>
        <v>0</v>
      </c>
      <c r="H1953" s="131">
        <f>IF(OR(C1953="",$I1941="NSO"),"",VLOOKUP($A1936,'Class-1'!$B$9:$DL$108,58,0))</f>
        <v>0</v>
      </c>
      <c r="I1953" s="264">
        <f t="shared" si="213"/>
        <v>0</v>
      </c>
      <c r="J1953" s="131">
        <f>IF(OR(C1953="",$I1941="NSO"),"",VLOOKUP($A1936,'Class-1'!$B$9:$DL$108,62,0))</f>
        <v>0</v>
      </c>
      <c r="K1953" s="964">
        <f t="shared" si="214"/>
        <v>0</v>
      </c>
      <c r="L1953" s="965">
        <f t="shared" si="215"/>
        <v>0</v>
      </c>
      <c r="M1953" s="277" t="str">
        <f>IF(OR(C1953="",$I1941="NSO"),"",VLOOKUP($A1936,'Class-1'!$B$9:$DL$108,65,0))</f>
        <v/>
      </c>
    </row>
    <row r="1954" spans="1:13" ht="18" customHeight="1" thickBot="1">
      <c r="A1954" s="17"/>
      <c r="B1954" s="436" t="s">
        <v>165</v>
      </c>
      <c r="C1954" s="966" t="s">
        <v>68</v>
      </c>
      <c r="D1954" s="967"/>
      <c r="E1954" s="470">
        <f>'Class-1'!$BO$7</f>
        <v>20</v>
      </c>
      <c r="F1954" s="470">
        <f>'Class-1'!$BP$7</f>
        <v>20</v>
      </c>
      <c r="G1954" s="266">
        <f t="shared" si="216"/>
        <v>40</v>
      </c>
      <c r="H1954" s="271">
        <f>'Class-1'!$BU$7</f>
        <v>60</v>
      </c>
      <c r="I1954" s="266">
        <f t="shared" si="213"/>
        <v>100</v>
      </c>
      <c r="J1954" s="470">
        <f>'Class-1'!$BY$7</f>
        <v>100</v>
      </c>
      <c r="K1954" s="1032">
        <f t="shared" si="214"/>
        <v>200</v>
      </c>
      <c r="L1954" s="1033">
        <f t="shared" si="215"/>
        <v>300</v>
      </c>
      <c r="M1954" s="276" t="s">
        <v>166</v>
      </c>
    </row>
    <row r="1955" spans="1:13" ht="18" customHeight="1">
      <c r="A1955" s="17"/>
      <c r="B1955" s="436" t="s">
        <v>165</v>
      </c>
      <c r="C1955" s="962" t="str">
        <f>'Class-1'!$BO$3</f>
        <v>Env. Study</v>
      </c>
      <c r="D1955" s="963"/>
      <c r="E1955" s="131">
        <f>IF(OR(C1955="",$I1941="NSO"),"",VLOOKUP($A1936,'Class-1'!$B$9:$DL$108,66,0))</f>
        <v>0</v>
      </c>
      <c r="F1955" s="131">
        <f>IF(OR(C1955="",$I1941="NSO"),"",VLOOKUP($A1936,'Class-1'!$B$9:$DL$108,67,0))</f>
        <v>0</v>
      </c>
      <c r="G1955" s="264">
        <f t="shared" si="216"/>
        <v>0</v>
      </c>
      <c r="H1955" s="131">
        <f>IF(OR(C1955="",$I1941="NSO"),"",VLOOKUP($A1936,'Class-1'!$B$9:$DL$108,72,0))</f>
        <v>0</v>
      </c>
      <c r="I1955" s="264">
        <f t="shared" si="213"/>
        <v>0</v>
      </c>
      <c r="J1955" s="131">
        <f>IF(OR(C1955="",$I1941="NSO"),"",VLOOKUP($A1936,'Class-1'!$B$9:$DL$108,76,0))</f>
        <v>0</v>
      </c>
      <c r="K1955" s="968">
        <f t="shared" si="214"/>
        <v>0</v>
      </c>
      <c r="L1955" s="969">
        <f t="shared" si="215"/>
        <v>0</v>
      </c>
      <c r="M1955" s="277" t="str">
        <f>IF(OR(C1955="",$I1941="NSO"),"",VLOOKUP($A1936,'Class-1'!$B$9:$DL$108,79,0))</f>
        <v/>
      </c>
    </row>
    <row r="1956" spans="1:13" ht="18" customHeight="1" thickBot="1">
      <c r="A1956" s="17"/>
      <c r="B1956" s="436" t="s">
        <v>165</v>
      </c>
      <c r="C1956" s="970"/>
      <c r="D1956" s="971"/>
      <c r="E1956" s="971"/>
      <c r="F1956" s="971"/>
      <c r="G1956" s="971"/>
      <c r="H1956" s="971"/>
      <c r="I1956" s="971"/>
      <c r="J1956" s="971"/>
      <c r="K1956" s="971"/>
      <c r="L1956" s="971"/>
      <c r="M1956" s="972"/>
    </row>
    <row r="1957" spans="1:13" ht="18" customHeight="1">
      <c r="A1957" s="17"/>
      <c r="B1957" s="436" t="s">
        <v>165</v>
      </c>
      <c r="C1957" s="973" t="s">
        <v>120</v>
      </c>
      <c r="D1957" s="974"/>
      <c r="E1957" s="975"/>
      <c r="F1957" s="906" t="s">
        <v>121</v>
      </c>
      <c r="G1957" s="906"/>
      <c r="H1957" s="907" t="s">
        <v>122</v>
      </c>
      <c r="I1957" s="908"/>
      <c r="J1957" s="132" t="s">
        <v>51</v>
      </c>
      <c r="K1957" s="438" t="s">
        <v>123</v>
      </c>
      <c r="L1957" s="262" t="s">
        <v>49</v>
      </c>
      <c r="M1957" s="278" t="s">
        <v>54</v>
      </c>
    </row>
    <row r="1958" spans="1:13" ht="18" customHeight="1" thickBot="1">
      <c r="A1958" s="17"/>
      <c r="B1958" s="436" t="s">
        <v>165</v>
      </c>
      <c r="C1958" s="976"/>
      <c r="D1958" s="977"/>
      <c r="E1958" s="978"/>
      <c r="F1958" s="909">
        <f>IF(OR($I1941="",$I1941="NSO"),"",VLOOKUP($A1936,'Class-1'!$B$9:$DL$108,107,0))</f>
        <v>1000</v>
      </c>
      <c r="G1958" s="910"/>
      <c r="H1958" s="909">
        <f>IF(OR($I1941="",$I1941="NSO"),"",VLOOKUP($A1936,'Class-1'!$B$9:$DL$108,108,0))</f>
        <v>0</v>
      </c>
      <c r="I1958" s="910"/>
      <c r="J1958" s="133">
        <f>IF(OR($I1941="",$I1941="NSO"),"",VLOOKUP($A1936,'Class-1'!$B$9:$DL$200,109,0))</f>
        <v>0</v>
      </c>
      <c r="K1958" s="133" t="str">
        <f>IF(OR($I1941="",$I1941="NSO"),"",VLOOKUP($A1936,'Class-1'!$B$9:$DL$200,110,0))</f>
        <v/>
      </c>
      <c r="L1958" s="263" t="str">
        <f>IF(OR($I1941="",$I1941="NSO"),"",VLOOKUP($A1936,'Class-1'!$B$9:$DL$200,111,0))</f>
        <v/>
      </c>
      <c r="M1958" s="279" t="str">
        <f>IF(OR($I1941="",$I1941="NSO"),"",VLOOKUP($A1936,'Class-1'!$B$9:$DL$200,113,0))</f>
        <v/>
      </c>
    </row>
    <row r="1959" spans="1:13" ht="18" customHeight="1" thickBot="1">
      <c r="A1959" s="17"/>
      <c r="B1959" s="436" t="s">
        <v>165</v>
      </c>
      <c r="C1959" s="979"/>
      <c r="D1959" s="980"/>
      <c r="E1959" s="980"/>
      <c r="F1959" s="980"/>
      <c r="G1959" s="980"/>
      <c r="H1959" s="981"/>
      <c r="I1959" s="983" t="s">
        <v>73</v>
      </c>
      <c r="J1959" s="984"/>
      <c r="K1959" s="63">
        <f>IF(OR($I1941="",$I1941="NSO"),"",VLOOKUP($A1936,'Class-1'!$B$9:$DL$200,104,0))</f>
        <v>0</v>
      </c>
      <c r="L1959" s="982" t="s">
        <v>93</v>
      </c>
      <c r="M1959" s="897"/>
    </row>
    <row r="1960" spans="1:13" ht="18" customHeight="1" thickBot="1">
      <c r="A1960" s="17"/>
      <c r="B1960" s="436" t="s">
        <v>165</v>
      </c>
      <c r="C1960" s="1014" t="s">
        <v>72</v>
      </c>
      <c r="D1960" s="1015"/>
      <c r="E1960" s="1015"/>
      <c r="F1960" s="1015"/>
      <c r="G1960" s="1015"/>
      <c r="H1960" s="1016"/>
      <c r="I1960" s="1017" t="s">
        <v>74</v>
      </c>
      <c r="J1960" s="1018"/>
      <c r="K1960" s="64">
        <f>IF(OR($I1941="",$I1941="NSO"),"",VLOOKUP($A1936,'Class-1'!$B$9:$DL$200,105,0))</f>
        <v>0</v>
      </c>
      <c r="L1960" s="1019" t="str">
        <f>IF(OR($I1941="",$I1941="NSO"),"",VLOOKUP($A1936,'Class-1'!$B$9:$DL$200,106,0))</f>
        <v/>
      </c>
      <c r="M1960" s="1020"/>
    </row>
    <row r="1961" spans="1:13" ht="18" customHeight="1" thickBot="1">
      <c r="A1961" s="17"/>
      <c r="B1961" s="436" t="s">
        <v>165</v>
      </c>
      <c r="C1961" s="1001" t="s">
        <v>66</v>
      </c>
      <c r="D1961" s="1002"/>
      <c r="E1961" s="1003"/>
      <c r="F1961" s="1012" t="s">
        <v>69</v>
      </c>
      <c r="G1961" s="1013"/>
      <c r="H1961" s="272" t="s">
        <v>58</v>
      </c>
      <c r="I1961" s="985" t="s">
        <v>75</v>
      </c>
      <c r="J1961" s="986"/>
      <c r="K1961" s="987">
        <f>IF(OR($I1941="",$I1941="NSO"),"",VLOOKUP($A1936,'Class-1'!$B$9:$DL$200,114,0))</f>
        <v>0</v>
      </c>
      <c r="L1961" s="987"/>
      <c r="M1961" s="988"/>
    </row>
    <row r="1962" spans="1:13" ht="18" customHeight="1">
      <c r="A1962" s="17"/>
      <c r="B1962" s="436" t="s">
        <v>165</v>
      </c>
      <c r="C1962" s="923" t="str">
        <f>'Class-1'!$CC$3</f>
        <v>WORK EXP.</v>
      </c>
      <c r="D1962" s="924"/>
      <c r="E1962" s="925"/>
      <c r="F1962" s="926" t="str">
        <f>IF(OR(C1962="",$I1941="NSO"),"",VLOOKUP($A1936,'Class-1'!$B$9:$DZ$200,121,0))</f>
        <v>0/100</v>
      </c>
      <c r="G1962" s="927"/>
      <c r="H1962" s="85" t="str">
        <f>IF(OR(C1962="",$I1941="NSO"),"",VLOOKUP($A1936,'Class-1'!$B$9:$DL$108,87,0))</f>
        <v/>
      </c>
      <c r="I1962" s="1021" t="s">
        <v>95</v>
      </c>
      <c r="J1962" s="1022"/>
      <c r="K1962" s="1023">
        <f>'Class-1'!$T$2</f>
        <v>44705</v>
      </c>
      <c r="L1962" s="1024"/>
      <c r="M1962" s="1025"/>
    </row>
    <row r="1963" spans="1:13" ht="18" customHeight="1">
      <c r="A1963" s="17"/>
      <c r="B1963" s="436" t="s">
        <v>165</v>
      </c>
      <c r="C1963" s="923" t="str">
        <f>'Class-1'!$CK$3</f>
        <v>ART EDUCATION</v>
      </c>
      <c r="D1963" s="924"/>
      <c r="E1963" s="925"/>
      <c r="F1963" s="926" t="str">
        <f>IF(OR(C1963="",$I1941="NSO"),"",VLOOKUP($A1936,'Class-1'!$B$9:$DZ$200,125,0))</f>
        <v>0/100</v>
      </c>
      <c r="G1963" s="927"/>
      <c r="H1963" s="134" t="str">
        <f>IF(OR(C1963="",$I1941="NSO"),"",VLOOKUP($A1936,'Class-1'!$B$9:$DL$108,95,0))</f>
        <v/>
      </c>
      <c r="I1963" s="928"/>
      <c r="J1963" s="929"/>
      <c r="K1963" s="929"/>
      <c r="L1963" s="929"/>
      <c r="M1963" s="930"/>
    </row>
    <row r="1964" spans="1:13" ht="18" customHeight="1" thickBot="1">
      <c r="A1964" s="17"/>
      <c r="B1964" s="436" t="s">
        <v>165</v>
      </c>
      <c r="C1964" s="931" t="str">
        <f>'Class-1'!$CS$3</f>
        <v>HEALTH &amp; PHY. EDUCATION</v>
      </c>
      <c r="D1964" s="932"/>
      <c r="E1964" s="933"/>
      <c r="F1964" s="926" t="str">
        <f>IF(OR(C1964="",$I1941="NSO"),"",VLOOKUP($A1936,'Class-1'!$B$9:$DZ$200,129,0))</f>
        <v>0/100</v>
      </c>
      <c r="G1964" s="927"/>
      <c r="H1964" s="86" t="str">
        <f>IF(OR(C1964="",$I1941="NSO"),"",VLOOKUP($A1936,'Class-1'!$B$9:$DL$108,103,0))</f>
        <v/>
      </c>
      <c r="I1964" s="889" t="s">
        <v>89</v>
      </c>
      <c r="J1964" s="890"/>
      <c r="K1964" s="936"/>
      <c r="L1964" s="937"/>
      <c r="M1964" s="938"/>
    </row>
    <row r="1965" spans="1:13" ht="18" customHeight="1">
      <c r="A1965" s="17"/>
      <c r="B1965" s="436" t="s">
        <v>165</v>
      </c>
      <c r="C1965" s="895" t="s">
        <v>76</v>
      </c>
      <c r="D1965" s="896"/>
      <c r="E1965" s="896"/>
      <c r="F1965" s="896"/>
      <c r="G1965" s="896"/>
      <c r="H1965" s="897"/>
      <c r="I1965" s="891"/>
      <c r="J1965" s="892"/>
      <c r="K1965" s="939"/>
      <c r="L1965" s="940"/>
      <c r="M1965" s="941"/>
    </row>
    <row r="1966" spans="1:13" ht="18" customHeight="1">
      <c r="A1966" s="17"/>
      <c r="B1966" s="436" t="s">
        <v>165</v>
      </c>
      <c r="C1966" s="135" t="s">
        <v>35</v>
      </c>
      <c r="D1966" s="463" t="s">
        <v>82</v>
      </c>
      <c r="E1966" s="452"/>
      <c r="F1966" s="463" t="s">
        <v>83</v>
      </c>
      <c r="G1966" s="464"/>
      <c r="H1966" s="465"/>
      <c r="I1966" s="893"/>
      <c r="J1966" s="894"/>
      <c r="K1966" s="942"/>
      <c r="L1966" s="943"/>
      <c r="M1966" s="944"/>
    </row>
    <row r="1967" spans="1:13" ht="16.5" customHeight="1">
      <c r="A1967" s="17"/>
      <c r="B1967" s="436" t="s">
        <v>165</v>
      </c>
      <c r="C1967" s="148" t="s">
        <v>168</v>
      </c>
      <c r="D1967" s="451" t="s">
        <v>170</v>
      </c>
      <c r="E1967" s="148"/>
      <c r="F1967" s="468" t="s">
        <v>84</v>
      </c>
      <c r="G1967" s="466"/>
      <c r="H1967" s="467"/>
      <c r="I1967" s="992" t="s">
        <v>90</v>
      </c>
      <c r="J1967" s="993"/>
      <c r="K1967" s="993"/>
      <c r="L1967" s="993"/>
      <c r="M1967" s="994"/>
    </row>
    <row r="1968" spans="1:13" ht="16.5" customHeight="1">
      <c r="A1968" s="17"/>
      <c r="B1968" s="436" t="s">
        <v>165</v>
      </c>
      <c r="C1968" s="471" t="s">
        <v>77</v>
      </c>
      <c r="D1968" s="451" t="s">
        <v>173</v>
      </c>
      <c r="E1968" s="148"/>
      <c r="F1968" s="468" t="s">
        <v>85</v>
      </c>
      <c r="G1968" s="466"/>
      <c r="H1968" s="467"/>
      <c r="I1968" s="995"/>
      <c r="J1968" s="996"/>
      <c r="K1968" s="996"/>
      <c r="L1968" s="996"/>
      <c r="M1968" s="997"/>
    </row>
    <row r="1969" spans="1:13" ht="16.5" customHeight="1">
      <c r="A1969" s="17"/>
      <c r="B1969" s="436" t="s">
        <v>165</v>
      </c>
      <c r="C1969" s="471" t="s">
        <v>78</v>
      </c>
      <c r="D1969" s="451" t="s">
        <v>174</v>
      </c>
      <c r="E1969" s="148"/>
      <c r="F1969" s="468" t="s">
        <v>86</v>
      </c>
      <c r="G1969" s="466"/>
      <c r="H1969" s="467"/>
      <c r="I1969" s="995"/>
      <c r="J1969" s="996"/>
      <c r="K1969" s="996"/>
      <c r="L1969" s="996"/>
      <c r="M1969" s="997"/>
    </row>
    <row r="1970" spans="1:13" ht="16.5" customHeight="1">
      <c r="A1970" s="17"/>
      <c r="B1970" s="436" t="s">
        <v>165</v>
      </c>
      <c r="C1970" s="471" t="s">
        <v>80</v>
      </c>
      <c r="D1970" s="451" t="s">
        <v>171</v>
      </c>
      <c r="E1970" s="148"/>
      <c r="F1970" s="468" t="s">
        <v>88</v>
      </c>
      <c r="G1970" s="466"/>
      <c r="H1970" s="467"/>
      <c r="I1970" s="998"/>
      <c r="J1970" s="999"/>
      <c r="K1970" s="999"/>
      <c r="L1970" s="999"/>
      <c r="M1970" s="1000"/>
    </row>
    <row r="1971" spans="1:13" ht="16.5" customHeight="1" thickBot="1">
      <c r="A1971" s="17"/>
      <c r="B1971" s="437" t="s">
        <v>165</v>
      </c>
      <c r="C1971" s="280" t="s">
        <v>79</v>
      </c>
      <c r="D1971" s="446" t="s">
        <v>172</v>
      </c>
      <c r="E1971" s="439"/>
      <c r="F1971" s="461" t="s">
        <v>87</v>
      </c>
      <c r="G1971" s="462"/>
      <c r="H1971" s="469"/>
      <c r="I1971" s="989" t="s">
        <v>124</v>
      </c>
      <c r="J1971" s="990"/>
      <c r="K1971" s="990"/>
      <c r="L1971" s="990"/>
      <c r="M1971" s="991"/>
    </row>
    <row r="1972" spans="1:13" ht="14.25" customHeight="1" thickBot="1">
      <c r="A1972" s="282">
        <f>A1936+1</f>
        <v>55</v>
      </c>
      <c r="B1972" s="1009" t="s">
        <v>61</v>
      </c>
      <c r="C1972" s="1010"/>
      <c r="D1972" s="1010"/>
      <c r="E1972" s="1010"/>
      <c r="F1972" s="1010"/>
      <c r="G1972" s="1010"/>
      <c r="H1972" s="1010"/>
      <c r="I1972" s="1010"/>
      <c r="J1972" s="1010"/>
      <c r="K1972" s="1010"/>
      <c r="L1972" s="1010"/>
      <c r="M1972" s="1011"/>
    </row>
    <row r="1973" spans="1:13" ht="36.75" thickTop="1">
      <c r="A1973" s="17"/>
      <c r="B1973" s="1005"/>
      <c r="C1973" s="1006"/>
      <c r="D1973" s="945" t="str">
        <f>Master!$E$8</f>
        <v>Govt.Sr.Sec.Sch. Raimalwada</v>
      </c>
      <c r="E1973" s="946"/>
      <c r="F1973" s="946"/>
      <c r="G1973" s="946"/>
      <c r="H1973" s="946"/>
      <c r="I1973" s="946"/>
      <c r="J1973" s="946"/>
      <c r="K1973" s="946"/>
      <c r="L1973" s="946"/>
      <c r="M1973" s="947"/>
    </row>
    <row r="1974" spans="1:13" ht="21" customHeight="1" thickBot="1">
      <c r="A1974" s="17"/>
      <c r="B1974" s="1007"/>
      <c r="C1974" s="1008"/>
      <c r="D1974" s="948" t="str">
        <f>Master!$E$11</f>
        <v>P.S.-Bapini (Jodhpur)</v>
      </c>
      <c r="E1974" s="949"/>
      <c r="F1974" s="949"/>
      <c r="G1974" s="949"/>
      <c r="H1974" s="949"/>
      <c r="I1974" s="949"/>
      <c r="J1974" s="949"/>
      <c r="K1974" s="949"/>
      <c r="L1974" s="949"/>
      <c r="M1974" s="950"/>
    </row>
    <row r="1975" spans="1:13" ht="42.75" customHeight="1" thickTop="1">
      <c r="A1975" s="17"/>
      <c r="B1975" s="273"/>
      <c r="C1975" s="916" t="s">
        <v>62</v>
      </c>
      <c r="D1975" s="917"/>
      <c r="E1975" s="917"/>
      <c r="F1975" s="917"/>
      <c r="G1975" s="917"/>
      <c r="H1975" s="917"/>
      <c r="I1975" s="918"/>
      <c r="J1975" s="922" t="s">
        <v>91</v>
      </c>
      <c r="K1975" s="922"/>
      <c r="L1975" s="934" t="str">
        <f>Master!$E$14</f>
        <v>0810000000</v>
      </c>
      <c r="M1975" s="935"/>
    </row>
    <row r="1976" spans="1:13" ht="18" customHeight="1" thickBot="1">
      <c r="A1976" s="17"/>
      <c r="B1976" s="274"/>
      <c r="C1976" s="919"/>
      <c r="D1976" s="920"/>
      <c r="E1976" s="920"/>
      <c r="F1976" s="920"/>
      <c r="G1976" s="920"/>
      <c r="H1976" s="920"/>
      <c r="I1976" s="921"/>
      <c r="J1976" s="898" t="s">
        <v>63</v>
      </c>
      <c r="K1976" s="899"/>
      <c r="L1976" s="902" t="str">
        <f>Master!$E$6</f>
        <v>2021-22</v>
      </c>
      <c r="M1976" s="903"/>
    </row>
    <row r="1977" spans="1:13" ht="18" customHeight="1" thickBot="1">
      <c r="A1977" s="17"/>
      <c r="B1977" s="274"/>
      <c r="C1977" s="951" t="s">
        <v>125</v>
      </c>
      <c r="D1977" s="952"/>
      <c r="E1977" s="952"/>
      <c r="F1977" s="952"/>
      <c r="G1977" s="952"/>
      <c r="H1977" s="952"/>
      <c r="I1977" s="281">
        <f>VLOOKUP($A1972,'Class-1'!$B$9:$F$108,5,0)</f>
        <v>0</v>
      </c>
      <c r="J1977" s="900"/>
      <c r="K1977" s="901"/>
      <c r="L1977" s="904"/>
      <c r="M1977" s="905"/>
    </row>
    <row r="1978" spans="1:13" ht="18" customHeight="1">
      <c r="A1978" s="17"/>
      <c r="B1978" s="436" t="s">
        <v>165</v>
      </c>
      <c r="C1978" s="911" t="s">
        <v>20</v>
      </c>
      <c r="D1978" s="912"/>
      <c r="E1978" s="912"/>
      <c r="F1978" s="913"/>
      <c r="G1978" s="31" t="s">
        <v>101</v>
      </c>
      <c r="H1978" s="914">
        <f>VLOOKUP($A1972,'Class-1'!$B$9:$DL$108,3,0)</f>
        <v>0</v>
      </c>
      <c r="I1978" s="914"/>
      <c r="J1978" s="914"/>
      <c r="K1978" s="914"/>
      <c r="L1978" s="914"/>
      <c r="M1978" s="915"/>
    </row>
    <row r="1979" spans="1:13" ht="18" customHeight="1">
      <c r="A1979" s="17"/>
      <c r="B1979" s="436" t="s">
        <v>165</v>
      </c>
      <c r="C1979" s="953" t="s">
        <v>22</v>
      </c>
      <c r="D1979" s="954"/>
      <c r="E1979" s="954"/>
      <c r="F1979" s="955"/>
      <c r="G1979" s="60" t="s">
        <v>101</v>
      </c>
      <c r="H1979" s="956">
        <f>VLOOKUP($A1972,'Class-1'!$B$9:$DL$108,6,0)</f>
        <v>0</v>
      </c>
      <c r="I1979" s="956"/>
      <c r="J1979" s="956"/>
      <c r="K1979" s="956"/>
      <c r="L1979" s="956"/>
      <c r="M1979" s="957"/>
    </row>
    <row r="1980" spans="1:13" ht="18" customHeight="1">
      <c r="A1980" s="17"/>
      <c r="B1980" s="436" t="s">
        <v>165</v>
      </c>
      <c r="C1980" s="953" t="s">
        <v>23</v>
      </c>
      <c r="D1980" s="954"/>
      <c r="E1980" s="954"/>
      <c r="F1980" s="955"/>
      <c r="G1980" s="60" t="s">
        <v>101</v>
      </c>
      <c r="H1980" s="956">
        <f>VLOOKUP($A1972,'Class-1'!$B$9:$DL$108,7,0)</f>
        <v>0</v>
      </c>
      <c r="I1980" s="956"/>
      <c r="J1980" s="956"/>
      <c r="K1980" s="956"/>
      <c r="L1980" s="956"/>
      <c r="M1980" s="957"/>
    </row>
    <row r="1981" spans="1:13" ht="18" customHeight="1">
      <c r="A1981" s="17"/>
      <c r="B1981" s="436" t="s">
        <v>165</v>
      </c>
      <c r="C1981" s="953" t="s">
        <v>64</v>
      </c>
      <c r="D1981" s="954"/>
      <c r="E1981" s="954"/>
      <c r="F1981" s="955"/>
      <c r="G1981" s="60" t="s">
        <v>101</v>
      </c>
      <c r="H1981" s="956">
        <f>VLOOKUP($A1972,'Class-1'!$B$9:$DL$108,8,0)</f>
        <v>0</v>
      </c>
      <c r="I1981" s="956"/>
      <c r="J1981" s="956"/>
      <c r="K1981" s="956"/>
      <c r="L1981" s="956"/>
      <c r="M1981" s="957"/>
    </row>
    <row r="1982" spans="1:13" ht="18" customHeight="1">
      <c r="A1982" s="17"/>
      <c r="B1982" s="436" t="s">
        <v>165</v>
      </c>
      <c r="C1982" s="953" t="s">
        <v>65</v>
      </c>
      <c r="D1982" s="954"/>
      <c r="E1982" s="954"/>
      <c r="F1982" s="955"/>
      <c r="G1982" s="60" t="s">
        <v>101</v>
      </c>
      <c r="H1982" s="1026" t="str">
        <f>CONCATENATE('Class-1'!$F$4,'Class-1'!$I$4)</f>
        <v>4(A)</v>
      </c>
      <c r="I1982" s="956"/>
      <c r="J1982" s="956"/>
      <c r="K1982" s="956"/>
      <c r="L1982" s="956"/>
      <c r="M1982" s="957"/>
    </row>
    <row r="1983" spans="1:13" ht="18" customHeight="1" thickBot="1">
      <c r="A1983" s="17"/>
      <c r="B1983" s="436" t="s">
        <v>165</v>
      </c>
      <c r="C1983" s="1027" t="s">
        <v>25</v>
      </c>
      <c r="D1983" s="1028"/>
      <c r="E1983" s="1028"/>
      <c r="F1983" s="1029"/>
      <c r="G1983" s="130" t="s">
        <v>101</v>
      </c>
      <c r="H1983" s="1030">
        <f>VLOOKUP($A1972,'Class-1'!$B$9:$DL$108,9,0)</f>
        <v>0</v>
      </c>
      <c r="I1983" s="1030"/>
      <c r="J1983" s="1030"/>
      <c r="K1983" s="1030"/>
      <c r="L1983" s="1030"/>
      <c r="M1983" s="1031"/>
    </row>
    <row r="1984" spans="1:13" ht="18" customHeight="1">
      <c r="A1984" s="17"/>
      <c r="B1984" s="436" t="s">
        <v>165</v>
      </c>
      <c r="C1984" s="958" t="s">
        <v>66</v>
      </c>
      <c r="D1984" s="959"/>
      <c r="E1984" s="268" t="s">
        <v>109</v>
      </c>
      <c r="F1984" s="268" t="s">
        <v>110</v>
      </c>
      <c r="G1984" s="265" t="s">
        <v>34</v>
      </c>
      <c r="H1984" s="269" t="s">
        <v>67</v>
      </c>
      <c r="I1984" s="265" t="s">
        <v>147</v>
      </c>
      <c r="J1984" s="270" t="s">
        <v>31</v>
      </c>
      <c r="K1984" s="960" t="s">
        <v>118</v>
      </c>
      <c r="L1984" s="961"/>
      <c r="M1984" s="275" t="s">
        <v>119</v>
      </c>
    </row>
    <row r="1985" spans="1:13" ht="18" customHeight="1" thickBot="1">
      <c r="A1985" s="17"/>
      <c r="B1985" s="436" t="s">
        <v>165</v>
      </c>
      <c r="C1985" s="966" t="s">
        <v>68</v>
      </c>
      <c r="D1985" s="967"/>
      <c r="E1985" s="470">
        <f>'Class-1'!$K$7</f>
        <v>20</v>
      </c>
      <c r="F1985" s="470">
        <f>'Class-1'!$L$7</f>
        <v>20</v>
      </c>
      <c r="G1985" s="266">
        <f>E1985+F1985</f>
        <v>40</v>
      </c>
      <c r="H1985" s="470">
        <f>'Class-1'!$Q$7</f>
        <v>60</v>
      </c>
      <c r="I1985" s="266">
        <f>G1985+H1985</f>
        <v>100</v>
      </c>
      <c r="J1985" s="470">
        <f>'Class-1'!$U$7</f>
        <v>100</v>
      </c>
      <c r="K1985" s="1032">
        <f>I1985+J1985</f>
        <v>200</v>
      </c>
      <c r="L1985" s="1033"/>
      <c r="M1985" s="276" t="s">
        <v>166</v>
      </c>
    </row>
    <row r="1986" spans="1:13" ht="18" customHeight="1">
      <c r="A1986" s="17"/>
      <c r="B1986" s="436" t="s">
        <v>165</v>
      </c>
      <c r="C1986" s="1034" t="str">
        <f>'Class-1'!$K$3</f>
        <v>Hindi</v>
      </c>
      <c r="D1986" s="1035"/>
      <c r="E1986" s="131">
        <f>IF(OR(C1986="",$I1977="NSO"),"",VLOOKUP($A1972,'Class-1'!$B$9:$DL$108,10,0))</f>
        <v>0</v>
      </c>
      <c r="F1986" s="131">
        <f>IF(OR(C1986="",$I1977="NSO"),"",VLOOKUP($A1972,'Class-1'!$B$9:$DL$108,11,0))</f>
        <v>0</v>
      </c>
      <c r="G1986" s="267">
        <f>SUM(E1986,F1986)</f>
        <v>0</v>
      </c>
      <c r="H1986" s="131">
        <f>IF(OR(C1986="",$I1977="NSO"),"",VLOOKUP($A1972,'Class-1'!$B$9:$DL$108,16,0))</f>
        <v>0</v>
      </c>
      <c r="I1986" s="264">
        <f t="shared" ref="I1986:I1991" si="217">SUM(G1986,H1986)</f>
        <v>0</v>
      </c>
      <c r="J1986" s="131">
        <f>IF(OR(C1986="",$I1977="NSO"),"",VLOOKUP($A1972,'Class-1'!$B$9:$DL$108,20,0))</f>
        <v>0</v>
      </c>
      <c r="K1986" s="1036">
        <f t="shared" ref="K1986:K1991" si="218">SUM(I1986,J1986)</f>
        <v>0</v>
      </c>
      <c r="L1986" s="1037">
        <f t="shared" ref="L1986:L1991" si="219">SUM(J1986,K1986)</f>
        <v>0</v>
      </c>
      <c r="M1986" s="277" t="str">
        <f>IF(OR(C1986="",$I1977="NSO"),"",VLOOKUP($A1972,'Class-1'!$B$9:$DL$108,23,0))</f>
        <v/>
      </c>
    </row>
    <row r="1987" spans="1:13" ht="18" customHeight="1">
      <c r="A1987" s="17"/>
      <c r="B1987" s="436" t="s">
        <v>165</v>
      </c>
      <c r="C1987" s="962" t="str">
        <f>'Class-1'!$Y$3</f>
        <v>Mathematics</v>
      </c>
      <c r="D1987" s="963"/>
      <c r="E1987" s="131">
        <f>IF(OR(C1987="",$I1977="NSO"),"",VLOOKUP($A1972,'Class-1'!$B$9:$DL$108,24,0))</f>
        <v>0</v>
      </c>
      <c r="F1987" s="131">
        <f>IF(OR(C1987="",$I1977="NSO"),"",VLOOKUP($A1972,'Class-1'!$B$9:$DL$108,25,0))</f>
        <v>0</v>
      </c>
      <c r="G1987" s="267">
        <f t="shared" ref="G1987:G1991" si="220">SUM(E1987,F1987)</f>
        <v>0</v>
      </c>
      <c r="H1987" s="131">
        <f>IF(OR(C1987="",$I1977="NSO"),"",VLOOKUP($A1972,'Class-1'!$B$9:$DL$108,30,0))</f>
        <v>0</v>
      </c>
      <c r="I1987" s="264">
        <f t="shared" si="217"/>
        <v>0</v>
      </c>
      <c r="J1987" s="131">
        <f>IF(OR(C1987="",$I1977="NSO"),"",VLOOKUP($A1972,'Class-1'!$B$9:$DL$108,34,0))</f>
        <v>0</v>
      </c>
      <c r="K1987" s="964">
        <f t="shared" si="218"/>
        <v>0</v>
      </c>
      <c r="L1987" s="965">
        <f t="shared" si="219"/>
        <v>0</v>
      </c>
      <c r="M1987" s="277" t="str">
        <f>IF(OR(C1987="",$I1977="NSO"),"",VLOOKUP($A1972,'Class-1'!$B$9:$DL$108,37,0))</f>
        <v/>
      </c>
    </row>
    <row r="1988" spans="1:13" ht="18" customHeight="1">
      <c r="A1988" s="17"/>
      <c r="B1988" s="436" t="s">
        <v>165</v>
      </c>
      <c r="C1988" s="962" t="str">
        <f>'Class-1'!$AM$3</f>
        <v>Sanskrit</v>
      </c>
      <c r="D1988" s="963"/>
      <c r="E1988" s="131">
        <f>IF(OR(C1988="",$I1977="NSO"),"",VLOOKUP($A1972,'Class-1'!$B$9:$DL$108,38,0))</f>
        <v>0</v>
      </c>
      <c r="F1988" s="131">
        <f>IF(OR(C1988="",$I1977="NSO"),"",VLOOKUP($A1972,'Class-1'!$B$9:$DL$108,39,0))</f>
        <v>0</v>
      </c>
      <c r="G1988" s="267">
        <f t="shared" si="220"/>
        <v>0</v>
      </c>
      <c r="H1988" s="131">
        <f>IF(OR(C1988="",$I1977="NSO"),"",VLOOKUP($A1972,'Class-1'!$B$9:$DL$108,44,0))</f>
        <v>0</v>
      </c>
      <c r="I1988" s="264">
        <f t="shared" si="217"/>
        <v>0</v>
      </c>
      <c r="J1988" s="131">
        <f>IF(OR(C1988="",$I1977="NSO"),"",VLOOKUP($A1972,'Class-1'!$B$9:$DL$108,48,0))</f>
        <v>0</v>
      </c>
      <c r="K1988" s="964">
        <f t="shared" si="218"/>
        <v>0</v>
      </c>
      <c r="L1988" s="965">
        <f t="shared" si="219"/>
        <v>0</v>
      </c>
      <c r="M1988" s="277" t="str">
        <f>IF(OR(C1988="",$I1977="NSO"),"",VLOOKUP($A1972,'Class-1'!$B$9:$DL$108,51,0))</f>
        <v/>
      </c>
    </row>
    <row r="1989" spans="1:13" ht="18" customHeight="1">
      <c r="A1989" s="17"/>
      <c r="B1989" s="436" t="s">
        <v>165</v>
      </c>
      <c r="C1989" s="962" t="str">
        <f>'Class-1'!$BA$3</f>
        <v>English</v>
      </c>
      <c r="D1989" s="963"/>
      <c r="E1989" s="131">
        <f>IF(OR(C1989="",$I1977="NSO"),"",VLOOKUP($A1972,'Class-1'!$B$9:$DL$108,52,0))</f>
        <v>0</v>
      </c>
      <c r="F1989" s="131">
        <f>IF(OR(C1989="",$I1977="NSO"),"",VLOOKUP($A1972,'Class-1'!$B$9:$DL$108,53,0))</f>
        <v>0</v>
      </c>
      <c r="G1989" s="267">
        <f t="shared" si="220"/>
        <v>0</v>
      </c>
      <c r="H1989" s="131">
        <f>IF(OR(C1989="",$I1977="NSO"),"",VLOOKUP($A1972,'Class-1'!$B$9:$DL$108,58,0))</f>
        <v>0</v>
      </c>
      <c r="I1989" s="264">
        <f t="shared" si="217"/>
        <v>0</v>
      </c>
      <c r="J1989" s="131">
        <f>IF(OR(C1989="",$I1977="NSO"),"",VLOOKUP($A1972,'Class-1'!$B$9:$DL$108,62,0))</f>
        <v>0</v>
      </c>
      <c r="K1989" s="964">
        <f t="shared" si="218"/>
        <v>0</v>
      </c>
      <c r="L1989" s="965">
        <f t="shared" si="219"/>
        <v>0</v>
      </c>
      <c r="M1989" s="277" t="str">
        <f>IF(OR(C1989="",$I1977="NSO"),"",VLOOKUP($A1972,'Class-1'!$B$9:$DL$108,65,0))</f>
        <v/>
      </c>
    </row>
    <row r="1990" spans="1:13" ht="18" customHeight="1" thickBot="1">
      <c r="A1990" s="17"/>
      <c r="B1990" s="436" t="s">
        <v>165</v>
      </c>
      <c r="C1990" s="966" t="s">
        <v>68</v>
      </c>
      <c r="D1990" s="967"/>
      <c r="E1990" s="470">
        <f>'Class-1'!$BO$7</f>
        <v>20</v>
      </c>
      <c r="F1990" s="470">
        <f>'Class-1'!$BP$7</f>
        <v>20</v>
      </c>
      <c r="G1990" s="266">
        <f t="shared" si="220"/>
        <v>40</v>
      </c>
      <c r="H1990" s="271">
        <f>'Class-1'!$BU$7</f>
        <v>60</v>
      </c>
      <c r="I1990" s="266">
        <f t="shared" si="217"/>
        <v>100</v>
      </c>
      <c r="J1990" s="470">
        <f>'Class-1'!$BY$7</f>
        <v>100</v>
      </c>
      <c r="K1990" s="1032">
        <f t="shared" si="218"/>
        <v>200</v>
      </c>
      <c r="L1990" s="1033">
        <f t="shared" si="219"/>
        <v>300</v>
      </c>
      <c r="M1990" s="276" t="s">
        <v>166</v>
      </c>
    </row>
    <row r="1991" spans="1:13" ht="18" customHeight="1">
      <c r="A1991" s="17"/>
      <c r="B1991" s="436" t="s">
        <v>165</v>
      </c>
      <c r="C1991" s="962" t="str">
        <f>'Class-1'!$BO$3</f>
        <v>Env. Study</v>
      </c>
      <c r="D1991" s="963"/>
      <c r="E1991" s="131">
        <f>IF(OR(C1991="",$I1977="NSO"),"",VLOOKUP($A1972,'Class-1'!$B$9:$DL$108,66,0))</f>
        <v>0</v>
      </c>
      <c r="F1991" s="131">
        <f>IF(OR(C1991="",$I1977="NSO"),"",VLOOKUP($A1972,'Class-1'!$B$9:$DL$108,67,0))</f>
        <v>0</v>
      </c>
      <c r="G1991" s="264">
        <f t="shared" si="220"/>
        <v>0</v>
      </c>
      <c r="H1991" s="131">
        <f>IF(OR(C1991="",$I1977="NSO"),"",VLOOKUP($A1972,'Class-1'!$B$9:$DL$108,72,0))</f>
        <v>0</v>
      </c>
      <c r="I1991" s="264">
        <f t="shared" si="217"/>
        <v>0</v>
      </c>
      <c r="J1991" s="131">
        <f>IF(OR(C1991="",$I1977="NSO"),"",VLOOKUP($A1972,'Class-1'!$B$9:$DL$108,76,0))</f>
        <v>0</v>
      </c>
      <c r="K1991" s="968">
        <f t="shared" si="218"/>
        <v>0</v>
      </c>
      <c r="L1991" s="969">
        <f t="shared" si="219"/>
        <v>0</v>
      </c>
      <c r="M1991" s="277" t="str">
        <f>IF(OR(C1991="",$I1977="NSO"),"",VLOOKUP($A1972,'Class-1'!$B$9:$DL$108,79,0))</f>
        <v/>
      </c>
    </row>
    <row r="1992" spans="1:13" ht="18" customHeight="1" thickBot="1">
      <c r="A1992" s="17"/>
      <c r="B1992" s="436" t="s">
        <v>165</v>
      </c>
      <c r="C1992" s="970"/>
      <c r="D1992" s="971"/>
      <c r="E1992" s="971"/>
      <c r="F1992" s="971"/>
      <c r="G1992" s="971"/>
      <c r="H1992" s="971"/>
      <c r="I1992" s="971"/>
      <c r="J1992" s="971"/>
      <c r="K1992" s="971"/>
      <c r="L1992" s="971"/>
      <c r="M1992" s="972"/>
    </row>
    <row r="1993" spans="1:13" ht="18" customHeight="1">
      <c r="A1993" s="17"/>
      <c r="B1993" s="436" t="s">
        <v>165</v>
      </c>
      <c r="C1993" s="973" t="s">
        <v>120</v>
      </c>
      <c r="D1993" s="974"/>
      <c r="E1993" s="975"/>
      <c r="F1993" s="906" t="s">
        <v>121</v>
      </c>
      <c r="G1993" s="906"/>
      <c r="H1993" s="907" t="s">
        <v>122</v>
      </c>
      <c r="I1993" s="908"/>
      <c r="J1993" s="132" t="s">
        <v>51</v>
      </c>
      <c r="K1993" s="438" t="s">
        <v>123</v>
      </c>
      <c r="L1993" s="262" t="s">
        <v>49</v>
      </c>
      <c r="M1993" s="278" t="s">
        <v>54</v>
      </c>
    </row>
    <row r="1994" spans="1:13" ht="18" customHeight="1" thickBot="1">
      <c r="A1994" s="17"/>
      <c r="B1994" s="436" t="s">
        <v>165</v>
      </c>
      <c r="C1994" s="976"/>
      <c r="D1994" s="977"/>
      <c r="E1994" s="978"/>
      <c r="F1994" s="909">
        <f>IF(OR($I1977="",$I1977="NSO"),"",VLOOKUP($A1972,'Class-1'!$B$9:$DL$108,107,0))</f>
        <v>1000</v>
      </c>
      <c r="G1994" s="910"/>
      <c r="H1994" s="909">
        <f>IF(OR($I1977="",$I1977="NSO"),"",VLOOKUP($A1972,'Class-1'!$B$9:$DL$108,108,0))</f>
        <v>0</v>
      </c>
      <c r="I1994" s="910"/>
      <c r="J1994" s="133">
        <f>IF(OR($I1977="",$I1977="NSO"),"",VLOOKUP($A1972,'Class-1'!$B$9:$DL$200,109,0))</f>
        <v>0</v>
      </c>
      <c r="K1994" s="133" t="str">
        <f>IF(OR($I1977="",$I1977="NSO"),"",VLOOKUP($A1972,'Class-1'!$B$9:$DL$200,110,0))</f>
        <v/>
      </c>
      <c r="L1994" s="263" t="str">
        <f>IF(OR($I1977="",$I1977="NSO"),"",VLOOKUP($A1972,'Class-1'!$B$9:$DL$200,111,0))</f>
        <v/>
      </c>
      <c r="M1994" s="279" t="str">
        <f>IF(OR($I1977="",$I1977="NSO"),"",VLOOKUP($A1972,'Class-1'!$B$9:$DL$200,113,0))</f>
        <v/>
      </c>
    </row>
    <row r="1995" spans="1:13" ht="18" customHeight="1" thickBot="1">
      <c r="A1995" s="17"/>
      <c r="B1995" s="436" t="s">
        <v>165</v>
      </c>
      <c r="C1995" s="979"/>
      <c r="D1995" s="980"/>
      <c r="E1995" s="980"/>
      <c r="F1995" s="980"/>
      <c r="G1995" s="980"/>
      <c r="H1995" s="981"/>
      <c r="I1995" s="983" t="s">
        <v>73</v>
      </c>
      <c r="J1995" s="984"/>
      <c r="K1995" s="63">
        <f>IF(OR($I1977="",$I1977="NSO"),"",VLOOKUP($A1972,'Class-1'!$B$9:$DL$200,104,0))</f>
        <v>0</v>
      </c>
      <c r="L1995" s="982" t="s">
        <v>93</v>
      </c>
      <c r="M1995" s="897"/>
    </row>
    <row r="1996" spans="1:13" ht="18" customHeight="1" thickBot="1">
      <c r="A1996" s="17"/>
      <c r="B1996" s="436" t="s">
        <v>165</v>
      </c>
      <c r="C1996" s="1014" t="s">
        <v>72</v>
      </c>
      <c r="D1996" s="1015"/>
      <c r="E1996" s="1015"/>
      <c r="F1996" s="1015"/>
      <c r="G1996" s="1015"/>
      <c r="H1996" s="1016"/>
      <c r="I1996" s="1017" t="s">
        <v>74</v>
      </c>
      <c r="J1996" s="1018"/>
      <c r="K1996" s="64">
        <f>IF(OR($I1977="",$I1977="NSO"),"",VLOOKUP($A1972,'Class-1'!$B$9:$DL$200,105,0))</f>
        <v>0</v>
      </c>
      <c r="L1996" s="1019" t="str">
        <f>IF(OR($I1977="",$I1977="NSO"),"",VLOOKUP($A1972,'Class-1'!$B$9:$DL$200,106,0))</f>
        <v/>
      </c>
      <c r="M1996" s="1020"/>
    </row>
    <row r="1997" spans="1:13" ht="18" customHeight="1" thickBot="1">
      <c r="A1997" s="17"/>
      <c r="B1997" s="436" t="s">
        <v>165</v>
      </c>
      <c r="C1997" s="1001" t="s">
        <v>66</v>
      </c>
      <c r="D1997" s="1002"/>
      <c r="E1997" s="1003"/>
      <c r="F1997" s="1012" t="s">
        <v>69</v>
      </c>
      <c r="G1997" s="1013"/>
      <c r="H1997" s="272" t="s">
        <v>58</v>
      </c>
      <c r="I1997" s="985" t="s">
        <v>75</v>
      </c>
      <c r="J1997" s="986"/>
      <c r="K1997" s="987">
        <f>IF(OR($I1977="",$I1977="NSO"),"",VLOOKUP($A1972,'Class-1'!$B$9:$DL$200,114,0))</f>
        <v>0</v>
      </c>
      <c r="L1997" s="987"/>
      <c r="M1997" s="988"/>
    </row>
    <row r="1998" spans="1:13" ht="18" customHeight="1">
      <c r="A1998" s="17"/>
      <c r="B1998" s="436" t="s">
        <v>165</v>
      </c>
      <c r="C1998" s="923" t="str">
        <f>'Class-1'!$CC$3</f>
        <v>WORK EXP.</v>
      </c>
      <c r="D1998" s="924"/>
      <c r="E1998" s="925"/>
      <c r="F1998" s="926" t="str">
        <f>IF(OR(C1998="",$I1977="NSO"),"",VLOOKUP($A1972,'Class-1'!$B$9:$DZ$200,121,0))</f>
        <v>0/100</v>
      </c>
      <c r="G1998" s="927"/>
      <c r="H1998" s="85" t="str">
        <f>IF(OR(C1998="",$I1977="NSO"),"",VLOOKUP($A1972,'Class-1'!$B$9:$DL$108,87,0))</f>
        <v/>
      </c>
      <c r="I1998" s="1021" t="s">
        <v>95</v>
      </c>
      <c r="J1998" s="1022"/>
      <c r="K1998" s="1023">
        <f>'Class-1'!$T$2</f>
        <v>44705</v>
      </c>
      <c r="L1998" s="1024"/>
      <c r="M1998" s="1025"/>
    </row>
    <row r="1999" spans="1:13" ht="18" customHeight="1">
      <c r="A1999" s="17"/>
      <c r="B1999" s="436" t="s">
        <v>165</v>
      </c>
      <c r="C1999" s="923" t="str">
        <f>'Class-1'!$CK$3</f>
        <v>ART EDUCATION</v>
      </c>
      <c r="D1999" s="924"/>
      <c r="E1999" s="925"/>
      <c r="F1999" s="926" t="str">
        <f>IF(OR(C1999="",$I1977="NSO"),"",VLOOKUP($A1972,'Class-1'!$B$9:$DZ$200,125,0))</f>
        <v>0/100</v>
      </c>
      <c r="G1999" s="927"/>
      <c r="H1999" s="134" t="str">
        <f>IF(OR(C1999="",$I1977="NSO"),"",VLOOKUP($A1972,'Class-1'!$B$9:$DL$108,95,0))</f>
        <v/>
      </c>
      <c r="I1999" s="928"/>
      <c r="J1999" s="929"/>
      <c r="K1999" s="929"/>
      <c r="L1999" s="929"/>
      <c r="M1999" s="930"/>
    </row>
    <row r="2000" spans="1:13" ht="18" customHeight="1" thickBot="1">
      <c r="A2000" s="17"/>
      <c r="B2000" s="436" t="s">
        <v>165</v>
      </c>
      <c r="C2000" s="931" t="str">
        <f>'Class-1'!$CS$3</f>
        <v>HEALTH &amp; PHY. EDUCATION</v>
      </c>
      <c r="D2000" s="932"/>
      <c r="E2000" s="933"/>
      <c r="F2000" s="926" t="str">
        <f>IF(OR(C2000="",$I1977="NSO"),"",VLOOKUP($A1972,'Class-1'!$B$9:$DZ$200,129,0))</f>
        <v>0/100</v>
      </c>
      <c r="G2000" s="927"/>
      <c r="H2000" s="86" t="str">
        <f>IF(OR(C2000="",$I1977="NSO"),"",VLOOKUP($A1972,'Class-1'!$B$9:$DL$108,103,0))</f>
        <v/>
      </c>
      <c r="I2000" s="889" t="s">
        <v>89</v>
      </c>
      <c r="J2000" s="890"/>
      <c r="K2000" s="936"/>
      <c r="L2000" s="937"/>
      <c r="M2000" s="938"/>
    </row>
    <row r="2001" spans="1:13" ht="18" customHeight="1">
      <c r="A2001" s="17"/>
      <c r="B2001" s="436" t="s">
        <v>165</v>
      </c>
      <c r="C2001" s="895" t="s">
        <v>76</v>
      </c>
      <c r="D2001" s="896"/>
      <c r="E2001" s="896"/>
      <c r="F2001" s="896"/>
      <c r="G2001" s="896"/>
      <c r="H2001" s="897"/>
      <c r="I2001" s="891"/>
      <c r="J2001" s="892"/>
      <c r="K2001" s="939"/>
      <c r="L2001" s="940"/>
      <c r="M2001" s="941"/>
    </row>
    <row r="2002" spans="1:13" ht="18" customHeight="1">
      <c r="A2002" s="17"/>
      <c r="B2002" s="436" t="s">
        <v>165</v>
      </c>
      <c r="C2002" s="135" t="s">
        <v>35</v>
      </c>
      <c r="D2002" s="463" t="s">
        <v>82</v>
      </c>
      <c r="E2002" s="452"/>
      <c r="F2002" s="463" t="s">
        <v>83</v>
      </c>
      <c r="G2002" s="464"/>
      <c r="H2002" s="465"/>
      <c r="I2002" s="893"/>
      <c r="J2002" s="894"/>
      <c r="K2002" s="942"/>
      <c r="L2002" s="943"/>
      <c r="M2002" s="944"/>
    </row>
    <row r="2003" spans="1:13" ht="16.5" customHeight="1">
      <c r="A2003" s="17"/>
      <c r="B2003" s="436" t="s">
        <v>165</v>
      </c>
      <c r="C2003" s="148" t="s">
        <v>168</v>
      </c>
      <c r="D2003" s="451" t="s">
        <v>170</v>
      </c>
      <c r="E2003" s="148"/>
      <c r="F2003" s="468" t="s">
        <v>84</v>
      </c>
      <c r="G2003" s="466"/>
      <c r="H2003" s="467"/>
      <c r="I2003" s="992" t="s">
        <v>90</v>
      </c>
      <c r="J2003" s="993"/>
      <c r="K2003" s="993"/>
      <c r="L2003" s="993"/>
      <c r="M2003" s="994"/>
    </row>
    <row r="2004" spans="1:13" ht="16.5" customHeight="1">
      <c r="A2004" s="17"/>
      <c r="B2004" s="436" t="s">
        <v>165</v>
      </c>
      <c r="C2004" s="471" t="s">
        <v>77</v>
      </c>
      <c r="D2004" s="451" t="s">
        <v>173</v>
      </c>
      <c r="E2004" s="148"/>
      <c r="F2004" s="468" t="s">
        <v>85</v>
      </c>
      <c r="G2004" s="466"/>
      <c r="H2004" s="467"/>
      <c r="I2004" s="995"/>
      <c r="J2004" s="996"/>
      <c r="K2004" s="996"/>
      <c r="L2004" s="996"/>
      <c r="M2004" s="997"/>
    </row>
    <row r="2005" spans="1:13" ht="16.5" customHeight="1">
      <c r="A2005" s="17"/>
      <c r="B2005" s="436" t="s">
        <v>165</v>
      </c>
      <c r="C2005" s="471" t="s">
        <v>78</v>
      </c>
      <c r="D2005" s="451" t="s">
        <v>174</v>
      </c>
      <c r="E2005" s="148"/>
      <c r="F2005" s="468" t="s">
        <v>86</v>
      </c>
      <c r="G2005" s="466"/>
      <c r="H2005" s="467"/>
      <c r="I2005" s="995"/>
      <c r="J2005" s="996"/>
      <c r="K2005" s="996"/>
      <c r="L2005" s="996"/>
      <c r="M2005" s="997"/>
    </row>
    <row r="2006" spans="1:13" ht="16.5" customHeight="1">
      <c r="A2006" s="17"/>
      <c r="B2006" s="436" t="s">
        <v>165</v>
      </c>
      <c r="C2006" s="471" t="s">
        <v>80</v>
      </c>
      <c r="D2006" s="451" t="s">
        <v>171</v>
      </c>
      <c r="E2006" s="148"/>
      <c r="F2006" s="468" t="s">
        <v>88</v>
      </c>
      <c r="G2006" s="466"/>
      <c r="H2006" s="467"/>
      <c r="I2006" s="998"/>
      <c r="J2006" s="999"/>
      <c r="K2006" s="999"/>
      <c r="L2006" s="999"/>
      <c r="M2006" s="1000"/>
    </row>
    <row r="2007" spans="1:13" ht="16.5" customHeight="1" thickBot="1">
      <c r="A2007" s="17"/>
      <c r="B2007" s="437" t="s">
        <v>165</v>
      </c>
      <c r="C2007" s="280" t="s">
        <v>79</v>
      </c>
      <c r="D2007" s="446" t="s">
        <v>172</v>
      </c>
      <c r="E2007" s="439"/>
      <c r="F2007" s="461" t="s">
        <v>87</v>
      </c>
      <c r="G2007" s="462"/>
      <c r="H2007" s="469"/>
      <c r="I2007" s="989" t="s">
        <v>124</v>
      </c>
      <c r="J2007" s="990"/>
      <c r="K2007" s="990"/>
      <c r="L2007" s="990"/>
      <c r="M2007" s="991"/>
    </row>
    <row r="2008" spans="1:13" ht="20.25" customHeight="1" thickBot="1">
      <c r="A2008" s="1004"/>
      <c r="B2008" s="1004"/>
      <c r="C2008" s="1004"/>
      <c r="D2008" s="1004"/>
      <c r="E2008" s="1004"/>
      <c r="F2008" s="1004"/>
      <c r="G2008" s="1004"/>
      <c r="H2008" s="1004"/>
      <c r="I2008" s="1004"/>
      <c r="J2008" s="1004"/>
      <c r="K2008" s="1004"/>
      <c r="L2008" s="1004"/>
      <c r="M2008" s="1004"/>
    </row>
    <row r="2009" spans="1:13" ht="14.25" customHeight="1" thickBot="1">
      <c r="A2009" s="282">
        <f>A1972+1</f>
        <v>56</v>
      </c>
      <c r="B2009" s="1009" t="s">
        <v>61</v>
      </c>
      <c r="C2009" s="1010"/>
      <c r="D2009" s="1010"/>
      <c r="E2009" s="1010"/>
      <c r="F2009" s="1010"/>
      <c r="G2009" s="1010"/>
      <c r="H2009" s="1010"/>
      <c r="I2009" s="1010"/>
      <c r="J2009" s="1010"/>
      <c r="K2009" s="1010"/>
      <c r="L2009" s="1010"/>
      <c r="M2009" s="1011"/>
    </row>
    <row r="2010" spans="1:13" ht="36.75" thickTop="1">
      <c r="A2010" s="17"/>
      <c r="B2010" s="1005"/>
      <c r="C2010" s="1006"/>
      <c r="D2010" s="945" t="str">
        <f>Master!$E$8</f>
        <v>Govt.Sr.Sec.Sch. Raimalwada</v>
      </c>
      <c r="E2010" s="946"/>
      <c r="F2010" s="946"/>
      <c r="G2010" s="946"/>
      <c r="H2010" s="946"/>
      <c r="I2010" s="946"/>
      <c r="J2010" s="946"/>
      <c r="K2010" s="946"/>
      <c r="L2010" s="946"/>
      <c r="M2010" s="947"/>
    </row>
    <row r="2011" spans="1:13" ht="21" customHeight="1" thickBot="1">
      <c r="A2011" s="17"/>
      <c r="B2011" s="1007"/>
      <c r="C2011" s="1008"/>
      <c r="D2011" s="948" t="str">
        <f>Master!$E$11</f>
        <v>P.S.-Bapini (Jodhpur)</v>
      </c>
      <c r="E2011" s="949"/>
      <c r="F2011" s="949"/>
      <c r="G2011" s="949"/>
      <c r="H2011" s="949"/>
      <c r="I2011" s="949"/>
      <c r="J2011" s="949"/>
      <c r="K2011" s="949"/>
      <c r="L2011" s="949"/>
      <c r="M2011" s="950"/>
    </row>
    <row r="2012" spans="1:13" ht="42.75" customHeight="1" thickTop="1">
      <c r="A2012" s="17"/>
      <c r="B2012" s="273"/>
      <c r="C2012" s="916" t="s">
        <v>62</v>
      </c>
      <c r="D2012" s="917"/>
      <c r="E2012" s="917"/>
      <c r="F2012" s="917"/>
      <c r="G2012" s="917"/>
      <c r="H2012" s="917"/>
      <c r="I2012" s="918"/>
      <c r="J2012" s="922" t="s">
        <v>91</v>
      </c>
      <c r="K2012" s="922"/>
      <c r="L2012" s="934" t="str">
        <f>Master!$E$14</f>
        <v>0810000000</v>
      </c>
      <c r="M2012" s="935"/>
    </row>
    <row r="2013" spans="1:13" ht="18" customHeight="1" thickBot="1">
      <c r="A2013" s="17"/>
      <c r="B2013" s="274"/>
      <c r="C2013" s="919"/>
      <c r="D2013" s="920"/>
      <c r="E2013" s="920"/>
      <c r="F2013" s="920"/>
      <c r="G2013" s="920"/>
      <c r="H2013" s="920"/>
      <c r="I2013" s="921"/>
      <c r="J2013" s="898" t="s">
        <v>63</v>
      </c>
      <c r="K2013" s="899"/>
      <c r="L2013" s="902" t="str">
        <f>Master!$E$6</f>
        <v>2021-22</v>
      </c>
      <c r="M2013" s="903"/>
    </row>
    <row r="2014" spans="1:13" ht="18" customHeight="1" thickBot="1">
      <c r="A2014" s="17"/>
      <c r="B2014" s="274"/>
      <c r="C2014" s="951" t="s">
        <v>125</v>
      </c>
      <c r="D2014" s="952"/>
      <c r="E2014" s="952"/>
      <c r="F2014" s="952"/>
      <c r="G2014" s="952"/>
      <c r="H2014" s="952"/>
      <c r="I2014" s="281">
        <f>VLOOKUP($A2009,'Class-1'!$B$9:$F$108,5,0)</f>
        <v>0</v>
      </c>
      <c r="J2014" s="900"/>
      <c r="K2014" s="901"/>
      <c r="L2014" s="904"/>
      <c r="M2014" s="905"/>
    </row>
    <row r="2015" spans="1:13" ht="18" customHeight="1">
      <c r="A2015" s="17"/>
      <c r="B2015" s="436" t="s">
        <v>165</v>
      </c>
      <c r="C2015" s="911" t="s">
        <v>20</v>
      </c>
      <c r="D2015" s="912"/>
      <c r="E2015" s="912"/>
      <c r="F2015" s="913"/>
      <c r="G2015" s="31" t="s">
        <v>101</v>
      </c>
      <c r="H2015" s="914">
        <f>VLOOKUP($A2009,'Class-1'!$B$9:$DL$108,3,0)</f>
        <v>0</v>
      </c>
      <c r="I2015" s="914"/>
      <c r="J2015" s="914"/>
      <c r="K2015" s="914"/>
      <c r="L2015" s="914"/>
      <c r="M2015" s="915"/>
    </row>
    <row r="2016" spans="1:13" ht="18" customHeight="1">
      <c r="A2016" s="17"/>
      <c r="B2016" s="436" t="s">
        <v>165</v>
      </c>
      <c r="C2016" s="953" t="s">
        <v>22</v>
      </c>
      <c r="D2016" s="954"/>
      <c r="E2016" s="954"/>
      <c r="F2016" s="955"/>
      <c r="G2016" s="60" t="s">
        <v>101</v>
      </c>
      <c r="H2016" s="956">
        <f>VLOOKUP($A2009,'Class-1'!$B$9:$DL$108,6,0)</f>
        <v>0</v>
      </c>
      <c r="I2016" s="956"/>
      <c r="J2016" s="956"/>
      <c r="K2016" s="956"/>
      <c r="L2016" s="956"/>
      <c r="M2016" s="957"/>
    </row>
    <row r="2017" spans="1:13" ht="18" customHeight="1">
      <c r="A2017" s="17"/>
      <c r="B2017" s="436" t="s">
        <v>165</v>
      </c>
      <c r="C2017" s="953" t="s">
        <v>23</v>
      </c>
      <c r="D2017" s="954"/>
      <c r="E2017" s="954"/>
      <c r="F2017" s="955"/>
      <c r="G2017" s="60" t="s">
        <v>101</v>
      </c>
      <c r="H2017" s="956">
        <f>VLOOKUP($A2009,'Class-1'!$B$9:$DL$108,7,0)</f>
        <v>0</v>
      </c>
      <c r="I2017" s="956"/>
      <c r="J2017" s="956"/>
      <c r="K2017" s="956"/>
      <c r="L2017" s="956"/>
      <c r="M2017" s="957"/>
    </row>
    <row r="2018" spans="1:13" ht="18" customHeight="1">
      <c r="A2018" s="17"/>
      <c r="B2018" s="436" t="s">
        <v>165</v>
      </c>
      <c r="C2018" s="953" t="s">
        <v>64</v>
      </c>
      <c r="D2018" s="954"/>
      <c r="E2018" s="954"/>
      <c r="F2018" s="955"/>
      <c r="G2018" s="60" t="s">
        <v>101</v>
      </c>
      <c r="H2018" s="956">
        <f>VLOOKUP($A2009,'Class-1'!$B$9:$DL$108,8,0)</f>
        <v>0</v>
      </c>
      <c r="I2018" s="956"/>
      <c r="J2018" s="956"/>
      <c r="K2018" s="956"/>
      <c r="L2018" s="956"/>
      <c r="M2018" s="957"/>
    </row>
    <row r="2019" spans="1:13" ht="18" customHeight="1">
      <c r="A2019" s="17"/>
      <c r="B2019" s="436" t="s">
        <v>165</v>
      </c>
      <c r="C2019" s="953" t="s">
        <v>65</v>
      </c>
      <c r="D2019" s="954"/>
      <c r="E2019" s="954"/>
      <c r="F2019" s="955"/>
      <c r="G2019" s="60" t="s">
        <v>101</v>
      </c>
      <c r="H2019" s="1026" t="str">
        <f>CONCATENATE('Class-1'!$F$4,'Class-1'!$I$4)</f>
        <v>4(A)</v>
      </c>
      <c r="I2019" s="956"/>
      <c r="J2019" s="956"/>
      <c r="K2019" s="956"/>
      <c r="L2019" s="956"/>
      <c r="M2019" s="957"/>
    </row>
    <row r="2020" spans="1:13" ht="18" customHeight="1" thickBot="1">
      <c r="A2020" s="17"/>
      <c r="B2020" s="436" t="s">
        <v>165</v>
      </c>
      <c r="C2020" s="1027" t="s">
        <v>25</v>
      </c>
      <c r="D2020" s="1028"/>
      <c r="E2020" s="1028"/>
      <c r="F2020" s="1029"/>
      <c r="G2020" s="130" t="s">
        <v>101</v>
      </c>
      <c r="H2020" s="1030">
        <f>VLOOKUP($A2009,'Class-1'!$B$9:$DL$108,9,0)</f>
        <v>0</v>
      </c>
      <c r="I2020" s="1030"/>
      <c r="J2020" s="1030"/>
      <c r="K2020" s="1030"/>
      <c r="L2020" s="1030"/>
      <c r="M2020" s="1031"/>
    </row>
    <row r="2021" spans="1:13" ht="18" customHeight="1">
      <c r="A2021" s="17"/>
      <c r="B2021" s="436" t="s">
        <v>165</v>
      </c>
      <c r="C2021" s="958" t="s">
        <v>66</v>
      </c>
      <c r="D2021" s="959"/>
      <c r="E2021" s="268" t="s">
        <v>109</v>
      </c>
      <c r="F2021" s="268" t="s">
        <v>110</v>
      </c>
      <c r="G2021" s="265" t="s">
        <v>34</v>
      </c>
      <c r="H2021" s="269" t="s">
        <v>67</v>
      </c>
      <c r="I2021" s="265" t="s">
        <v>147</v>
      </c>
      <c r="J2021" s="270" t="s">
        <v>31</v>
      </c>
      <c r="K2021" s="960" t="s">
        <v>118</v>
      </c>
      <c r="L2021" s="961"/>
      <c r="M2021" s="275" t="s">
        <v>119</v>
      </c>
    </row>
    <row r="2022" spans="1:13" ht="18" customHeight="1" thickBot="1">
      <c r="A2022" s="17"/>
      <c r="B2022" s="436" t="s">
        <v>165</v>
      </c>
      <c r="C2022" s="966" t="s">
        <v>68</v>
      </c>
      <c r="D2022" s="967"/>
      <c r="E2022" s="470">
        <f>'Class-1'!$K$7</f>
        <v>20</v>
      </c>
      <c r="F2022" s="470">
        <f>'Class-1'!$L$7</f>
        <v>20</v>
      </c>
      <c r="G2022" s="266">
        <f>E2022+F2022</f>
        <v>40</v>
      </c>
      <c r="H2022" s="470">
        <f>'Class-1'!$Q$7</f>
        <v>60</v>
      </c>
      <c r="I2022" s="266">
        <f>G2022+H2022</f>
        <v>100</v>
      </c>
      <c r="J2022" s="470">
        <f>'Class-1'!$U$7</f>
        <v>100</v>
      </c>
      <c r="K2022" s="1032">
        <f>I2022+J2022</f>
        <v>200</v>
      </c>
      <c r="L2022" s="1033"/>
      <c r="M2022" s="276" t="s">
        <v>166</v>
      </c>
    </row>
    <row r="2023" spans="1:13" ht="18" customHeight="1">
      <c r="A2023" s="17"/>
      <c r="B2023" s="436" t="s">
        <v>165</v>
      </c>
      <c r="C2023" s="1034" t="str">
        <f>'Class-1'!$K$3</f>
        <v>Hindi</v>
      </c>
      <c r="D2023" s="1035"/>
      <c r="E2023" s="131">
        <f>IF(OR(C2023="",$I2014="NSO"),"",VLOOKUP($A2009,'Class-1'!$B$9:$DL$108,10,0))</f>
        <v>0</v>
      </c>
      <c r="F2023" s="131">
        <f>IF(OR(C2023="",$I2014="NSO"),"",VLOOKUP($A2009,'Class-1'!$B$9:$DL$108,11,0))</f>
        <v>0</v>
      </c>
      <c r="G2023" s="267">
        <f>SUM(E2023,F2023)</f>
        <v>0</v>
      </c>
      <c r="H2023" s="131">
        <f>IF(OR(C2023="",$I2014="NSO"),"",VLOOKUP($A2009,'Class-1'!$B$9:$DL$108,16,0))</f>
        <v>0</v>
      </c>
      <c r="I2023" s="264">
        <f t="shared" ref="I2023:I2028" si="221">SUM(G2023,H2023)</f>
        <v>0</v>
      </c>
      <c r="J2023" s="131">
        <f>IF(OR(C2023="",$I2014="NSO"),"",VLOOKUP($A2009,'Class-1'!$B$9:$DL$108,20,0))</f>
        <v>0</v>
      </c>
      <c r="K2023" s="1036">
        <f t="shared" ref="K2023:K2028" si="222">SUM(I2023,J2023)</f>
        <v>0</v>
      </c>
      <c r="L2023" s="1037">
        <f t="shared" ref="L2023:L2028" si="223">SUM(J2023,K2023)</f>
        <v>0</v>
      </c>
      <c r="M2023" s="277" t="str">
        <f>IF(OR(C2023="",$I2014="NSO"),"",VLOOKUP($A2009,'Class-1'!$B$9:$DL$108,23,0))</f>
        <v/>
      </c>
    </row>
    <row r="2024" spans="1:13" ht="18" customHeight="1">
      <c r="A2024" s="17"/>
      <c r="B2024" s="436" t="s">
        <v>165</v>
      </c>
      <c r="C2024" s="962" t="str">
        <f>'Class-1'!$Y$3</f>
        <v>Mathematics</v>
      </c>
      <c r="D2024" s="963"/>
      <c r="E2024" s="131">
        <f>IF(OR(C2024="",$I2014="NSO"),"",VLOOKUP($A2009,'Class-1'!$B$9:$DL$108,24,0))</f>
        <v>0</v>
      </c>
      <c r="F2024" s="131">
        <f>IF(OR(C2024="",$I2014="NSO"),"",VLOOKUP($A2009,'Class-1'!$B$9:$DL$108,25,0))</f>
        <v>0</v>
      </c>
      <c r="G2024" s="267">
        <f t="shared" ref="G2024:G2028" si="224">SUM(E2024,F2024)</f>
        <v>0</v>
      </c>
      <c r="H2024" s="131">
        <f>IF(OR(C2024="",$I2014="NSO"),"",VLOOKUP($A2009,'Class-1'!$B$9:$DL$108,30,0))</f>
        <v>0</v>
      </c>
      <c r="I2024" s="264">
        <f t="shared" si="221"/>
        <v>0</v>
      </c>
      <c r="J2024" s="131">
        <f>IF(OR(C2024="",$I2014="NSO"),"",VLOOKUP($A2009,'Class-1'!$B$9:$DL$108,34,0))</f>
        <v>0</v>
      </c>
      <c r="K2024" s="964">
        <f t="shared" si="222"/>
        <v>0</v>
      </c>
      <c r="L2024" s="965">
        <f t="shared" si="223"/>
        <v>0</v>
      </c>
      <c r="M2024" s="277" t="str">
        <f>IF(OR(C2024="",$I2014="NSO"),"",VLOOKUP($A2009,'Class-1'!$B$9:$DL$108,37,0))</f>
        <v/>
      </c>
    </row>
    <row r="2025" spans="1:13" ht="18" customHeight="1">
      <c r="A2025" s="17"/>
      <c r="B2025" s="436" t="s">
        <v>165</v>
      </c>
      <c r="C2025" s="962" t="str">
        <f>'Class-1'!$AM$3</f>
        <v>Sanskrit</v>
      </c>
      <c r="D2025" s="963"/>
      <c r="E2025" s="131">
        <f>IF(OR(C2025="",$I2014="NSO"),"",VLOOKUP($A2009,'Class-1'!$B$9:$DL$108,38,0))</f>
        <v>0</v>
      </c>
      <c r="F2025" s="131">
        <f>IF(OR(C2025="",$I2014="NSO"),"",VLOOKUP($A2009,'Class-1'!$B$9:$DL$108,39,0))</f>
        <v>0</v>
      </c>
      <c r="G2025" s="267">
        <f t="shared" si="224"/>
        <v>0</v>
      </c>
      <c r="H2025" s="131">
        <f>IF(OR(C2025="",$I2014="NSO"),"",VLOOKUP($A2009,'Class-1'!$B$9:$DL$108,44,0))</f>
        <v>0</v>
      </c>
      <c r="I2025" s="264">
        <f t="shared" si="221"/>
        <v>0</v>
      </c>
      <c r="J2025" s="131">
        <f>IF(OR(C2025="",$I2014="NSO"),"",VLOOKUP($A2009,'Class-1'!$B$9:$DL$108,48,0))</f>
        <v>0</v>
      </c>
      <c r="K2025" s="964">
        <f t="shared" si="222"/>
        <v>0</v>
      </c>
      <c r="L2025" s="965">
        <f t="shared" si="223"/>
        <v>0</v>
      </c>
      <c r="M2025" s="277" t="str">
        <f>IF(OR(C2025="",$I2014="NSO"),"",VLOOKUP($A2009,'Class-1'!$B$9:$DL$108,51,0))</f>
        <v/>
      </c>
    </row>
    <row r="2026" spans="1:13" ht="18" customHeight="1">
      <c r="A2026" s="17"/>
      <c r="B2026" s="436" t="s">
        <v>165</v>
      </c>
      <c r="C2026" s="962" t="str">
        <f>'Class-1'!$BA$3</f>
        <v>English</v>
      </c>
      <c r="D2026" s="963"/>
      <c r="E2026" s="131">
        <f>IF(OR(C2026="",$I2014="NSO"),"",VLOOKUP($A2009,'Class-1'!$B$9:$DL$108,52,0))</f>
        <v>0</v>
      </c>
      <c r="F2026" s="131">
        <f>IF(OR(C2026="",$I2014="NSO"),"",VLOOKUP($A2009,'Class-1'!$B$9:$DL$108,53,0))</f>
        <v>0</v>
      </c>
      <c r="G2026" s="267">
        <f t="shared" si="224"/>
        <v>0</v>
      </c>
      <c r="H2026" s="131">
        <f>IF(OR(C2026="",$I2014="NSO"),"",VLOOKUP($A2009,'Class-1'!$B$9:$DL$108,58,0))</f>
        <v>0</v>
      </c>
      <c r="I2026" s="264">
        <f t="shared" si="221"/>
        <v>0</v>
      </c>
      <c r="J2026" s="131">
        <f>IF(OR(C2026="",$I2014="NSO"),"",VLOOKUP($A2009,'Class-1'!$B$9:$DL$108,62,0))</f>
        <v>0</v>
      </c>
      <c r="K2026" s="964">
        <f t="shared" si="222"/>
        <v>0</v>
      </c>
      <c r="L2026" s="965">
        <f t="shared" si="223"/>
        <v>0</v>
      </c>
      <c r="M2026" s="277" t="str">
        <f>IF(OR(C2026="",$I2014="NSO"),"",VLOOKUP($A2009,'Class-1'!$B$9:$DL$108,65,0))</f>
        <v/>
      </c>
    </row>
    <row r="2027" spans="1:13" ht="18" customHeight="1" thickBot="1">
      <c r="A2027" s="17"/>
      <c r="B2027" s="436" t="s">
        <v>165</v>
      </c>
      <c r="C2027" s="966" t="s">
        <v>68</v>
      </c>
      <c r="D2027" s="967"/>
      <c r="E2027" s="470">
        <f>'Class-1'!$BO$7</f>
        <v>20</v>
      </c>
      <c r="F2027" s="470">
        <f>'Class-1'!$BP$7</f>
        <v>20</v>
      </c>
      <c r="G2027" s="266">
        <f t="shared" si="224"/>
        <v>40</v>
      </c>
      <c r="H2027" s="271">
        <f>'Class-1'!$BU$7</f>
        <v>60</v>
      </c>
      <c r="I2027" s="266">
        <f t="shared" si="221"/>
        <v>100</v>
      </c>
      <c r="J2027" s="470">
        <f>'Class-1'!$BY$7</f>
        <v>100</v>
      </c>
      <c r="K2027" s="1032">
        <f t="shared" si="222"/>
        <v>200</v>
      </c>
      <c r="L2027" s="1033">
        <f t="shared" si="223"/>
        <v>300</v>
      </c>
      <c r="M2027" s="276" t="s">
        <v>166</v>
      </c>
    </row>
    <row r="2028" spans="1:13" ht="18" customHeight="1">
      <c r="A2028" s="17"/>
      <c r="B2028" s="436" t="s">
        <v>165</v>
      </c>
      <c r="C2028" s="962" t="str">
        <f>'Class-1'!$BO$3</f>
        <v>Env. Study</v>
      </c>
      <c r="D2028" s="963"/>
      <c r="E2028" s="131">
        <f>IF(OR(C2028="",$I2014="NSO"),"",VLOOKUP($A2009,'Class-1'!$B$9:$DL$108,66,0))</f>
        <v>0</v>
      </c>
      <c r="F2028" s="131">
        <f>IF(OR(C2028="",$I2014="NSO"),"",VLOOKUP($A2009,'Class-1'!$B$9:$DL$108,67,0))</f>
        <v>0</v>
      </c>
      <c r="G2028" s="264">
        <f t="shared" si="224"/>
        <v>0</v>
      </c>
      <c r="H2028" s="131">
        <f>IF(OR(C2028="",$I2014="NSO"),"",VLOOKUP($A2009,'Class-1'!$B$9:$DL$108,72,0))</f>
        <v>0</v>
      </c>
      <c r="I2028" s="264">
        <f t="shared" si="221"/>
        <v>0</v>
      </c>
      <c r="J2028" s="131">
        <f>IF(OR(C2028="",$I2014="NSO"),"",VLOOKUP($A2009,'Class-1'!$B$9:$DL$108,76,0))</f>
        <v>0</v>
      </c>
      <c r="K2028" s="968">
        <f t="shared" si="222"/>
        <v>0</v>
      </c>
      <c r="L2028" s="969">
        <f t="shared" si="223"/>
        <v>0</v>
      </c>
      <c r="M2028" s="277" t="str">
        <f>IF(OR(C2028="",$I2014="NSO"),"",VLOOKUP($A2009,'Class-1'!$B$9:$DL$108,79,0))</f>
        <v/>
      </c>
    </row>
    <row r="2029" spans="1:13" ht="18" customHeight="1" thickBot="1">
      <c r="A2029" s="17"/>
      <c r="B2029" s="436" t="s">
        <v>165</v>
      </c>
      <c r="C2029" s="970"/>
      <c r="D2029" s="971"/>
      <c r="E2029" s="971"/>
      <c r="F2029" s="971"/>
      <c r="G2029" s="971"/>
      <c r="H2029" s="971"/>
      <c r="I2029" s="971"/>
      <c r="J2029" s="971"/>
      <c r="K2029" s="971"/>
      <c r="L2029" s="971"/>
      <c r="M2029" s="972"/>
    </row>
    <row r="2030" spans="1:13" ht="18" customHeight="1">
      <c r="A2030" s="17"/>
      <c r="B2030" s="436" t="s">
        <v>165</v>
      </c>
      <c r="C2030" s="973" t="s">
        <v>120</v>
      </c>
      <c r="D2030" s="974"/>
      <c r="E2030" s="975"/>
      <c r="F2030" s="906" t="s">
        <v>121</v>
      </c>
      <c r="G2030" s="906"/>
      <c r="H2030" s="907" t="s">
        <v>122</v>
      </c>
      <c r="I2030" s="908"/>
      <c r="J2030" s="132" t="s">
        <v>51</v>
      </c>
      <c r="K2030" s="438" t="s">
        <v>123</v>
      </c>
      <c r="L2030" s="262" t="s">
        <v>49</v>
      </c>
      <c r="M2030" s="278" t="s">
        <v>54</v>
      </c>
    </row>
    <row r="2031" spans="1:13" ht="18" customHeight="1" thickBot="1">
      <c r="A2031" s="17"/>
      <c r="B2031" s="436" t="s">
        <v>165</v>
      </c>
      <c r="C2031" s="976"/>
      <c r="D2031" s="977"/>
      <c r="E2031" s="978"/>
      <c r="F2031" s="909">
        <f>IF(OR($I2014="",$I2014="NSO"),"",VLOOKUP($A2009,'Class-1'!$B$9:$DL$108,107,0))</f>
        <v>1000</v>
      </c>
      <c r="G2031" s="910"/>
      <c r="H2031" s="909">
        <f>IF(OR($I2014="",$I2014="NSO"),"",VLOOKUP($A2009,'Class-1'!$B$9:$DL$108,108,0))</f>
        <v>0</v>
      </c>
      <c r="I2031" s="910"/>
      <c r="J2031" s="133">
        <f>IF(OR($I2014="",$I2014="NSO"),"",VLOOKUP($A2009,'Class-1'!$B$9:$DL$200,109,0))</f>
        <v>0</v>
      </c>
      <c r="K2031" s="133" t="str">
        <f>IF(OR($I2014="",$I2014="NSO"),"",VLOOKUP($A2009,'Class-1'!$B$9:$DL$200,110,0))</f>
        <v/>
      </c>
      <c r="L2031" s="263" t="str">
        <f>IF(OR($I2014="",$I2014="NSO"),"",VLOOKUP($A2009,'Class-1'!$B$9:$DL$200,111,0))</f>
        <v/>
      </c>
      <c r="M2031" s="279" t="str">
        <f>IF(OR($I2014="",$I2014="NSO"),"",VLOOKUP($A2009,'Class-1'!$B$9:$DL$200,113,0))</f>
        <v/>
      </c>
    </row>
    <row r="2032" spans="1:13" ht="18" customHeight="1" thickBot="1">
      <c r="A2032" s="17"/>
      <c r="B2032" s="436" t="s">
        <v>165</v>
      </c>
      <c r="C2032" s="979"/>
      <c r="D2032" s="980"/>
      <c r="E2032" s="980"/>
      <c r="F2032" s="980"/>
      <c r="G2032" s="980"/>
      <c r="H2032" s="981"/>
      <c r="I2032" s="983" t="s">
        <v>73</v>
      </c>
      <c r="J2032" s="984"/>
      <c r="K2032" s="63">
        <f>IF(OR($I2014="",$I2014="NSO"),"",VLOOKUP($A2009,'Class-1'!$B$9:$DL$200,104,0))</f>
        <v>0</v>
      </c>
      <c r="L2032" s="982" t="s">
        <v>93</v>
      </c>
      <c r="M2032" s="897"/>
    </row>
    <row r="2033" spans="1:13" ht="18" customHeight="1" thickBot="1">
      <c r="A2033" s="17"/>
      <c r="B2033" s="436" t="s">
        <v>165</v>
      </c>
      <c r="C2033" s="1014" t="s">
        <v>72</v>
      </c>
      <c r="D2033" s="1015"/>
      <c r="E2033" s="1015"/>
      <c r="F2033" s="1015"/>
      <c r="G2033" s="1015"/>
      <c r="H2033" s="1016"/>
      <c r="I2033" s="1017" t="s">
        <v>74</v>
      </c>
      <c r="J2033" s="1018"/>
      <c r="K2033" s="64">
        <f>IF(OR($I2014="",$I2014="NSO"),"",VLOOKUP($A2009,'Class-1'!$B$9:$DL$200,105,0))</f>
        <v>0</v>
      </c>
      <c r="L2033" s="1019" t="str">
        <f>IF(OR($I2014="",$I2014="NSO"),"",VLOOKUP($A2009,'Class-1'!$B$9:$DL$200,106,0))</f>
        <v/>
      </c>
      <c r="M2033" s="1020"/>
    </row>
    <row r="2034" spans="1:13" ht="18" customHeight="1" thickBot="1">
      <c r="A2034" s="17"/>
      <c r="B2034" s="436" t="s">
        <v>165</v>
      </c>
      <c r="C2034" s="1001" t="s">
        <v>66</v>
      </c>
      <c r="D2034" s="1002"/>
      <c r="E2034" s="1003"/>
      <c r="F2034" s="1012" t="s">
        <v>69</v>
      </c>
      <c r="G2034" s="1013"/>
      <c r="H2034" s="272" t="s">
        <v>58</v>
      </c>
      <c r="I2034" s="985" t="s">
        <v>75</v>
      </c>
      <c r="J2034" s="986"/>
      <c r="K2034" s="987">
        <f>IF(OR($I2014="",$I2014="NSO"),"",VLOOKUP($A2009,'Class-1'!$B$9:$DL$200,114,0))</f>
        <v>0</v>
      </c>
      <c r="L2034" s="987"/>
      <c r="M2034" s="988"/>
    </row>
    <row r="2035" spans="1:13" ht="18" customHeight="1">
      <c r="A2035" s="17"/>
      <c r="B2035" s="436" t="s">
        <v>165</v>
      </c>
      <c r="C2035" s="923" t="str">
        <f>'Class-1'!$CC$3</f>
        <v>WORK EXP.</v>
      </c>
      <c r="D2035" s="924"/>
      <c r="E2035" s="925"/>
      <c r="F2035" s="926" t="str">
        <f>IF(OR(C2035="",$I2014="NSO"),"",VLOOKUP($A2009,'Class-1'!$B$9:$DZ$200,121,0))</f>
        <v>0/100</v>
      </c>
      <c r="G2035" s="927"/>
      <c r="H2035" s="85" t="str">
        <f>IF(OR(C2035="",$I2014="NSO"),"",VLOOKUP($A2009,'Class-1'!$B$9:$DL$108,87,0))</f>
        <v/>
      </c>
      <c r="I2035" s="1021" t="s">
        <v>95</v>
      </c>
      <c r="J2035" s="1022"/>
      <c r="K2035" s="1023">
        <f>'Class-1'!$T$2</f>
        <v>44705</v>
      </c>
      <c r="L2035" s="1024"/>
      <c r="M2035" s="1025"/>
    </row>
    <row r="2036" spans="1:13" ht="18" customHeight="1">
      <c r="A2036" s="17"/>
      <c r="B2036" s="436" t="s">
        <v>165</v>
      </c>
      <c r="C2036" s="923" t="str">
        <f>'Class-1'!$CK$3</f>
        <v>ART EDUCATION</v>
      </c>
      <c r="D2036" s="924"/>
      <c r="E2036" s="925"/>
      <c r="F2036" s="926" t="str">
        <f>IF(OR(C2036="",$I2014="NSO"),"",VLOOKUP($A2009,'Class-1'!$B$9:$DZ$200,125,0))</f>
        <v>0/100</v>
      </c>
      <c r="G2036" s="927"/>
      <c r="H2036" s="134" t="str">
        <f>IF(OR(C2036="",$I2014="NSO"),"",VLOOKUP($A2009,'Class-1'!$B$9:$DL$108,95,0))</f>
        <v/>
      </c>
      <c r="I2036" s="928"/>
      <c r="J2036" s="929"/>
      <c r="K2036" s="929"/>
      <c r="L2036" s="929"/>
      <c r="M2036" s="930"/>
    </row>
    <row r="2037" spans="1:13" ht="18" customHeight="1" thickBot="1">
      <c r="A2037" s="17"/>
      <c r="B2037" s="436" t="s">
        <v>165</v>
      </c>
      <c r="C2037" s="931" t="str">
        <f>'Class-1'!$CS$3</f>
        <v>HEALTH &amp; PHY. EDUCATION</v>
      </c>
      <c r="D2037" s="932"/>
      <c r="E2037" s="933"/>
      <c r="F2037" s="926" t="str">
        <f>IF(OR(C2037="",$I2014="NSO"),"",VLOOKUP($A2009,'Class-1'!$B$9:$DZ$200,129,0))</f>
        <v>0/100</v>
      </c>
      <c r="G2037" s="927"/>
      <c r="H2037" s="86" t="str">
        <f>IF(OR(C2037="",$I2014="NSO"),"",VLOOKUP($A2009,'Class-1'!$B$9:$DL$108,103,0))</f>
        <v/>
      </c>
      <c r="I2037" s="889" t="s">
        <v>89</v>
      </c>
      <c r="J2037" s="890"/>
      <c r="K2037" s="936"/>
      <c r="L2037" s="937"/>
      <c r="M2037" s="938"/>
    </row>
    <row r="2038" spans="1:13" ht="18" customHeight="1">
      <c r="A2038" s="17"/>
      <c r="B2038" s="436" t="s">
        <v>165</v>
      </c>
      <c r="C2038" s="895" t="s">
        <v>76</v>
      </c>
      <c r="D2038" s="896"/>
      <c r="E2038" s="896"/>
      <c r="F2038" s="896"/>
      <c r="G2038" s="896"/>
      <c r="H2038" s="897"/>
      <c r="I2038" s="891"/>
      <c r="J2038" s="892"/>
      <c r="K2038" s="939"/>
      <c r="L2038" s="940"/>
      <c r="M2038" s="941"/>
    </row>
    <row r="2039" spans="1:13" ht="18" customHeight="1">
      <c r="A2039" s="17"/>
      <c r="B2039" s="436" t="s">
        <v>165</v>
      </c>
      <c r="C2039" s="135" t="s">
        <v>35</v>
      </c>
      <c r="D2039" s="463" t="s">
        <v>82</v>
      </c>
      <c r="E2039" s="452"/>
      <c r="F2039" s="463" t="s">
        <v>83</v>
      </c>
      <c r="G2039" s="464"/>
      <c r="H2039" s="465"/>
      <c r="I2039" s="893"/>
      <c r="J2039" s="894"/>
      <c r="K2039" s="942"/>
      <c r="L2039" s="943"/>
      <c r="M2039" s="944"/>
    </row>
    <row r="2040" spans="1:13" ht="16.5" customHeight="1">
      <c r="A2040" s="17"/>
      <c r="B2040" s="436" t="s">
        <v>165</v>
      </c>
      <c r="C2040" s="148" t="s">
        <v>168</v>
      </c>
      <c r="D2040" s="451" t="s">
        <v>170</v>
      </c>
      <c r="E2040" s="148"/>
      <c r="F2040" s="468" t="s">
        <v>84</v>
      </c>
      <c r="G2040" s="466"/>
      <c r="H2040" s="467"/>
      <c r="I2040" s="992" t="s">
        <v>90</v>
      </c>
      <c r="J2040" s="993"/>
      <c r="K2040" s="993"/>
      <c r="L2040" s="993"/>
      <c r="M2040" s="994"/>
    </row>
    <row r="2041" spans="1:13" ht="16.5" customHeight="1">
      <c r="A2041" s="17"/>
      <c r="B2041" s="436" t="s">
        <v>165</v>
      </c>
      <c r="C2041" s="471" t="s">
        <v>77</v>
      </c>
      <c r="D2041" s="451" t="s">
        <v>173</v>
      </c>
      <c r="E2041" s="148"/>
      <c r="F2041" s="468" t="s">
        <v>85</v>
      </c>
      <c r="G2041" s="466"/>
      <c r="H2041" s="467"/>
      <c r="I2041" s="995"/>
      <c r="J2041" s="996"/>
      <c r="K2041" s="996"/>
      <c r="L2041" s="996"/>
      <c r="M2041" s="997"/>
    </row>
    <row r="2042" spans="1:13" ht="16.5" customHeight="1">
      <c r="A2042" s="17"/>
      <c r="B2042" s="436" t="s">
        <v>165</v>
      </c>
      <c r="C2042" s="471" t="s">
        <v>78</v>
      </c>
      <c r="D2042" s="451" t="s">
        <v>174</v>
      </c>
      <c r="E2042" s="148"/>
      <c r="F2042" s="468" t="s">
        <v>86</v>
      </c>
      <c r="G2042" s="466"/>
      <c r="H2042" s="467"/>
      <c r="I2042" s="995"/>
      <c r="J2042" s="996"/>
      <c r="K2042" s="996"/>
      <c r="L2042" s="996"/>
      <c r="M2042" s="997"/>
    </row>
    <row r="2043" spans="1:13" ht="16.5" customHeight="1">
      <c r="A2043" s="17"/>
      <c r="B2043" s="436" t="s">
        <v>165</v>
      </c>
      <c r="C2043" s="471" t="s">
        <v>80</v>
      </c>
      <c r="D2043" s="451" t="s">
        <v>171</v>
      </c>
      <c r="E2043" s="148"/>
      <c r="F2043" s="468" t="s">
        <v>88</v>
      </c>
      <c r="G2043" s="466"/>
      <c r="H2043" s="467"/>
      <c r="I2043" s="998"/>
      <c r="J2043" s="999"/>
      <c r="K2043" s="999"/>
      <c r="L2043" s="999"/>
      <c r="M2043" s="1000"/>
    </row>
    <row r="2044" spans="1:13" ht="16.5" customHeight="1" thickBot="1">
      <c r="A2044" s="17"/>
      <c r="B2044" s="437" t="s">
        <v>165</v>
      </c>
      <c r="C2044" s="280" t="s">
        <v>79</v>
      </c>
      <c r="D2044" s="446" t="s">
        <v>172</v>
      </c>
      <c r="E2044" s="439"/>
      <c r="F2044" s="461" t="s">
        <v>87</v>
      </c>
      <c r="G2044" s="462"/>
      <c r="H2044" s="469"/>
      <c r="I2044" s="989" t="s">
        <v>124</v>
      </c>
      <c r="J2044" s="990"/>
      <c r="K2044" s="990"/>
      <c r="L2044" s="990"/>
      <c r="M2044" s="991"/>
    </row>
    <row r="2045" spans="1:13" ht="14.25" customHeight="1" thickBot="1">
      <c r="A2045" s="282">
        <f>A2009+1</f>
        <v>57</v>
      </c>
      <c r="B2045" s="1009" t="s">
        <v>61</v>
      </c>
      <c r="C2045" s="1010"/>
      <c r="D2045" s="1010"/>
      <c r="E2045" s="1010"/>
      <c r="F2045" s="1010"/>
      <c r="G2045" s="1010"/>
      <c r="H2045" s="1010"/>
      <c r="I2045" s="1010"/>
      <c r="J2045" s="1010"/>
      <c r="K2045" s="1010"/>
      <c r="L2045" s="1010"/>
      <c r="M2045" s="1011"/>
    </row>
    <row r="2046" spans="1:13" ht="36.75" thickTop="1">
      <c r="A2046" s="17"/>
      <c r="B2046" s="1005"/>
      <c r="C2046" s="1006"/>
      <c r="D2046" s="945" t="str">
        <f>Master!$E$8</f>
        <v>Govt.Sr.Sec.Sch. Raimalwada</v>
      </c>
      <c r="E2046" s="946"/>
      <c r="F2046" s="946"/>
      <c r="G2046" s="946"/>
      <c r="H2046" s="946"/>
      <c r="I2046" s="946"/>
      <c r="J2046" s="946"/>
      <c r="K2046" s="946"/>
      <c r="L2046" s="946"/>
      <c r="M2046" s="947"/>
    </row>
    <row r="2047" spans="1:13" ht="21" customHeight="1" thickBot="1">
      <c r="A2047" s="17"/>
      <c r="B2047" s="1007"/>
      <c r="C2047" s="1008"/>
      <c r="D2047" s="948" t="str">
        <f>Master!$E$11</f>
        <v>P.S.-Bapini (Jodhpur)</v>
      </c>
      <c r="E2047" s="949"/>
      <c r="F2047" s="949"/>
      <c r="G2047" s="949"/>
      <c r="H2047" s="949"/>
      <c r="I2047" s="949"/>
      <c r="J2047" s="949"/>
      <c r="K2047" s="949"/>
      <c r="L2047" s="949"/>
      <c r="M2047" s="950"/>
    </row>
    <row r="2048" spans="1:13" ht="42.75" customHeight="1" thickTop="1">
      <c r="A2048" s="17"/>
      <c r="B2048" s="273"/>
      <c r="C2048" s="916" t="s">
        <v>62</v>
      </c>
      <c r="D2048" s="917"/>
      <c r="E2048" s="917"/>
      <c r="F2048" s="917"/>
      <c r="G2048" s="917"/>
      <c r="H2048" s="917"/>
      <c r="I2048" s="918"/>
      <c r="J2048" s="922" t="s">
        <v>91</v>
      </c>
      <c r="K2048" s="922"/>
      <c r="L2048" s="934" t="str">
        <f>Master!$E$14</f>
        <v>0810000000</v>
      </c>
      <c r="M2048" s="935"/>
    </row>
    <row r="2049" spans="1:13" ht="18" customHeight="1" thickBot="1">
      <c r="A2049" s="17"/>
      <c r="B2049" s="274"/>
      <c r="C2049" s="919"/>
      <c r="D2049" s="920"/>
      <c r="E2049" s="920"/>
      <c r="F2049" s="920"/>
      <c r="G2049" s="920"/>
      <c r="H2049" s="920"/>
      <c r="I2049" s="921"/>
      <c r="J2049" s="898" t="s">
        <v>63</v>
      </c>
      <c r="K2049" s="899"/>
      <c r="L2049" s="902" t="str">
        <f>Master!$E$6</f>
        <v>2021-22</v>
      </c>
      <c r="M2049" s="903"/>
    </row>
    <row r="2050" spans="1:13" ht="18" customHeight="1" thickBot="1">
      <c r="A2050" s="17"/>
      <c r="B2050" s="274"/>
      <c r="C2050" s="951" t="s">
        <v>125</v>
      </c>
      <c r="D2050" s="952"/>
      <c r="E2050" s="952"/>
      <c r="F2050" s="952"/>
      <c r="G2050" s="952"/>
      <c r="H2050" s="952"/>
      <c r="I2050" s="281">
        <f>VLOOKUP($A2045,'Class-1'!$B$9:$F$108,5,0)</f>
        <v>0</v>
      </c>
      <c r="J2050" s="900"/>
      <c r="K2050" s="901"/>
      <c r="L2050" s="904"/>
      <c r="M2050" s="905"/>
    </row>
    <row r="2051" spans="1:13" ht="18" customHeight="1">
      <c r="A2051" s="17"/>
      <c r="B2051" s="436" t="s">
        <v>165</v>
      </c>
      <c r="C2051" s="911" t="s">
        <v>20</v>
      </c>
      <c r="D2051" s="912"/>
      <c r="E2051" s="912"/>
      <c r="F2051" s="913"/>
      <c r="G2051" s="31" t="s">
        <v>101</v>
      </c>
      <c r="H2051" s="914">
        <f>VLOOKUP($A2045,'Class-1'!$B$9:$DL$108,3,0)</f>
        <v>0</v>
      </c>
      <c r="I2051" s="914"/>
      <c r="J2051" s="914"/>
      <c r="K2051" s="914"/>
      <c r="L2051" s="914"/>
      <c r="M2051" s="915"/>
    </row>
    <row r="2052" spans="1:13" ht="18" customHeight="1">
      <c r="A2052" s="17"/>
      <c r="B2052" s="436" t="s">
        <v>165</v>
      </c>
      <c r="C2052" s="953" t="s">
        <v>22</v>
      </c>
      <c r="D2052" s="954"/>
      <c r="E2052" s="954"/>
      <c r="F2052" s="955"/>
      <c r="G2052" s="60" t="s">
        <v>101</v>
      </c>
      <c r="H2052" s="956">
        <f>VLOOKUP($A2045,'Class-1'!$B$9:$DL$108,6,0)</f>
        <v>0</v>
      </c>
      <c r="I2052" s="956"/>
      <c r="J2052" s="956"/>
      <c r="K2052" s="956"/>
      <c r="L2052" s="956"/>
      <c r="M2052" s="957"/>
    </row>
    <row r="2053" spans="1:13" ht="18" customHeight="1">
      <c r="A2053" s="17"/>
      <c r="B2053" s="436" t="s">
        <v>165</v>
      </c>
      <c r="C2053" s="953" t="s">
        <v>23</v>
      </c>
      <c r="D2053" s="954"/>
      <c r="E2053" s="954"/>
      <c r="F2053" s="955"/>
      <c r="G2053" s="60" t="s">
        <v>101</v>
      </c>
      <c r="H2053" s="956">
        <f>VLOOKUP($A2045,'Class-1'!$B$9:$DL$108,7,0)</f>
        <v>0</v>
      </c>
      <c r="I2053" s="956"/>
      <c r="J2053" s="956"/>
      <c r="K2053" s="956"/>
      <c r="L2053" s="956"/>
      <c r="M2053" s="957"/>
    </row>
    <row r="2054" spans="1:13" ht="18" customHeight="1">
      <c r="A2054" s="17"/>
      <c r="B2054" s="436" t="s">
        <v>165</v>
      </c>
      <c r="C2054" s="953" t="s">
        <v>64</v>
      </c>
      <c r="D2054" s="954"/>
      <c r="E2054" s="954"/>
      <c r="F2054" s="955"/>
      <c r="G2054" s="60" t="s">
        <v>101</v>
      </c>
      <c r="H2054" s="956">
        <f>VLOOKUP($A2045,'Class-1'!$B$9:$DL$108,8,0)</f>
        <v>0</v>
      </c>
      <c r="I2054" s="956"/>
      <c r="J2054" s="956"/>
      <c r="K2054" s="956"/>
      <c r="L2054" s="956"/>
      <c r="M2054" s="957"/>
    </row>
    <row r="2055" spans="1:13" ht="18" customHeight="1">
      <c r="A2055" s="17"/>
      <c r="B2055" s="436" t="s">
        <v>165</v>
      </c>
      <c r="C2055" s="953" t="s">
        <v>65</v>
      </c>
      <c r="D2055" s="954"/>
      <c r="E2055" s="954"/>
      <c r="F2055" s="955"/>
      <c r="G2055" s="60" t="s">
        <v>101</v>
      </c>
      <c r="H2055" s="1026" t="str">
        <f>CONCATENATE('Class-1'!$F$4,'Class-1'!$I$4)</f>
        <v>4(A)</v>
      </c>
      <c r="I2055" s="956"/>
      <c r="J2055" s="956"/>
      <c r="K2055" s="956"/>
      <c r="L2055" s="956"/>
      <c r="M2055" s="957"/>
    </row>
    <row r="2056" spans="1:13" ht="18" customHeight="1" thickBot="1">
      <c r="A2056" s="17"/>
      <c r="B2056" s="436" t="s">
        <v>165</v>
      </c>
      <c r="C2056" s="1027" t="s">
        <v>25</v>
      </c>
      <c r="D2056" s="1028"/>
      <c r="E2056" s="1028"/>
      <c r="F2056" s="1029"/>
      <c r="G2056" s="130" t="s">
        <v>101</v>
      </c>
      <c r="H2056" s="1030">
        <f>VLOOKUP($A2045,'Class-1'!$B$9:$DL$108,9,0)</f>
        <v>0</v>
      </c>
      <c r="I2056" s="1030"/>
      <c r="J2056" s="1030"/>
      <c r="K2056" s="1030"/>
      <c r="L2056" s="1030"/>
      <c r="M2056" s="1031"/>
    </row>
    <row r="2057" spans="1:13" ht="18" customHeight="1">
      <c r="A2057" s="17"/>
      <c r="B2057" s="436" t="s">
        <v>165</v>
      </c>
      <c r="C2057" s="958" t="s">
        <v>66</v>
      </c>
      <c r="D2057" s="959"/>
      <c r="E2057" s="268" t="s">
        <v>109</v>
      </c>
      <c r="F2057" s="268" t="s">
        <v>110</v>
      </c>
      <c r="G2057" s="265" t="s">
        <v>34</v>
      </c>
      <c r="H2057" s="269" t="s">
        <v>67</v>
      </c>
      <c r="I2057" s="265" t="s">
        <v>147</v>
      </c>
      <c r="J2057" s="270" t="s">
        <v>31</v>
      </c>
      <c r="K2057" s="960" t="s">
        <v>118</v>
      </c>
      <c r="L2057" s="961"/>
      <c r="M2057" s="275" t="s">
        <v>119</v>
      </c>
    </row>
    <row r="2058" spans="1:13" ht="18" customHeight="1" thickBot="1">
      <c r="A2058" s="17"/>
      <c r="B2058" s="436" t="s">
        <v>165</v>
      </c>
      <c r="C2058" s="966" t="s">
        <v>68</v>
      </c>
      <c r="D2058" s="967"/>
      <c r="E2058" s="470">
        <f>'Class-1'!$K$7</f>
        <v>20</v>
      </c>
      <c r="F2058" s="470">
        <f>'Class-1'!$L$7</f>
        <v>20</v>
      </c>
      <c r="G2058" s="266">
        <f>E2058+F2058</f>
        <v>40</v>
      </c>
      <c r="H2058" s="470">
        <f>'Class-1'!$Q$7</f>
        <v>60</v>
      </c>
      <c r="I2058" s="266">
        <f>G2058+H2058</f>
        <v>100</v>
      </c>
      <c r="J2058" s="470">
        <f>'Class-1'!$U$7</f>
        <v>100</v>
      </c>
      <c r="K2058" s="1032">
        <f>I2058+J2058</f>
        <v>200</v>
      </c>
      <c r="L2058" s="1033"/>
      <c r="M2058" s="276" t="s">
        <v>166</v>
      </c>
    </row>
    <row r="2059" spans="1:13" ht="18" customHeight="1">
      <c r="A2059" s="17"/>
      <c r="B2059" s="436" t="s">
        <v>165</v>
      </c>
      <c r="C2059" s="1034" t="str">
        <f>'Class-1'!$K$3</f>
        <v>Hindi</v>
      </c>
      <c r="D2059" s="1035"/>
      <c r="E2059" s="131">
        <f>IF(OR(C2059="",$I2050="NSO"),"",VLOOKUP($A2045,'Class-1'!$B$9:$DL$108,10,0))</f>
        <v>0</v>
      </c>
      <c r="F2059" s="131">
        <f>IF(OR(C2059="",$I2050="NSO"),"",VLOOKUP($A2045,'Class-1'!$B$9:$DL$108,11,0))</f>
        <v>0</v>
      </c>
      <c r="G2059" s="267">
        <f>SUM(E2059,F2059)</f>
        <v>0</v>
      </c>
      <c r="H2059" s="131">
        <f>IF(OR(C2059="",$I2050="NSO"),"",VLOOKUP($A2045,'Class-1'!$B$9:$DL$108,16,0))</f>
        <v>0</v>
      </c>
      <c r="I2059" s="264">
        <f t="shared" ref="I2059:I2064" si="225">SUM(G2059,H2059)</f>
        <v>0</v>
      </c>
      <c r="J2059" s="131">
        <f>IF(OR(C2059="",$I2050="NSO"),"",VLOOKUP($A2045,'Class-1'!$B$9:$DL$108,20,0))</f>
        <v>0</v>
      </c>
      <c r="K2059" s="1036">
        <f t="shared" ref="K2059:K2064" si="226">SUM(I2059,J2059)</f>
        <v>0</v>
      </c>
      <c r="L2059" s="1037">
        <f t="shared" ref="L2059:L2064" si="227">SUM(J2059,K2059)</f>
        <v>0</v>
      </c>
      <c r="M2059" s="277" t="str">
        <f>IF(OR(C2059="",$I2050="NSO"),"",VLOOKUP($A2045,'Class-1'!$B$9:$DL$108,23,0))</f>
        <v/>
      </c>
    </row>
    <row r="2060" spans="1:13" ht="18" customHeight="1">
      <c r="A2060" s="17"/>
      <c r="B2060" s="436" t="s">
        <v>165</v>
      </c>
      <c r="C2060" s="962" t="str">
        <f>'Class-1'!$Y$3</f>
        <v>Mathematics</v>
      </c>
      <c r="D2060" s="963"/>
      <c r="E2060" s="131">
        <f>IF(OR(C2060="",$I2050="NSO"),"",VLOOKUP($A2045,'Class-1'!$B$9:$DL$108,24,0))</f>
        <v>0</v>
      </c>
      <c r="F2060" s="131">
        <f>IF(OR(C2060="",$I2050="NSO"),"",VLOOKUP($A2045,'Class-1'!$B$9:$DL$108,25,0))</f>
        <v>0</v>
      </c>
      <c r="G2060" s="267">
        <f t="shared" ref="G2060:G2064" si="228">SUM(E2060,F2060)</f>
        <v>0</v>
      </c>
      <c r="H2060" s="131">
        <f>IF(OR(C2060="",$I2050="NSO"),"",VLOOKUP($A2045,'Class-1'!$B$9:$DL$108,30,0))</f>
        <v>0</v>
      </c>
      <c r="I2060" s="264">
        <f t="shared" si="225"/>
        <v>0</v>
      </c>
      <c r="J2060" s="131">
        <f>IF(OR(C2060="",$I2050="NSO"),"",VLOOKUP($A2045,'Class-1'!$B$9:$DL$108,34,0))</f>
        <v>0</v>
      </c>
      <c r="K2060" s="964">
        <f t="shared" si="226"/>
        <v>0</v>
      </c>
      <c r="L2060" s="965">
        <f t="shared" si="227"/>
        <v>0</v>
      </c>
      <c r="M2060" s="277" t="str">
        <f>IF(OR(C2060="",$I2050="NSO"),"",VLOOKUP($A2045,'Class-1'!$B$9:$DL$108,37,0))</f>
        <v/>
      </c>
    </row>
    <row r="2061" spans="1:13" ht="18" customHeight="1">
      <c r="A2061" s="17"/>
      <c r="B2061" s="436" t="s">
        <v>165</v>
      </c>
      <c r="C2061" s="962" t="str">
        <f>'Class-1'!$AM$3</f>
        <v>Sanskrit</v>
      </c>
      <c r="D2061" s="963"/>
      <c r="E2061" s="131">
        <f>IF(OR(C2061="",$I2050="NSO"),"",VLOOKUP($A2045,'Class-1'!$B$9:$DL$108,38,0))</f>
        <v>0</v>
      </c>
      <c r="F2061" s="131">
        <f>IF(OR(C2061="",$I2050="NSO"),"",VLOOKUP($A2045,'Class-1'!$B$9:$DL$108,39,0))</f>
        <v>0</v>
      </c>
      <c r="G2061" s="267">
        <f t="shared" si="228"/>
        <v>0</v>
      </c>
      <c r="H2061" s="131">
        <f>IF(OR(C2061="",$I2050="NSO"),"",VLOOKUP($A2045,'Class-1'!$B$9:$DL$108,44,0))</f>
        <v>0</v>
      </c>
      <c r="I2061" s="264">
        <f t="shared" si="225"/>
        <v>0</v>
      </c>
      <c r="J2061" s="131">
        <f>IF(OR(C2061="",$I2050="NSO"),"",VLOOKUP($A2045,'Class-1'!$B$9:$DL$108,48,0))</f>
        <v>0</v>
      </c>
      <c r="K2061" s="964">
        <f t="shared" si="226"/>
        <v>0</v>
      </c>
      <c r="L2061" s="965">
        <f t="shared" si="227"/>
        <v>0</v>
      </c>
      <c r="M2061" s="277" t="str">
        <f>IF(OR(C2061="",$I2050="NSO"),"",VLOOKUP($A2045,'Class-1'!$B$9:$DL$108,51,0))</f>
        <v/>
      </c>
    </row>
    <row r="2062" spans="1:13" ht="18" customHeight="1">
      <c r="A2062" s="17"/>
      <c r="B2062" s="436" t="s">
        <v>165</v>
      </c>
      <c r="C2062" s="962" t="str">
        <f>'Class-1'!$BA$3</f>
        <v>English</v>
      </c>
      <c r="D2062" s="963"/>
      <c r="E2062" s="131">
        <f>IF(OR(C2062="",$I2050="NSO"),"",VLOOKUP($A2045,'Class-1'!$B$9:$DL$108,52,0))</f>
        <v>0</v>
      </c>
      <c r="F2062" s="131">
        <f>IF(OR(C2062="",$I2050="NSO"),"",VLOOKUP($A2045,'Class-1'!$B$9:$DL$108,53,0))</f>
        <v>0</v>
      </c>
      <c r="G2062" s="267">
        <f t="shared" si="228"/>
        <v>0</v>
      </c>
      <c r="H2062" s="131">
        <f>IF(OR(C2062="",$I2050="NSO"),"",VLOOKUP($A2045,'Class-1'!$B$9:$DL$108,58,0))</f>
        <v>0</v>
      </c>
      <c r="I2062" s="264">
        <f t="shared" si="225"/>
        <v>0</v>
      </c>
      <c r="J2062" s="131">
        <f>IF(OR(C2062="",$I2050="NSO"),"",VLOOKUP($A2045,'Class-1'!$B$9:$DL$108,62,0))</f>
        <v>0</v>
      </c>
      <c r="K2062" s="964">
        <f t="shared" si="226"/>
        <v>0</v>
      </c>
      <c r="L2062" s="965">
        <f t="shared" si="227"/>
        <v>0</v>
      </c>
      <c r="M2062" s="277" t="str">
        <f>IF(OR(C2062="",$I2050="NSO"),"",VLOOKUP($A2045,'Class-1'!$B$9:$DL$108,65,0))</f>
        <v/>
      </c>
    </row>
    <row r="2063" spans="1:13" ht="18" customHeight="1" thickBot="1">
      <c r="A2063" s="17"/>
      <c r="B2063" s="436" t="s">
        <v>165</v>
      </c>
      <c r="C2063" s="966" t="s">
        <v>68</v>
      </c>
      <c r="D2063" s="967"/>
      <c r="E2063" s="470">
        <f>'Class-1'!$BO$7</f>
        <v>20</v>
      </c>
      <c r="F2063" s="470">
        <f>'Class-1'!$BP$7</f>
        <v>20</v>
      </c>
      <c r="G2063" s="266">
        <f t="shared" si="228"/>
        <v>40</v>
      </c>
      <c r="H2063" s="271">
        <f>'Class-1'!$BU$7</f>
        <v>60</v>
      </c>
      <c r="I2063" s="266">
        <f t="shared" si="225"/>
        <v>100</v>
      </c>
      <c r="J2063" s="470">
        <f>'Class-1'!$BY$7</f>
        <v>100</v>
      </c>
      <c r="K2063" s="1032">
        <f t="shared" si="226"/>
        <v>200</v>
      </c>
      <c r="L2063" s="1033">
        <f t="shared" si="227"/>
        <v>300</v>
      </c>
      <c r="M2063" s="276" t="s">
        <v>166</v>
      </c>
    </row>
    <row r="2064" spans="1:13" ht="18" customHeight="1">
      <c r="A2064" s="17"/>
      <c r="B2064" s="436" t="s">
        <v>165</v>
      </c>
      <c r="C2064" s="962" t="str">
        <f>'Class-1'!$BO$3</f>
        <v>Env. Study</v>
      </c>
      <c r="D2064" s="963"/>
      <c r="E2064" s="131">
        <f>IF(OR(C2064="",$I2050="NSO"),"",VLOOKUP($A2045,'Class-1'!$B$9:$DL$108,66,0))</f>
        <v>0</v>
      </c>
      <c r="F2064" s="131">
        <f>IF(OR(C2064="",$I2050="NSO"),"",VLOOKUP($A2045,'Class-1'!$B$9:$DL$108,67,0))</f>
        <v>0</v>
      </c>
      <c r="G2064" s="264">
        <f t="shared" si="228"/>
        <v>0</v>
      </c>
      <c r="H2064" s="131">
        <f>IF(OR(C2064="",$I2050="NSO"),"",VLOOKUP($A2045,'Class-1'!$B$9:$DL$108,72,0))</f>
        <v>0</v>
      </c>
      <c r="I2064" s="264">
        <f t="shared" si="225"/>
        <v>0</v>
      </c>
      <c r="J2064" s="131">
        <f>IF(OR(C2064="",$I2050="NSO"),"",VLOOKUP($A2045,'Class-1'!$B$9:$DL$108,76,0))</f>
        <v>0</v>
      </c>
      <c r="K2064" s="968">
        <f t="shared" si="226"/>
        <v>0</v>
      </c>
      <c r="L2064" s="969">
        <f t="shared" si="227"/>
        <v>0</v>
      </c>
      <c r="M2064" s="277" t="str">
        <f>IF(OR(C2064="",$I2050="NSO"),"",VLOOKUP($A2045,'Class-1'!$B$9:$DL$108,79,0))</f>
        <v/>
      </c>
    </row>
    <row r="2065" spans="1:13" ht="18" customHeight="1" thickBot="1">
      <c r="A2065" s="17"/>
      <c r="B2065" s="436" t="s">
        <v>165</v>
      </c>
      <c r="C2065" s="970"/>
      <c r="D2065" s="971"/>
      <c r="E2065" s="971"/>
      <c r="F2065" s="971"/>
      <c r="G2065" s="971"/>
      <c r="H2065" s="971"/>
      <c r="I2065" s="971"/>
      <c r="J2065" s="971"/>
      <c r="K2065" s="971"/>
      <c r="L2065" s="971"/>
      <c r="M2065" s="972"/>
    </row>
    <row r="2066" spans="1:13" ht="18" customHeight="1">
      <c r="A2066" s="17"/>
      <c r="B2066" s="436" t="s">
        <v>165</v>
      </c>
      <c r="C2066" s="973" t="s">
        <v>120</v>
      </c>
      <c r="D2066" s="974"/>
      <c r="E2066" s="975"/>
      <c r="F2066" s="906" t="s">
        <v>121</v>
      </c>
      <c r="G2066" s="906"/>
      <c r="H2066" s="907" t="s">
        <v>122</v>
      </c>
      <c r="I2066" s="908"/>
      <c r="J2066" s="132" t="s">
        <v>51</v>
      </c>
      <c r="K2066" s="438" t="s">
        <v>123</v>
      </c>
      <c r="L2066" s="262" t="s">
        <v>49</v>
      </c>
      <c r="M2066" s="278" t="s">
        <v>54</v>
      </c>
    </row>
    <row r="2067" spans="1:13" ht="18" customHeight="1" thickBot="1">
      <c r="A2067" s="17"/>
      <c r="B2067" s="436" t="s">
        <v>165</v>
      </c>
      <c r="C2067" s="976"/>
      <c r="D2067" s="977"/>
      <c r="E2067" s="978"/>
      <c r="F2067" s="909">
        <f>IF(OR($I2050="",$I2050="NSO"),"",VLOOKUP($A2045,'Class-1'!$B$9:$DL$108,107,0))</f>
        <v>1000</v>
      </c>
      <c r="G2067" s="910"/>
      <c r="H2067" s="909">
        <f>IF(OR($I2050="",$I2050="NSO"),"",VLOOKUP($A2045,'Class-1'!$B$9:$DL$108,108,0))</f>
        <v>0</v>
      </c>
      <c r="I2067" s="910"/>
      <c r="J2067" s="133">
        <f>IF(OR($I2050="",$I2050="NSO"),"",VLOOKUP($A2045,'Class-1'!$B$9:$DL$200,109,0))</f>
        <v>0</v>
      </c>
      <c r="K2067" s="133" t="str">
        <f>IF(OR($I2050="",$I2050="NSO"),"",VLOOKUP($A2045,'Class-1'!$B$9:$DL$200,110,0))</f>
        <v/>
      </c>
      <c r="L2067" s="263" t="str">
        <f>IF(OR($I2050="",$I2050="NSO"),"",VLOOKUP($A2045,'Class-1'!$B$9:$DL$200,111,0))</f>
        <v/>
      </c>
      <c r="M2067" s="279" t="str">
        <f>IF(OR($I2050="",$I2050="NSO"),"",VLOOKUP($A2045,'Class-1'!$B$9:$DL$200,113,0))</f>
        <v/>
      </c>
    </row>
    <row r="2068" spans="1:13" ht="18" customHeight="1" thickBot="1">
      <c r="A2068" s="17"/>
      <c r="B2068" s="436" t="s">
        <v>165</v>
      </c>
      <c r="C2068" s="979"/>
      <c r="D2068" s="980"/>
      <c r="E2068" s="980"/>
      <c r="F2068" s="980"/>
      <c r="G2068" s="980"/>
      <c r="H2068" s="981"/>
      <c r="I2068" s="983" t="s">
        <v>73</v>
      </c>
      <c r="J2068" s="984"/>
      <c r="K2068" s="63">
        <f>IF(OR($I2050="",$I2050="NSO"),"",VLOOKUP($A2045,'Class-1'!$B$9:$DL$200,104,0))</f>
        <v>0</v>
      </c>
      <c r="L2068" s="982" t="s">
        <v>93</v>
      </c>
      <c r="M2068" s="897"/>
    </row>
    <row r="2069" spans="1:13" ht="18" customHeight="1" thickBot="1">
      <c r="A2069" s="17"/>
      <c r="B2069" s="436" t="s">
        <v>165</v>
      </c>
      <c r="C2069" s="1014" t="s">
        <v>72</v>
      </c>
      <c r="D2069" s="1015"/>
      <c r="E2069" s="1015"/>
      <c r="F2069" s="1015"/>
      <c r="G2069" s="1015"/>
      <c r="H2069" s="1016"/>
      <c r="I2069" s="1017" t="s">
        <v>74</v>
      </c>
      <c r="J2069" s="1018"/>
      <c r="K2069" s="64">
        <f>IF(OR($I2050="",$I2050="NSO"),"",VLOOKUP($A2045,'Class-1'!$B$9:$DL$200,105,0))</f>
        <v>0</v>
      </c>
      <c r="L2069" s="1019" t="str">
        <f>IF(OR($I2050="",$I2050="NSO"),"",VLOOKUP($A2045,'Class-1'!$B$9:$DL$200,106,0))</f>
        <v/>
      </c>
      <c r="M2069" s="1020"/>
    </row>
    <row r="2070" spans="1:13" ht="18" customHeight="1" thickBot="1">
      <c r="A2070" s="17"/>
      <c r="B2070" s="436" t="s">
        <v>165</v>
      </c>
      <c r="C2070" s="1001" t="s">
        <v>66</v>
      </c>
      <c r="D2070" s="1002"/>
      <c r="E2070" s="1003"/>
      <c r="F2070" s="1012" t="s">
        <v>69</v>
      </c>
      <c r="G2070" s="1013"/>
      <c r="H2070" s="272" t="s">
        <v>58</v>
      </c>
      <c r="I2070" s="985" t="s">
        <v>75</v>
      </c>
      <c r="J2070" s="986"/>
      <c r="K2070" s="987">
        <f>IF(OR($I2050="",$I2050="NSO"),"",VLOOKUP($A2045,'Class-1'!$B$9:$DL$200,114,0))</f>
        <v>0</v>
      </c>
      <c r="L2070" s="987"/>
      <c r="M2070" s="988"/>
    </row>
    <row r="2071" spans="1:13" ht="18" customHeight="1">
      <c r="A2071" s="17"/>
      <c r="B2071" s="436" t="s">
        <v>165</v>
      </c>
      <c r="C2071" s="923" t="str">
        <f>'Class-1'!$CC$3</f>
        <v>WORK EXP.</v>
      </c>
      <c r="D2071" s="924"/>
      <c r="E2071" s="925"/>
      <c r="F2071" s="926" t="str">
        <f>IF(OR(C2071="",$I2050="NSO"),"",VLOOKUP($A2045,'Class-1'!$B$9:$DZ$200,121,0))</f>
        <v>0/100</v>
      </c>
      <c r="G2071" s="927"/>
      <c r="H2071" s="85" t="str">
        <f>IF(OR(C2071="",$I2050="NSO"),"",VLOOKUP($A2045,'Class-1'!$B$9:$DL$108,87,0))</f>
        <v/>
      </c>
      <c r="I2071" s="1021" t="s">
        <v>95</v>
      </c>
      <c r="J2071" s="1022"/>
      <c r="K2071" s="1023">
        <f>'Class-1'!$T$2</f>
        <v>44705</v>
      </c>
      <c r="L2071" s="1024"/>
      <c r="M2071" s="1025"/>
    </row>
    <row r="2072" spans="1:13" ht="18" customHeight="1">
      <c r="A2072" s="17"/>
      <c r="B2072" s="436" t="s">
        <v>165</v>
      </c>
      <c r="C2072" s="923" t="str">
        <f>'Class-1'!$CK$3</f>
        <v>ART EDUCATION</v>
      </c>
      <c r="D2072" s="924"/>
      <c r="E2072" s="925"/>
      <c r="F2072" s="926" t="str">
        <f>IF(OR(C2072="",$I2050="NSO"),"",VLOOKUP($A2045,'Class-1'!$B$9:$DZ$200,125,0))</f>
        <v>0/100</v>
      </c>
      <c r="G2072" s="927"/>
      <c r="H2072" s="134" t="str">
        <f>IF(OR(C2072="",$I2050="NSO"),"",VLOOKUP($A2045,'Class-1'!$B$9:$DL$108,95,0))</f>
        <v/>
      </c>
      <c r="I2072" s="928"/>
      <c r="J2072" s="929"/>
      <c r="K2072" s="929"/>
      <c r="L2072" s="929"/>
      <c r="M2072" s="930"/>
    </row>
    <row r="2073" spans="1:13" ht="18" customHeight="1" thickBot="1">
      <c r="A2073" s="17"/>
      <c r="B2073" s="436" t="s">
        <v>165</v>
      </c>
      <c r="C2073" s="931" t="str">
        <f>'Class-1'!$CS$3</f>
        <v>HEALTH &amp; PHY. EDUCATION</v>
      </c>
      <c r="D2073" s="932"/>
      <c r="E2073" s="933"/>
      <c r="F2073" s="926" t="str">
        <f>IF(OR(C2073="",$I2050="NSO"),"",VLOOKUP($A2045,'Class-1'!$B$9:$DZ$200,129,0))</f>
        <v>0/100</v>
      </c>
      <c r="G2073" s="927"/>
      <c r="H2073" s="86" t="str">
        <f>IF(OR(C2073="",$I2050="NSO"),"",VLOOKUP($A2045,'Class-1'!$B$9:$DL$108,103,0))</f>
        <v/>
      </c>
      <c r="I2073" s="889" t="s">
        <v>89</v>
      </c>
      <c r="J2073" s="890"/>
      <c r="K2073" s="936"/>
      <c r="L2073" s="937"/>
      <c r="M2073" s="938"/>
    </row>
    <row r="2074" spans="1:13" ht="18" customHeight="1">
      <c r="A2074" s="17"/>
      <c r="B2074" s="436" t="s">
        <v>165</v>
      </c>
      <c r="C2074" s="895" t="s">
        <v>76</v>
      </c>
      <c r="D2074" s="896"/>
      <c r="E2074" s="896"/>
      <c r="F2074" s="896"/>
      <c r="G2074" s="896"/>
      <c r="H2074" s="897"/>
      <c r="I2074" s="891"/>
      <c r="J2074" s="892"/>
      <c r="K2074" s="939"/>
      <c r="L2074" s="940"/>
      <c r="M2074" s="941"/>
    </row>
    <row r="2075" spans="1:13" ht="18" customHeight="1">
      <c r="A2075" s="17"/>
      <c r="B2075" s="436" t="s">
        <v>165</v>
      </c>
      <c r="C2075" s="135" t="s">
        <v>35</v>
      </c>
      <c r="D2075" s="463" t="s">
        <v>82</v>
      </c>
      <c r="E2075" s="452"/>
      <c r="F2075" s="463" t="s">
        <v>83</v>
      </c>
      <c r="G2075" s="464"/>
      <c r="H2075" s="465"/>
      <c r="I2075" s="893"/>
      <c r="J2075" s="894"/>
      <c r="K2075" s="942"/>
      <c r="L2075" s="943"/>
      <c r="M2075" s="944"/>
    </row>
    <row r="2076" spans="1:13" ht="16.5" customHeight="1">
      <c r="A2076" s="17"/>
      <c r="B2076" s="436" t="s">
        <v>165</v>
      </c>
      <c r="C2076" s="148" t="s">
        <v>168</v>
      </c>
      <c r="D2076" s="451" t="s">
        <v>170</v>
      </c>
      <c r="E2076" s="148"/>
      <c r="F2076" s="468" t="s">
        <v>84</v>
      </c>
      <c r="G2076" s="466"/>
      <c r="H2076" s="467"/>
      <c r="I2076" s="992" t="s">
        <v>90</v>
      </c>
      <c r="J2076" s="993"/>
      <c r="K2076" s="993"/>
      <c r="L2076" s="993"/>
      <c r="M2076" s="994"/>
    </row>
    <row r="2077" spans="1:13" ht="16.5" customHeight="1">
      <c r="A2077" s="17"/>
      <c r="B2077" s="436" t="s">
        <v>165</v>
      </c>
      <c r="C2077" s="471" t="s">
        <v>77</v>
      </c>
      <c r="D2077" s="451" t="s">
        <v>173</v>
      </c>
      <c r="E2077" s="148"/>
      <c r="F2077" s="468" t="s">
        <v>85</v>
      </c>
      <c r="G2077" s="466"/>
      <c r="H2077" s="467"/>
      <c r="I2077" s="995"/>
      <c r="J2077" s="996"/>
      <c r="K2077" s="996"/>
      <c r="L2077" s="996"/>
      <c r="M2077" s="997"/>
    </row>
    <row r="2078" spans="1:13" ht="16.5" customHeight="1">
      <c r="A2078" s="17"/>
      <c r="B2078" s="436" t="s">
        <v>165</v>
      </c>
      <c r="C2078" s="471" t="s">
        <v>78</v>
      </c>
      <c r="D2078" s="451" t="s">
        <v>174</v>
      </c>
      <c r="E2078" s="148"/>
      <c r="F2078" s="468" t="s">
        <v>86</v>
      </c>
      <c r="G2078" s="466"/>
      <c r="H2078" s="467"/>
      <c r="I2078" s="995"/>
      <c r="J2078" s="996"/>
      <c r="K2078" s="996"/>
      <c r="L2078" s="996"/>
      <c r="M2078" s="997"/>
    </row>
    <row r="2079" spans="1:13" ht="16.5" customHeight="1">
      <c r="A2079" s="17"/>
      <c r="B2079" s="436" t="s">
        <v>165</v>
      </c>
      <c r="C2079" s="471" t="s">
        <v>80</v>
      </c>
      <c r="D2079" s="451" t="s">
        <v>171</v>
      </c>
      <c r="E2079" s="148"/>
      <c r="F2079" s="468" t="s">
        <v>88</v>
      </c>
      <c r="G2079" s="466"/>
      <c r="H2079" s="467"/>
      <c r="I2079" s="998"/>
      <c r="J2079" s="999"/>
      <c r="K2079" s="999"/>
      <c r="L2079" s="999"/>
      <c r="M2079" s="1000"/>
    </row>
    <row r="2080" spans="1:13" ht="16.5" customHeight="1" thickBot="1">
      <c r="A2080" s="17"/>
      <c r="B2080" s="437" t="s">
        <v>165</v>
      </c>
      <c r="C2080" s="280" t="s">
        <v>79</v>
      </c>
      <c r="D2080" s="446" t="s">
        <v>172</v>
      </c>
      <c r="E2080" s="439"/>
      <c r="F2080" s="461" t="s">
        <v>87</v>
      </c>
      <c r="G2080" s="462"/>
      <c r="H2080" s="469"/>
      <c r="I2080" s="989" t="s">
        <v>124</v>
      </c>
      <c r="J2080" s="990"/>
      <c r="K2080" s="990"/>
      <c r="L2080" s="990"/>
      <c r="M2080" s="991"/>
    </row>
    <row r="2081" spans="1:13" ht="20.25" customHeight="1" thickBot="1">
      <c r="A2081" s="1004"/>
      <c r="B2081" s="1004"/>
      <c r="C2081" s="1004"/>
      <c r="D2081" s="1004"/>
      <c r="E2081" s="1004"/>
      <c r="F2081" s="1004"/>
      <c r="G2081" s="1004"/>
      <c r="H2081" s="1004"/>
      <c r="I2081" s="1004"/>
      <c r="J2081" s="1004"/>
      <c r="K2081" s="1004"/>
      <c r="L2081" s="1004"/>
      <c r="M2081" s="1004"/>
    </row>
    <row r="2082" spans="1:13" ht="14.25" customHeight="1" thickBot="1">
      <c r="A2082" s="282">
        <f>A2045+1</f>
        <v>58</v>
      </c>
      <c r="B2082" s="1009" t="s">
        <v>61</v>
      </c>
      <c r="C2082" s="1010"/>
      <c r="D2082" s="1010"/>
      <c r="E2082" s="1010"/>
      <c r="F2082" s="1010"/>
      <c r="G2082" s="1010"/>
      <c r="H2082" s="1010"/>
      <c r="I2082" s="1010"/>
      <c r="J2082" s="1010"/>
      <c r="K2082" s="1010"/>
      <c r="L2082" s="1010"/>
      <c r="M2082" s="1011"/>
    </row>
    <row r="2083" spans="1:13" ht="36.75" thickTop="1">
      <c r="A2083" s="17"/>
      <c r="B2083" s="1005"/>
      <c r="C2083" s="1006"/>
      <c r="D2083" s="945" t="str">
        <f>Master!$E$8</f>
        <v>Govt.Sr.Sec.Sch. Raimalwada</v>
      </c>
      <c r="E2083" s="946"/>
      <c r="F2083" s="946"/>
      <c r="G2083" s="946"/>
      <c r="H2083" s="946"/>
      <c r="I2083" s="946"/>
      <c r="J2083" s="946"/>
      <c r="K2083" s="946"/>
      <c r="L2083" s="946"/>
      <c r="M2083" s="947"/>
    </row>
    <row r="2084" spans="1:13" ht="21" customHeight="1" thickBot="1">
      <c r="A2084" s="17"/>
      <c r="B2084" s="1007"/>
      <c r="C2084" s="1008"/>
      <c r="D2084" s="948" t="str">
        <f>Master!$E$11</f>
        <v>P.S.-Bapini (Jodhpur)</v>
      </c>
      <c r="E2084" s="949"/>
      <c r="F2084" s="949"/>
      <c r="G2084" s="949"/>
      <c r="H2084" s="949"/>
      <c r="I2084" s="949"/>
      <c r="J2084" s="949"/>
      <c r="K2084" s="949"/>
      <c r="L2084" s="949"/>
      <c r="M2084" s="950"/>
    </row>
    <row r="2085" spans="1:13" ht="42.75" customHeight="1" thickTop="1">
      <c r="A2085" s="17"/>
      <c r="B2085" s="273"/>
      <c r="C2085" s="916" t="s">
        <v>62</v>
      </c>
      <c r="D2085" s="917"/>
      <c r="E2085" s="917"/>
      <c r="F2085" s="917"/>
      <c r="G2085" s="917"/>
      <c r="H2085" s="917"/>
      <c r="I2085" s="918"/>
      <c r="J2085" s="922" t="s">
        <v>91</v>
      </c>
      <c r="K2085" s="922"/>
      <c r="L2085" s="934" t="str">
        <f>Master!$E$14</f>
        <v>0810000000</v>
      </c>
      <c r="M2085" s="935"/>
    </row>
    <row r="2086" spans="1:13" ht="18" customHeight="1" thickBot="1">
      <c r="A2086" s="17"/>
      <c r="B2086" s="274"/>
      <c r="C2086" s="919"/>
      <c r="D2086" s="920"/>
      <c r="E2086" s="920"/>
      <c r="F2086" s="920"/>
      <c r="G2086" s="920"/>
      <c r="H2086" s="920"/>
      <c r="I2086" s="921"/>
      <c r="J2086" s="898" t="s">
        <v>63</v>
      </c>
      <c r="K2086" s="899"/>
      <c r="L2086" s="902" t="str">
        <f>Master!$E$6</f>
        <v>2021-22</v>
      </c>
      <c r="M2086" s="903"/>
    </row>
    <row r="2087" spans="1:13" ht="18" customHeight="1" thickBot="1">
      <c r="A2087" s="17"/>
      <c r="B2087" s="274"/>
      <c r="C2087" s="951" t="s">
        <v>125</v>
      </c>
      <c r="D2087" s="952"/>
      <c r="E2087" s="952"/>
      <c r="F2087" s="952"/>
      <c r="G2087" s="952"/>
      <c r="H2087" s="952"/>
      <c r="I2087" s="281">
        <f>VLOOKUP($A2082,'Class-1'!$B$9:$F$108,5,0)</f>
        <v>0</v>
      </c>
      <c r="J2087" s="900"/>
      <c r="K2087" s="901"/>
      <c r="L2087" s="904"/>
      <c r="M2087" s="905"/>
    </row>
    <row r="2088" spans="1:13" ht="18" customHeight="1">
      <c r="A2088" s="17"/>
      <c r="B2088" s="436" t="s">
        <v>165</v>
      </c>
      <c r="C2088" s="911" t="s">
        <v>20</v>
      </c>
      <c r="D2088" s="912"/>
      <c r="E2088" s="912"/>
      <c r="F2088" s="913"/>
      <c r="G2088" s="31" t="s">
        <v>101</v>
      </c>
      <c r="H2088" s="914">
        <f>VLOOKUP($A2082,'Class-1'!$B$9:$DL$108,3,0)</f>
        <v>0</v>
      </c>
      <c r="I2088" s="914"/>
      <c r="J2088" s="914"/>
      <c r="K2088" s="914"/>
      <c r="L2088" s="914"/>
      <c r="M2088" s="915"/>
    </row>
    <row r="2089" spans="1:13" ht="18" customHeight="1">
      <c r="A2089" s="17"/>
      <c r="B2089" s="436" t="s">
        <v>165</v>
      </c>
      <c r="C2089" s="953" t="s">
        <v>22</v>
      </c>
      <c r="D2089" s="954"/>
      <c r="E2089" s="954"/>
      <c r="F2089" s="955"/>
      <c r="G2089" s="60" t="s">
        <v>101</v>
      </c>
      <c r="H2089" s="956">
        <f>VLOOKUP($A2082,'Class-1'!$B$9:$DL$108,6,0)</f>
        <v>0</v>
      </c>
      <c r="I2089" s="956"/>
      <c r="J2089" s="956"/>
      <c r="K2089" s="956"/>
      <c r="L2089" s="956"/>
      <c r="M2089" s="957"/>
    </row>
    <row r="2090" spans="1:13" ht="18" customHeight="1">
      <c r="A2090" s="17"/>
      <c r="B2090" s="436" t="s">
        <v>165</v>
      </c>
      <c r="C2090" s="953" t="s">
        <v>23</v>
      </c>
      <c r="D2090" s="954"/>
      <c r="E2090" s="954"/>
      <c r="F2090" s="955"/>
      <c r="G2090" s="60" t="s">
        <v>101</v>
      </c>
      <c r="H2090" s="956">
        <f>VLOOKUP($A2082,'Class-1'!$B$9:$DL$108,7,0)</f>
        <v>0</v>
      </c>
      <c r="I2090" s="956"/>
      <c r="J2090" s="956"/>
      <c r="K2090" s="956"/>
      <c r="L2090" s="956"/>
      <c r="M2090" s="957"/>
    </row>
    <row r="2091" spans="1:13" ht="18" customHeight="1">
      <c r="A2091" s="17"/>
      <c r="B2091" s="436" t="s">
        <v>165</v>
      </c>
      <c r="C2091" s="953" t="s">
        <v>64</v>
      </c>
      <c r="D2091" s="954"/>
      <c r="E2091" s="954"/>
      <c r="F2091" s="955"/>
      <c r="G2091" s="60" t="s">
        <v>101</v>
      </c>
      <c r="H2091" s="956">
        <f>VLOOKUP($A2082,'Class-1'!$B$9:$DL$108,8,0)</f>
        <v>0</v>
      </c>
      <c r="I2091" s="956"/>
      <c r="J2091" s="956"/>
      <c r="K2091" s="956"/>
      <c r="L2091" s="956"/>
      <c r="M2091" s="957"/>
    </row>
    <row r="2092" spans="1:13" ht="18" customHeight="1">
      <c r="A2092" s="17"/>
      <c r="B2092" s="436" t="s">
        <v>165</v>
      </c>
      <c r="C2092" s="953" t="s">
        <v>65</v>
      </c>
      <c r="D2092" s="954"/>
      <c r="E2092" s="954"/>
      <c r="F2092" s="955"/>
      <c r="G2092" s="60" t="s">
        <v>101</v>
      </c>
      <c r="H2092" s="1026" t="str">
        <f>CONCATENATE('Class-1'!$F$4,'Class-1'!$I$4)</f>
        <v>4(A)</v>
      </c>
      <c r="I2092" s="956"/>
      <c r="J2092" s="956"/>
      <c r="K2092" s="956"/>
      <c r="L2092" s="956"/>
      <c r="M2092" s="957"/>
    </row>
    <row r="2093" spans="1:13" ht="18" customHeight="1" thickBot="1">
      <c r="A2093" s="17"/>
      <c r="B2093" s="436" t="s">
        <v>165</v>
      </c>
      <c r="C2093" s="1027" t="s">
        <v>25</v>
      </c>
      <c r="D2093" s="1028"/>
      <c r="E2093" s="1028"/>
      <c r="F2093" s="1029"/>
      <c r="G2093" s="130" t="s">
        <v>101</v>
      </c>
      <c r="H2093" s="1030">
        <f>VLOOKUP($A2082,'Class-1'!$B$9:$DL$108,9,0)</f>
        <v>0</v>
      </c>
      <c r="I2093" s="1030"/>
      <c r="J2093" s="1030"/>
      <c r="K2093" s="1030"/>
      <c r="L2093" s="1030"/>
      <c r="M2093" s="1031"/>
    </row>
    <row r="2094" spans="1:13" ht="18" customHeight="1">
      <c r="A2094" s="17"/>
      <c r="B2094" s="436" t="s">
        <v>165</v>
      </c>
      <c r="C2094" s="958" t="s">
        <v>66</v>
      </c>
      <c r="D2094" s="959"/>
      <c r="E2094" s="268" t="s">
        <v>109</v>
      </c>
      <c r="F2094" s="268" t="s">
        <v>110</v>
      </c>
      <c r="G2094" s="265" t="s">
        <v>34</v>
      </c>
      <c r="H2094" s="269" t="s">
        <v>67</v>
      </c>
      <c r="I2094" s="265" t="s">
        <v>147</v>
      </c>
      <c r="J2094" s="270" t="s">
        <v>31</v>
      </c>
      <c r="K2094" s="960" t="s">
        <v>118</v>
      </c>
      <c r="L2094" s="961"/>
      <c r="M2094" s="275" t="s">
        <v>119</v>
      </c>
    </row>
    <row r="2095" spans="1:13" ht="18" customHeight="1" thickBot="1">
      <c r="A2095" s="17"/>
      <c r="B2095" s="436" t="s">
        <v>165</v>
      </c>
      <c r="C2095" s="966" t="s">
        <v>68</v>
      </c>
      <c r="D2095" s="967"/>
      <c r="E2095" s="470">
        <f>'Class-1'!$K$7</f>
        <v>20</v>
      </c>
      <c r="F2095" s="470">
        <f>'Class-1'!$L$7</f>
        <v>20</v>
      </c>
      <c r="G2095" s="266">
        <f>E2095+F2095</f>
        <v>40</v>
      </c>
      <c r="H2095" s="470">
        <f>'Class-1'!$Q$7</f>
        <v>60</v>
      </c>
      <c r="I2095" s="266">
        <f>G2095+H2095</f>
        <v>100</v>
      </c>
      <c r="J2095" s="470">
        <f>'Class-1'!$U$7</f>
        <v>100</v>
      </c>
      <c r="K2095" s="1032">
        <f>I2095+J2095</f>
        <v>200</v>
      </c>
      <c r="L2095" s="1033"/>
      <c r="M2095" s="276" t="s">
        <v>166</v>
      </c>
    </row>
    <row r="2096" spans="1:13" ht="18" customHeight="1">
      <c r="A2096" s="17"/>
      <c r="B2096" s="436" t="s">
        <v>165</v>
      </c>
      <c r="C2096" s="1034" t="str">
        <f>'Class-1'!$K$3</f>
        <v>Hindi</v>
      </c>
      <c r="D2096" s="1035"/>
      <c r="E2096" s="131">
        <f>IF(OR(C2096="",$I2087="NSO"),"",VLOOKUP($A2082,'Class-1'!$B$9:$DL$108,10,0))</f>
        <v>0</v>
      </c>
      <c r="F2096" s="131">
        <f>IF(OR(C2096="",$I2087="NSO"),"",VLOOKUP($A2082,'Class-1'!$B$9:$DL$108,11,0))</f>
        <v>0</v>
      </c>
      <c r="G2096" s="267">
        <f>SUM(E2096,F2096)</f>
        <v>0</v>
      </c>
      <c r="H2096" s="131">
        <f>IF(OR(C2096="",$I2087="NSO"),"",VLOOKUP($A2082,'Class-1'!$B$9:$DL$108,16,0))</f>
        <v>0</v>
      </c>
      <c r="I2096" s="264">
        <f t="shared" ref="I2096:I2101" si="229">SUM(G2096,H2096)</f>
        <v>0</v>
      </c>
      <c r="J2096" s="131">
        <f>IF(OR(C2096="",$I2087="NSO"),"",VLOOKUP($A2082,'Class-1'!$B$9:$DL$108,20,0))</f>
        <v>0</v>
      </c>
      <c r="K2096" s="1036">
        <f t="shared" ref="K2096:K2101" si="230">SUM(I2096,J2096)</f>
        <v>0</v>
      </c>
      <c r="L2096" s="1037">
        <f t="shared" ref="L2096:L2101" si="231">SUM(J2096,K2096)</f>
        <v>0</v>
      </c>
      <c r="M2096" s="277" t="str">
        <f>IF(OR(C2096="",$I2087="NSO"),"",VLOOKUP($A2082,'Class-1'!$B$9:$DL$108,23,0))</f>
        <v/>
      </c>
    </row>
    <row r="2097" spans="1:13" ht="18" customHeight="1">
      <c r="A2097" s="17"/>
      <c r="B2097" s="436" t="s">
        <v>165</v>
      </c>
      <c r="C2097" s="962" t="str">
        <f>'Class-1'!$Y$3</f>
        <v>Mathematics</v>
      </c>
      <c r="D2097" s="963"/>
      <c r="E2097" s="131">
        <f>IF(OR(C2097="",$I2087="NSO"),"",VLOOKUP($A2082,'Class-1'!$B$9:$DL$108,24,0))</f>
        <v>0</v>
      </c>
      <c r="F2097" s="131">
        <f>IF(OR(C2097="",$I2087="NSO"),"",VLOOKUP($A2082,'Class-1'!$B$9:$DL$108,25,0))</f>
        <v>0</v>
      </c>
      <c r="G2097" s="267">
        <f t="shared" ref="G2097:G2101" si="232">SUM(E2097,F2097)</f>
        <v>0</v>
      </c>
      <c r="H2097" s="131">
        <f>IF(OR(C2097="",$I2087="NSO"),"",VLOOKUP($A2082,'Class-1'!$B$9:$DL$108,30,0))</f>
        <v>0</v>
      </c>
      <c r="I2097" s="264">
        <f t="shared" si="229"/>
        <v>0</v>
      </c>
      <c r="J2097" s="131">
        <f>IF(OR(C2097="",$I2087="NSO"),"",VLOOKUP($A2082,'Class-1'!$B$9:$DL$108,34,0))</f>
        <v>0</v>
      </c>
      <c r="K2097" s="964">
        <f t="shared" si="230"/>
        <v>0</v>
      </c>
      <c r="L2097" s="965">
        <f t="shared" si="231"/>
        <v>0</v>
      </c>
      <c r="M2097" s="277" t="str">
        <f>IF(OR(C2097="",$I2087="NSO"),"",VLOOKUP($A2082,'Class-1'!$B$9:$DL$108,37,0))</f>
        <v/>
      </c>
    </row>
    <row r="2098" spans="1:13" ht="18" customHeight="1">
      <c r="A2098" s="17"/>
      <c r="B2098" s="436" t="s">
        <v>165</v>
      </c>
      <c r="C2098" s="962" t="str">
        <f>'Class-1'!$AM$3</f>
        <v>Sanskrit</v>
      </c>
      <c r="D2098" s="963"/>
      <c r="E2098" s="131">
        <f>IF(OR(C2098="",$I2087="NSO"),"",VLOOKUP($A2082,'Class-1'!$B$9:$DL$108,38,0))</f>
        <v>0</v>
      </c>
      <c r="F2098" s="131">
        <f>IF(OR(C2098="",$I2087="NSO"),"",VLOOKUP($A2082,'Class-1'!$B$9:$DL$108,39,0))</f>
        <v>0</v>
      </c>
      <c r="G2098" s="267">
        <f t="shared" si="232"/>
        <v>0</v>
      </c>
      <c r="H2098" s="131">
        <f>IF(OR(C2098="",$I2087="NSO"),"",VLOOKUP($A2082,'Class-1'!$B$9:$DL$108,44,0))</f>
        <v>0</v>
      </c>
      <c r="I2098" s="264">
        <f t="shared" si="229"/>
        <v>0</v>
      </c>
      <c r="J2098" s="131">
        <f>IF(OR(C2098="",$I2087="NSO"),"",VLOOKUP($A2082,'Class-1'!$B$9:$DL$108,48,0))</f>
        <v>0</v>
      </c>
      <c r="K2098" s="964">
        <f t="shared" si="230"/>
        <v>0</v>
      </c>
      <c r="L2098" s="965">
        <f t="shared" si="231"/>
        <v>0</v>
      </c>
      <c r="M2098" s="277" t="str">
        <f>IF(OR(C2098="",$I2087="NSO"),"",VLOOKUP($A2082,'Class-1'!$B$9:$DL$108,51,0))</f>
        <v/>
      </c>
    </row>
    <row r="2099" spans="1:13" ht="18" customHeight="1">
      <c r="A2099" s="17"/>
      <c r="B2099" s="436" t="s">
        <v>165</v>
      </c>
      <c r="C2099" s="962" t="str">
        <f>'Class-1'!$BA$3</f>
        <v>English</v>
      </c>
      <c r="D2099" s="963"/>
      <c r="E2099" s="131">
        <f>IF(OR(C2099="",$I2087="NSO"),"",VLOOKUP($A2082,'Class-1'!$B$9:$DL$108,52,0))</f>
        <v>0</v>
      </c>
      <c r="F2099" s="131">
        <f>IF(OR(C2099="",$I2087="NSO"),"",VLOOKUP($A2082,'Class-1'!$B$9:$DL$108,53,0))</f>
        <v>0</v>
      </c>
      <c r="G2099" s="267">
        <f t="shared" si="232"/>
        <v>0</v>
      </c>
      <c r="H2099" s="131">
        <f>IF(OR(C2099="",$I2087="NSO"),"",VLOOKUP($A2082,'Class-1'!$B$9:$DL$108,58,0))</f>
        <v>0</v>
      </c>
      <c r="I2099" s="264">
        <f t="shared" si="229"/>
        <v>0</v>
      </c>
      <c r="J2099" s="131">
        <f>IF(OR(C2099="",$I2087="NSO"),"",VLOOKUP($A2082,'Class-1'!$B$9:$DL$108,62,0))</f>
        <v>0</v>
      </c>
      <c r="K2099" s="964">
        <f t="shared" si="230"/>
        <v>0</v>
      </c>
      <c r="L2099" s="965">
        <f t="shared" si="231"/>
        <v>0</v>
      </c>
      <c r="M2099" s="277" t="str">
        <f>IF(OR(C2099="",$I2087="NSO"),"",VLOOKUP($A2082,'Class-1'!$B$9:$DL$108,65,0))</f>
        <v/>
      </c>
    </row>
    <row r="2100" spans="1:13" ht="18" customHeight="1" thickBot="1">
      <c r="A2100" s="17"/>
      <c r="B2100" s="436" t="s">
        <v>165</v>
      </c>
      <c r="C2100" s="966" t="s">
        <v>68</v>
      </c>
      <c r="D2100" s="967"/>
      <c r="E2100" s="470">
        <f>'Class-1'!$BO$7</f>
        <v>20</v>
      </c>
      <c r="F2100" s="470">
        <f>'Class-1'!$BP$7</f>
        <v>20</v>
      </c>
      <c r="G2100" s="266">
        <f t="shared" si="232"/>
        <v>40</v>
      </c>
      <c r="H2100" s="271">
        <f>'Class-1'!$BU$7</f>
        <v>60</v>
      </c>
      <c r="I2100" s="266">
        <f t="shared" si="229"/>
        <v>100</v>
      </c>
      <c r="J2100" s="470">
        <f>'Class-1'!$BY$7</f>
        <v>100</v>
      </c>
      <c r="K2100" s="1032">
        <f t="shared" si="230"/>
        <v>200</v>
      </c>
      <c r="L2100" s="1033">
        <f t="shared" si="231"/>
        <v>300</v>
      </c>
      <c r="M2100" s="276" t="s">
        <v>166</v>
      </c>
    </row>
    <row r="2101" spans="1:13" ht="18" customHeight="1">
      <c r="A2101" s="17"/>
      <c r="B2101" s="436" t="s">
        <v>165</v>
      </c>
      <c r="C2101" s="962" t="str">
        <f>'Class-1'!$BO$3</f>
        <v>Env. Study</v>
      </c>
      <c r="D2101" s="963"/>
      <c r="E2101" s="131">
        <f>IF(OR(C2101="",$I2087="NSO"),"",VLOOKUP($A2082,'Class-1'!$B$9:$DL$108,66,0))</f>
        <v>0</v>
      </c>
      <c r="F2101" s="131">
        <f>IF(OR(C2101="",$I2087="NSO"),"",VLOOKUP($A2082,'Class-1'!$B$9:$DL$108,67,0))</f>
        <v>0</v>
      </c>
      <c r="G2101" s="264">
        <f t="shared" si="232"/>
        <v>0</v>
      </c>
      <c r="H2101" s="131">
        <f>IF(OR(C2101="",$I2087="NSO"),"",VLOOKUP($A2082,'Class-1'!$B$9:$DL$108,72,0))</f>
        <v>0</v>
      </c>
      <c r="I2101" s="264">
        <f t="shared" si="229"/>
        <v>0</v>
      </c>
      <c r="J2101" s="131">
        <f>IF(OR(C2101="",$I2087="NSO"),"",VLOOKUP($A2082,'Class-1'!$B$9:$DL$108,76,0))</f>
        <v>0</v>
      </c>
      <c r="K2101" s="968">
        <f t="shared" si="230"/>
        <v>0</v>
      </c>
      <c r="L2101" s="969">
        <f t="shared" si="231"/>
        <v>0</v>
      </c>
      <c r="M2101" s="277" t="str">
        <f>IF(OR(C2101="",$I2087="NSO"),"",VLOOKUP($A2082,'Class-1'!$B$9:$DL$108,79,0))</f>
        <v/>
      </c>
    </row>
    <row r="2102" spans="1:13" ht="18" customHeight="1" thickBot="1">
      <c r="A2102" s="17"/>
      <c r="B2102" s="436" t="s">
        <v>165</v>
      </c>
      <c r="C2102" s="970"/>
      <c r="D2102" s="971"/>
      <c r="E2102" s="971"/>
      <c r="F2102" s="971"/>
      <c r="G2102" s="971"/>
      <c r="H2102" s="971"/>
      <c r="I2102" s="971"/>
      <c r="J2102" s="971"/>
      <c r="K2102" s="971"/>
      <c r="L2102" s="971"/>
      <c r="M2102" s="972"/>
    </row>
    <row r="2103" spans="1:13" ht="18" customHeight="1">
      <c r="A2103" s="17"/>
      <c r="B2103" s="436" t="s">
        <v>165</v>
      </c>
      <c r="C2103" s="973" t="s">
        <v>120</v>
      </c>
      <c r="D2103" s="974"/>
      <c r="E2103" s="975"/>
      <c r="F2103" s="906" t="s">
        <v>121</v>
      </c>
      <c r="G2103" s="906"/>
      <c r="H2103" s="907" t="s">
        <v>122</v>
      </c>
      <c r="I2103" s="908"/>
      <c r="J2103" s="132" t="s">
        <v>51</v>
      </c>
      <c r="K2103" s="438" t="s">
        <v>123</v>
      </c>
      <c r="L2103" s="262" t="s">
        <v>49</v>
      </c>
      <c r="M2103" s="278" t="s">
        <v>54</v>
      </c>
    </row>
    <row r="2104" spans="1:13" ht="18" customHeight="1" thickBot="1">
      <c r="A2104" s="17"/>
      <c r="B2104" s="436" t="s">
        <v>165</v>
      </c>
      <c r="C2104" s="976"/>
      <c r="D2104" s="977"/>
      <c r="E2104" s="978"/>
      <c r="F2104" s="909">
        <f>IF(OR($I2087="",$I2087="NSO"),"",VLOOKUP($A2082,'Class-1'!$B$9:$DL$108,107,0))</f>
        <v>1000</v>
      </c>
      <c r="G2104" s="910"/>
      <c r="H2104" s="909">
        <f>IF(OR($I2087="",$I2087="NSO"),"",VLOOKUP($A2082,'Class-1'!$B$9:$DL$108,108,0))</f>
        <v>0</v>
      </c>
      <c r="I2104" s="910"/>
      <c r="J2104" s="133">
        <f>IF(OR($I2087="",$I2087="NSO"),"",VLOOKUP($A2082,'Class-1'!$B$9:$DL$200,109,0))</f>
        <v>0</v>
      </c>
      <c r="K2104" s="133" t="str">
        <f>IF(OR($I2087="",$I2087="NSO"),"",VLOOKUP($A2082,'Class-1'!$B$9:$DL$200,110,0))</f>
        <v/>
      </c>
      <c r="L2104" s="263" t="str">
        <f>IF(OR($I2087="",$I2087="NSO"),"",VLOOKUP($A2082,'Class-1'!$B$9:$DL$200,111,0))</f>
        <v/>
      </c>
      <c r="M2104" s="279" t="str">
        <f>IF(OR($I2087="",$I2087="NSO"),"",VLOOKUP($A2082,'Class-1'!$B$9:$DL$200,113,0))</f>
        <v/>
      </c>
    </row>
    <row r="2105" spans="1:13" ht="18" customHeight="1" thickBot="1">
      <c r="A2105" s="17"/>
      <c r="B2105" s="436" t="s">
        <v>165</v>
      </c>
      <c r="C2105" s="979"/>
      <c r="D2105" s="980"/>
      <c r="E2105" s="980"/>
      <c r="F2105" s="980"/>
      <c r="G2105" s="980"/>
      <c r="H2105" s="981"/>
      <c r="I2105" s="983" t="s">
        <v>73</v>
      </c>
      <c r="J2105" s="984"/>
      <c r="K2105" s="63">
        <f>IF(OR($I2087="",$I2087="NSO"),"",VLOOKUP($A2082,'Class-1'!$B$9:$DL$200,104,0))</f>
        <v>0</v>
      </c>
      <c r="L2105" s="982" t="s">
        <v>93</v>
      </c>
      <c r="M2105" s="897"/>
    </row>
    <row r="2106" spans="1:13" ht="18" customHeight="1" thickBot="1">
      <c r="A2106" s="17"/>
      <c r="B2106" s="436" t="s">
        <v>165</v>
      </c>
      <c r="C2106" s="1014" t="s">
        <v>72</v>
      </c>
      <c r="D2106" s="1015"/>
      <c r="E2106" s="1015"/>
      <c r="F2106" s="1015"/>
      <c r="G2106" s="1015"/>
      <c r="H2106" s="1016"/>
      <c r="I2106" s="1017" t="s">
        <v>74</v>
      </c>
      <c r="J2106" s="1018"/>
      <c r="K2106" s="64">
        <f>IF(OR($I2087="",$I2087="NSO"),"",VLOOKUP($A2082,'Class-1'!$B$9:$DL$200,105,0))</f>
        <v>0</v>
      </c>
      <c r="L2106" s="1019" t="str">
        <f>IF(OR($I2087="",$I2087="NSO"),"",VLOOKUP($A2082,'Class-1'!$B$9:$DL$200,106,0))</f>
        <v/>
      </c>
      <c r="M2106" s="1020"/>
    </row>
    <row r="2107" spans="1:13" ht="18" customHeight="1" thickBot="1">
      <c r="A2107" s="17"/>
      <c r="B2107" s="436" t="s">
        <v>165</v>
      </c>
      <c r="C2107" s="1001" t="s">
        <v>66</v>
      </c>
      <c r="D2107" s="1002"/>
      <c r="E2107" s="1003"/>
      <c r="F2107" s="1012" t="s">
        <v>69</v>
      </c>
      <c r="G2107" s="1013"/>
      <c r="H2107" s="272" t="s">
        <v>58</v>
      </c>
      <c r="I2107" s="985" t="s">
        <v>75</v>
      </c>
      <c r="J2107" s="986"/>
      <c r="K2107" s="987">
        <f>IF(OR($I2087="",$I2087="NSO"),"",VLOOKUP($A2082,'Class-1'!$B$9:$DL$200,114,0))</f>
        <v>0</v>
      </c>
      <c r="L2107" s="987"/>
      <c r="M2107" s="988"/>
    </row>
    <row r="2108" spans="1:13" ht="18" customHeight="1">
      <c r="A2108" s="17"/>
      <c r="B2108" s="436" t="s">
        <v>165</v>
      </c>
      <c r="C2108" s="923" t="str">
        <f>'Class-1'!$CC$3</f>
        <v>WORK EXP.</v>
      </c>
      <c r="D2108" s="924"/>
      <c r="E2108" s="925"/>
      <c r="F2108" s="926" t="str">
        <f>IF(OR(C2108="",$I2087="NSO"),"",VLOOKUP($A2082,'Class-1'!$B$9:$DZ$200,121,0))</f>
        <v>0/100</v>
      </c>
      <c r="G2108" s="927"/>
      <c r="H2108" s="85" t="str">
        <f>IF(OR(C2108="",$I2087="NSO"),"",VLOOKUP($A2082,'Class-1'!$B$9:$DL$108,87,0))</f>
        <v/>
      </c>
      <c r="I2108" s="1021" t="s">
        <v>95</v>
      </c>
      <c r="J2108" s="1022"/>
      <c r="K2108" s="1023">
        <f>'Class-1'!$T$2</f>
        <v>44705</v>
      </c>
      <c r="L2108" s="1024"/>
      <c r="M2108" s="1025"/>
    </row>
    <row r="2109" spans="1:13" ht="18" customHeight="1">
      <c r="A2109" s="17"/>
      <c r="B2109" s="436" t="s">
        <v>165</v>
      </c>
      <c r="C2109" s="923" t="str">
        <f>'Class-1'!$CK$3</f>
        <v>ART EDUCATION</v>
      </c>
      <c r="D2109" s="924"/>
      <c r="E2109" s="925"/>
      <c r="F2109" s="926" t="str">
        <f>IF(OR(C2109="",$I2087="NSO"),"",VLOOKUP($A2082,'Class-1'!$B$9:$DZ$200,125,0))</f>
        <v>0/100</v>
      </c>
      <c r="G2109" s="927"/>
      <c r="H2109" s="134" t="str">
        <f>IF(OR(C2109="",$I2087="NSO"),"",VLOOKUP($A2082,'Class-1'!$B$9:$DL$108,95,0))</f>
        <v/>
      </c>
      <c r="I2109" s="928"/>
      <c r="J2109" s="929"/>
      <c r="K2109" s="929"/>
      <c r="L2109" s="929"/>
      <c r="M2109" s="930"/>
    </row>
    <row r="2110" spans="1:13" ht="18" customHeight="1" thickBot="1">
      <c r="A2110" s="17"/>
      <c r="B2110" s="436" t="s">
        <v>165</v>
      </c>
      <c r="C2110" s="931" t="str">
        <f>'Class-1'!$CS$3</f>
        <v>HEALTH &amp; PHY. EDUCATION</v>
      </c>
      <c r="D2110" s="932"/>
      <c r="E2110" s="933"/>
      <c r="F2110" s="926" t="str">
        <f>IF(OR(C2110="",$I2087="NSO"),"",VLOOKUP($A2082,'Class-1'!$B$9:$DZ$200,129,0))</f>
        <v>0/100</v>
      </c>
      <c r="G2110" s="927"/>
      <c r="H2110" s="86" t="str">
        <f>IF(OR(C2110="",$I2087="NSO"),"",VLOOKUP($A2082,'Class-1'!$B$9:$DL$108,103,0))</f>
        <v/>
      </c>
      <c r="I2110" s="889" t="s">
        <v>89</v>
      </c>
      <c r="J2110" s="890"/>
      <c r="K2110" s="936"/>
      <c r="L2110" s="937"/>
      <c r="M2110" s="938"/>
    </row>
    <row r="2111" spans="1:13" ht="18" customHeight="1">
      <c r="A2111" s="17"/>
      <c r="B2111" s="436" t="s">
        <v>165</v>
      </c>
      <c r="C2111" s="895" t="s">
        <v>76</v>
      </c>
      <c r="D2111" s="896"/>
      <c r="E2111" s="896"/>
      <c r="F2111" s="896"/>
      <c r="G2111" s="896"/>
      <c r="H2111" s="897"/>
      <c r="I2111" s="891"/>
      <c r="J2111" s="892"/>
      <c r="K2111" s="939"/>
      <c r="L2111" s="940"/>
      <c r="M2111" s="941"/>
    </row>
    <row r="2112" spans="1:13" ht="18" customHeight="1">
      <c r="A2112" s="17"/>
      <c r="B2112" s="436" t="s">
        <v>165</v>
      </c>
      <c r="C2112" s="135" t="s">
        <v>35</v>
      </c>
      <c r="D2112" s="463" t="s">
        <v>82</v>
      </c>
      <c r="E2112" s="452"/>
      <c r="F2112" s="463" t="s">
        <v>83</v>
      </c>
      <c r="G2112" s="464"/>
      <c r="H2112" s="465"/>
      <c r="I2112" s="893"/>
      <c r="J2112" s="894"/>
      <c r="K2112" s="942"/>
      <c r="L2112" s="943"/>
      <c r="M2112" s="944"/>
    </row>
    <row r="2113" spans="1:13" ht="16.5" customHeight="1">
      <c r="A2113" s="17"/>
      <c r="B2113" s="436" t="s">
        <v>165</v>
      </c>
      <c r="C2113" s="148" t="s">
        <v>168</v>
      </c>
      <c r="D2113" s="451" t="s">
        <v>170</v>
      </c>
      <c r="E2113" s="148"/>
      <c r="F2113" s="468" t="s">
        <v>84</v>
      </c>
      <c r="G2113" s="466"/>
      <c r="H2113" s="467"/>
      <c r="I2113" s="992" t="s">
        <v>90</v>
      </c>
      <c r="J2113" s="993"/>
      <c r="K2113" s="993"/>
      <c r="L2113" s="993"/>
      <c r="M2113" s="994"/>
    </row>
    <row r="2114" spans="1:13" ht="16.5" customHeight="1">
      <c r="A2114" s="17"/>
      <c r="B2114" s="436" t="s">
        <v>165</v>
      </c>
      <c r="C2114" s="471" t="s">
        <v>77</v>
      </c>
      <c r="D2114" s="451" t="s">
        <v>173</v>
      </c>
      <c r="E2114" s="148"/>
      <c r="F2114" s="468" t="s">
        <v>85</v>
      </c>
      <c r="G2114" s="466"/>
      <c r="H2114" s="467"/>
      <c r="I2114" s="995"/>
      <c r="J2114" s="996"/>
      <c r="K2114" s="996"/>
      <c r="L2114" s="996"/>
      <c r="M2114" s="997"/>
    </row>
    <row r="2115" spans="1:13" ht="16.5" customHeight="1">
      <c r="A2115" s="17"/>
      <c r="B2115" s="436" t="s">
        <v>165</v>
      </c>
      <c r="C2115" s="471" t="s">
        <v>78</v>
      </c>
      <c r="D2115" s="451" t="s">
        <v>174</v>
      </c>
      <c r="E2115" s="148"/>
      <c r="F2115" s="468" t="s">
        <v>86</v>
      </c>
      <c r="G2115" s="466"/>
      <c r="H2115" s="467"/>
      <c r="I2115" s="995"/>
      <c r="J2115" s="996"/>
      <c r="K2115" s="996"/>
      <c r="L2115" s="996"/>
      <c r="M2115" s="997"/>
    </row>
    <row r="2116" spans="1:13" ht="16.5" customHeight="1">
      <c r="A2116" s="17"/>
      <c r="B2116" s="436" t="s">
        <v>165</v>
      </c>
      <c r="C2116" s="471" t="s">
        <v>80</v>
      </c>
      <c r="D2116" s="451" t="s">
        <v>171</v>
      </c>
      <c r="E2116" s="148"/>
      <c r="F2116" s="468" t="s">
        <v>88</v>
      </c>
      <c r="G2116" s="466"/>
      <c r="H2116" s="467"/>
      <c r="I2116" s="998"/>
      <c r="J2116" s="999"/>
      <c r="K2116" s="999"/>
      <c r="L2116" s="999"/>
      <c r="M2116" s="1000"/>
    </row>
    <row r="2117" spans="1:13" ht="16.5" customHeight="1" thickBot="1">
      <c r="A2117" s="17"/>
      <c r="B2117" s="437" t="s">
        <v>165</v>
      </c>
      <c r="C2117" s="280" t="s">
        <v>79</v>
      </c>
      <c r="D2117" s="446" t="s">
        <v>172</v>
      </c>
      <c r="E2117" s="439"/>
      <c r="F2117" s="461" t="s">
        <v>87</v>
      </c>
      <c r="G2117" s="462"/>
      <c r="H2117" s="469"/>
      <c r="I2117" s="989" t="s">
        <v>124</v>
      </c>
      <c r="J2117" s="990"/>
      <c r="K2117" s="990"/>
      <c r="L2117" s="990"/>
      <c r="M2117" s="991"/>
    </row>
    <row r="2118" spans="1:13" ht="14.25" customHeight="1" thickBot="1">
      <c r="A2118" s="282">
        <f>A2082+1</f>
        <v>59</v>
      </c>
      <c r="B2118" s="1009" t="s">
        <v>61</v>
      </c>
      <c r="C2118" s="1010"/>
      <c r="D2118" s="1010"/>
      <c r="E2118" s="1010"/>
      <c r="F2118" s="1010"/>
      <c r="G2118" s="1010"/>
      <c r="H2118" s="1010"/>
      <c r="I2118" s="1010"/>
      <c r="J2118" s="1010"/>
      <c r="K2118" s="1010"/>
      <c r="L2118" s="1010"/>
      <c r="M2118" s="1011"/>
    </row>
    <row r="2119" spans="1:13" ht="36.75" thickTop="1">
      <c r="A2119" s="17"/>
      <c r="B2119" s="1005"/>
      <c r="C2119" s="1006"/>
      <c r="D2119" s="945" t="str">
        <f>Master!$E$8</f>
        <v>Govt.Sr.Sec.Sch. Raimalwada</v>
      </c>
      <c r="E2119" s="946"/>
      <c r="F2119" s="946"/>
      <c r="G2119" s="946"/>
      <c r="H2119" s="946"/>
      <c r="I2119" s="946"/>
      <c r="J2119" s="946"/>
      <c r="K2119" s="946"/>
      <c r="L2119" s="946"/>
      <c r="M2119" s="947"/>
    </row>
    <row r="2120" spans="1:13" ht="21" customHeight="1" thickBot="1">
      <c r="A2120" s="17"/>
      <c r="B2120" s="1007"/>
      <c r="C2120" s="1008"/>
      <c r="D2120" s="948" t="str">
        <f>Master!$E$11</f>
        <v>P.S.-Bapini (Jodhpur)</v>
      </c>
      <c r="E2120" s="949"/>
      <c r="F2120" s="949"/>
      <c r="G2120" s="949"/>
      <c r="H2120" s="949"/>
      <c r="I2120" s="949"/>
      <c r="J2120" s="949"/>
      <c r="K2120" s="949"/>
      <c r="L2120" s="949"/>
      <c r="M2120" s="950"/>
    </row>
    <row r="2121" spans="1:13" ht="42.75" customHeight="1" thickTop="1">
      <c r="A2121" s="17"/>
      <c r="B2121" s="273"/>
      <c r="C2121" s="916" t="s">
        <v>62</v>
      </c>
      <c r="D2121" s="917"/>
      <c r="E2121" s="917"/>
      <c r="F2121" s="917"/>
      <c r="G2121" s="917"/>
      <c r="H2121" s="917"/>
      <c r="I2121" s="918"/>
      <c r="J2121" s="922" t="s">
        <v>91</v>
      </c>
      <c r="K2121" s="922"/>
      <c r="L2121" s="934" t="str">
        <f>Master!$E$14</f>
        <v>0810000000</v>
      </c>
      <c r="M2121" s="935"/>
    </row>
    <row r="2122" spans="1:13" ht="18" customHeight="1" thickBot="1">
      <c r="A2122" s="17"/>
      <c r="B2122" s="274"/>
      <c r="C2122" s="919"/>
      <c r="D2122" s="920"/>
      <c r="E2122" s="920"/>
      <c r="F2122" s="920"/>
      <c r="G2122" s="920"/>
      <c r="H2122" s="920"/>
      <c r="I2122" s="921"/>
      <c r="J2122" s="898" t="s">
        <v>63</v>
      </c>
      <c r="K2122" s="899"/>
      <c r="L2122" s="902" t="str">
        <f>Master!$E$6</f>
        <v>2021-22</v>
      </c>
      <c r="M2122" s="903"/>
    </row>
    <row r="2123" spans="1:13" ht="18" customHeight="1" thickBot="1">
      <c r="A2123" s="17"/>
      <c r="B2123" s="274"/>
      <c r="C2123" s="951" t="s">
        <v>125</v>
      </c>
      <c r="D2123" s="952"/>
      <c r="E2123" s="952"/>
      <c r="F2123" s="952"/>
      <c r="G2123" s="952"/>
      <c r="H2123" s="952"/>
      <c r="I2123" s="281">
        <f>VLOOKUP($A2118,'Class-1'!$B$9:$F$108,5,0)</f>
        <v>0</v>
      </c>
      <c r="J2123" s="900"/>
      <c r="K2123" s="901"/>
      <c r="L2123" s="904"/>
      <c r="M2123" s="905"/>
    </row>
    <row r="2124" spans="1:13" ht="18" customHeight="1">
      <c r="A2124" s="17"/>
      <c r="B2124" s="436" t="s">
        <v>165</v>
      </c>
      <c r="C2124" s="911" t="s">
        <v>20</v>
      </c>
      <c r="D2124" s="912"/>
      <c r="E2124" s="912"/>
      <c r="F2124" s="913"/>
      <c r="G2124" s="31" t="s">
        <v>101</v>
      </c>
      <c r="H2124" s="914">
        <f>VLOOKUP($A2118,'Class-1'!$B$9:$DL$108,3,0)</f>
        <v>0</v>
      </c>
      <c r="I2124" s="914"/>
      <c r="J2124" s="914"/>
      <c r="K2124" s="914"/>
      <c r="L2124" s="914"/>
      <c r="M2124" s="915"/>
    </row>
    <row r="2125" spans="1:13" ht="18" customHeight="1">
      <c r="A2125" s="17"/>
      <c r="B2125" s="436" t="s">
        <v>165</v>
      </c>
      <c r="C2125" s="953" t="s">
        <v>22</v>
      </c>
      <c r="D2125" s="954"/>
      <c r="E2125" s="954"/>
      <c r="F2125" s="955"/>
      <c r="G2125" s="60" t="s">
        <v>101</v>
      </c>
      <c r="H2125" s="956">
        <f>VLOOKUP($A2118,'Class-1'!$B$9:$DL$108,6,0)</f>
        <v>0</v>
      </c>
      <c r="I2125" s="956"/>
      <c r="J2125" s="956"/>
      <c r="K2125" s="956"/>
      <c r="L2125" s="956"/>
      <c r="M2125" s="957"/>
    </row>
    <row r="2126" spans="1:13" ht="18" customHeight="1">
      <c r="A2126" s="17"/>
      <c r="B2126" s="436" t="s">
        <v>165</v>
      </c>
      <c r="C2126" s="953" t="s">
        <v>23</v>
      </c>
      <c r="D2126" s="954"/>
      <c r="E2126" s="954"/>
      <c r="F2126" s="955"/>
      <c r="G2126" s="60" t="s">
        <v>101</v>
      </c>
      <c r="H2126" s="956">
        <f>VLOOKUP($A2118,'Class-1'!$B$9:$DL$108,7,0)</f>
        <v>0</v>
      </c>
      <c r="I2126" s="956"/>
      <c r="J2126" s="956"/>
      <c r="K2126" s="956"/>
      <c r="L2126" s="956"/>
      <c r="M2126" s="957"/>
    </row>
    <row r="2127" spans="1:13" ht="18" customHeight="1">
      <c r="A2127" s="17"/>
      <c r="B2127" s="436" t="s">
        <v>165</v>
      </c>
      <c r="C2127" s="953" t="s">
        <v>64</v>
      </c>
      <c r="D2127" s="954"/>
      <c r="E2127" s="954"/>
      <c r="F2127" s="955"/>
      <c r="G2127" s="60" t="s">
        <v>101</v>
      </c>
      <c r="H2127" s="956">
        <f>VLOOKUP($A2118,'Class-1'!$B$9:$DL$108,8,0)</f>
        <v>0</v>
      </c>
      <c r="I2127" s="956"/>
      <c r="J2127" s="956"/>
      <c r="K2127" s="956"/>
      <c r="L2127" s="956"/>
      <c r="M2127" s="957"/>
    </row>
    <row r="2128" spans="1:13" ht="18" customHeight="1">
      <c r="A2128" s="17"/>
      <c r="B2128" s="436" t="s">
        <v>165</v>
      </c>
      <c r="C2128" s="953" t="s">
        <v>65</v>
      </c>
      <c r="D2128" s="954"/>
      <c r="E2128" s="954"/>
      <c r="F2128" s="955"/>
      <c r="G2128" s="60" t="s">
        <v>101</v>
      </c>
      <c r="H2128" s="1026" t="str">
        <f>CONCATENATE('Class-1'!$F$4,'Class-1'!$I$4)</f>
        <v>4(A)</v>
      </c>
      <c r="I2128" s="956"/>
      <c r="J2128" s="956"/>
      <c r="K2128" s="956"/>
      <c r="L2128" s="956"/>
      <c r="M2128" s="957"/>
    </row>
    <row r="2129" spans="1:13" ht="18" customHeight="1" thickBot="1">
      <c r="A2129" s="17"/>
      <c r="B2129" s="436" t="s">
        <v>165</v>
      </c>
      <c r="C2129" s="1027" t="s">
        <v>25</v>
      </c>
      <c r="D2129" s="1028"/>
      <c r="E2129" s="1028"/>
      <c r="F2129" s="1029"/>
      <c r="G2129" s="130" t="s">
        <v>101</v>
      </c>
      <c r="H2129" s="1030">
        <f>VLOOKUP($A2118,'Class-1'!$B$9:$DL$108,9,0)</f>
        <v>0</v>
      </c>
      <c r="I2129" s="1030"/>
      <c r="J2129" s="1030"/>
      <c r="K2129" s="1030"/>
      <c r="L2129" s="1030"/>
      <c r="M2129" s="1031"/>
    </row>
    <row r="2130" spans="1:13" ht="18" customHeight="1">
      <c r="A2130" s="17"/>
      <c r="B2130" s="436" t="s">
        <v>165</v>
      </c>
      <c r="C2130" s="958" t="s">
        <v>66</v>
      </c>
      <c r="D2130" s="959"/>
      <c r="E2130" s="268" t="s">
        <v>109</v>
      </c>
      <c r="F2130" s="268" t="s">
        <v>110</v>
      </c>
      <c r="G2130" s="265" t="s">
        <v>34</v>
      </c>
      <c r="H2130" s="269" t="s">
        <v>67</v>
      </c>
      <c r="I2130" s="265" t="s">
        <v>147</v>
      </c>
      <c r="J2130" s="270" t="s">
        <v>31</v>
      </c>
      <c r="K2130" s="960" t="s">
        <v>118</v>
      </c>
      <c r="L2130" s="961"/>
      <c r="M2130" s="275" t="s">
        <v>119</v>
      </c>
    </row>
    <row r="2131" spans="1:13" ht="18" customHeight="1" thickBot="1">
      <c r="A2131" s="17"/>
      <c r="B2131" s="436" t="s">
        <v>165</v>
      </c>
      <c r="C2131" s="966" t="s">
        <v>68</v>
      </c>
      <c r="D2131" s="967"/>
      <c r="E2131" s="470">
        <f>'Class-1'!$K$7</f>
        <v>20</v>
      </c>
      <c r="F2131" s="470">
        <f>'Class-1'!$L$7</f>
        <v>20</v>
      </c>
      <c r="G2131" s="266">
        <f>E2131+F2131</f>
        <v>40</v>
      </c>
      <c r="H2131" s="470">
        <f>'Class-1'!$Q$7</f>
        <v>60</v>
      </c>
      <c r="I2131" s="266">
        <f>G2131+H2131</f>
        <v>100</v>
      </c>
      <c r="J2131" s="470">
        <f>'Class-1'!$U$7</f>
        <v>100</v>
      </c>
      <c r="K2131" s="1032">
        <f>I2131+J2131</f>
        <v>200</v>
      </c>
      <c r="L2131" s="1033"/>
      <c r="M2131" s="276" t="s">
        <v>166</v>
      </c>
    </row>
    <row r="2132" spans="1:13" ht="18" customHeight="1">
      <c r="A2132" s="17"/>
      <c r="B2132" s="436" t="s">
        <v>165</v>
      </c>
      <c r="C2132" s="1034" t="str">
        <f>'Class-1'!$K$3</f>
        <v>Hindi</v>
      </c>
      <c r="D2132" s="1035"/>
      <c r="E2132" s="131">
        <f>IF(OR(C2132="",$I2123="NSO"),"",VLOOKUP($A2118,'Class-1'!$B$9:$DL$108,10,0))</f>
        <v>0</v>
      </c>
      <c r="F2132" s="131">
        <f>IF(OR(C2132="",$I2123="NSO"),"",VLOOKUP($A2118,'Class-1'!$B$9:$DL$108,11,0))</f>
        <v>0</v>
      </c>
      <c r="G2132" s="267">
        <f>SUM(E2132,F2132)</f>
        <v>0</v>
      </c>
      <c r="H2132" s="131">
        <f>IF(OR(C2132="",$I2123="NSO"),"",VLOOKUP($A2118,'Class-1'!$B$9:$DL$108,16,0))</f>
        <v>0</v>
      </c>
      <c r="I2132" s="264">
        <f t="shared" ref="I2132:I2137" si="233">SUM(G2132,H2132)</f>
        <v>0</v>
      </c>
      <c r="J2132" s="131">
        <f>IF(OR(C2132="",$I2123="NSO"),"",VLOOKUP($A2118,'Class-1'!$B$9:$DL$108,20,0))</f>
        <v>0</v>
      </c>
      <c r="K2132" s="1036">
        <f t="shared" ref="K2132:K2137" si="234">SUM(I2132,J2132)</f>
        <v>0</v>
      </c>
      <c r="L2132" s="1037">
        <f t="shared" ref="L2132:L2137" si="235">SUM(J2132,K2132)</f>
        <v>0</v>
      </c>
      <c r="M2132" s="277" t="str">
        <f>IF(OR(C2132="",$I2123="NSO"),"",VLOOKUP($A2118,'Class-1'!$B$9:$DL$108,23,0))</f>
        <v/>
      </c>
    </row>
    <row r="2133" spans="1:13" ht="18" customHeight="1">
      <c r="A2133" s="17"/>
      <c r="B2133" s="436" t="s">
        <v>165</v>
      </c>
      <c r="C2133" s="962" t="str">
        <f>'Class-1'!$Y$3</f>
        <v>Mathematics</v>
      </c>
      <c r="D2133" s="963"/>
      <c r="E2133" s="131">
        <f>IF(OR(C2133="",$I2123="NSO"),"",VLOOKUP($A2118,'Class-1'!$B$9:$DL$108,24,0))</f>
        <v>0</v>
      </c>
      <c r="F2133" s="131">
        <f>IF(OR(C2133="",$I2123="NSO"),"",VLOOKUP($A2118,'Class-1'!$B$9:$DL$108,25,0))</f>
        <v>0</v>
      </c>
      <c r="G2133" s="267">
        <f t="shared" ref="G2133:G2137" si="236">SUM(E2133,F2133)</f>
        <v>0</v>
      </c>
      <c r="H2133" s="131">
        <f>IF(OR(C2133="",$I2123="NSO"),"",VLOOKUP($A2118,'Class-1'!$B$9:$DL$108,30,0))</f>
        <v>0</v>
      </c>
      <c r="I2133" s="264">
        <f t="shared" si="233"/>
        <v>0</v>
      </c>
      <c r="J2133" s="131">
        <f>IF(OR(C2133="",$I2123="NSO"),"",VLOOKUP($A2118,'Class-1'!$B$9:$DL$108,34,0))</f>
        <v>0</v>
      </c>
      <c r="K2133" s="964">
        <f t="shared" si="234"/>
        <v>0</v>
      </c>
      <c r="L2133" s="965">
        <f t="shared" si="235"/>
        <v>0</v>
      </c>
      <c r="M2133" s="277" t="str">
        <f>IF(OR(C2133="",$I2123="NSO"),"",VLOOKUP($A2118,'Class-1'!$B$9:$DL$108,37,0))</f>
        <v/>
      </c>
    </row>
    <row r="2134" spans="1:13" ht="18" customHeight="1">
      <c r="A2134" s="17"/>
      <c r="B2134" s="436" t="s">
        <v>165</v>
      </c>
      <c r="C2134" s="962" t="str">
        <f>'Class-1'!$AM$3</f>
        <v>Sanskrit</v>
      </c>
      <c r="D2134" s="963"/>
      <c r="E2134" s="131">
        <f>IF(OR(C2134="",$I2123="NSO"),"",VLOOKUP($A2118,'Class-1'!$B$9:$DL$108,38,0))</f>
        <v>0</v>
      </c>
      <c r="F2134" s="131">
        <f>IF(OR(C2134="",$I2123="NSO"),"",VLOOKUP($A2118,'Class-1'!$B$9:$DL$108,39,0))</f>
        <v>0</v>
      </c>
      <c r="G2134" s="267">
        <f t="shared" si="236"/>
        <v>0</v>
      </c>
      <c r="H2134" s="131">
        <f>IF(OR(C2134="",$I2123="NSO"),"",VLOOKUP($A2118,'Class-1'!$B$9:$DL$108,44,0))</f>
        <v>0</v>
      </c>
      <c r="I2134" s="264">
        <f t="shared" si="233"/>
        <v>0</v>
      </c>
      <c r="J2134" s="131">
        <f>IF(OR(C2134="",$I2123="NSO"),"",VLOOKUP($A2118,'Class-1'!$B$9:$DL$108,48,0))</f>
        <v>0</v>
      </c>
      <c r="K2134" s="964">
        <f t="shared" si="234"/>
        <v>0</v>
      </c>
      <c r="L2134" s="965">
        <f t="shared" si="235"/>
        <v>0</v>
      </c>
      <c r="M2134" s="277" t="str">
        <f>IF(OR(C2134="",$I2123="NSO"),"",VLOOKUP($A2118,'Class-1'!$B$9:$DL$108,51,0))</f>
        <v/>
      </c>
    </row>
    <row r="2135" spans="1:13" ht="18" customHeight="1">
      <c r="A2135" s="17"/>
      <c r="B2135" s="436" t="s">
        <v>165</v>
      </c>
      <c r="C2135" s="962" t="str">
        <f>'Class-1'!$BA$3</f>
        <v>English</v>
      </c>
      <c r="D2135" s="963"/>
      <c r="E2135" s="131">
        <f>IF(OR(C2135="",$I2123="NSO"),"",VLOOKUP($A2118,'Class-1'!$B$9:$DL$108,52,0))</f>
        <v>0</v>
      </c>
      <c r="F2135" s="131">
        <f>IF(OR(C2135="",$I2123="NSO"),"",VLOOKUP($A2118,'Class-1'!$B$9:$DL$108,53,0))</f>
        <v>0</v>
      </c>
      <c r="G2135" s="267">
        <f t="shared" si="236"/>
        <v>0</v>
      </c>
      <c r="H2135" s="131">
        <f>IF(OR(C2135="",$I2123="NSO"),"",VLOOKUP($A2118,'Class-1'!$B$9:$DL$108,58,0))</f>
        <v>0</v>
      </c>
      <c r="I2135" s="264">
        <f t="shared" si="233"/>
        <v>0</v>
      </c>
      <c r="J2135" s="131">
        <f>IF(OR(C2135="",$I2123="NSO"),"",VLOOKUP($A2118,'Class-1'!$B$9:$DL$108,62,0))</f>
        <v>0</v>
      </c>
      <c r="K2135" s="964">
        <f t="shared" si="234"/>
        <v>0</v>
      </c>
      <c r="L2135" s="965">
        <f t="shared" si="235"/>
        <v>0</v>
      </c>
      <c r="M2135" s="277" t="str">
        <f>IF(OR(C2135="",$I2123="NSO"),"",VLOOKUP($A2118,'Class-1'!$B$9:$DL$108,65,0))</f>
        <v/>
      </c>
    </row>
    <row r="2136" spans="1:13" ht="18" customHeight="1" thickBot="1">
      <c r="A2136" s="17"/>
      <c r="B2136" s="436" t="s">
        <v>165</v>
      </c>
      <c r="C2136" s="966" t="s">
        <v>68</v>
      </c>
      <c r="D2136" s="967"/>
      <c r="E2136" s="470">
        <f>'Class-1'!$BO$7</f>
        <v>20</v>
      </c>
      <c r="F2136" s="470">
        <f>'Class-1'!$BP$7</f>
        <v>20</v>
      </c>
      <c r="G2136" s="266">
        <f t="shared" si="236"/>
        <v>40</v>
      </c>
      <c r="H2136" s="271">
        <f>'Class-1'!$BU$7</f>
        <v>60</v>
      </c>
      <c r="I2136" s="266">
        <f t="shared" si="233"/>
        <v>100</v>
      </c>
      <c r="J2136" s="470">
        <f>'Class-1'!$BY$7</f>
        <v>100</v>
      </c>
      <c r="K2136" s="1032">
        <f t="shared" si="234"/>
        <v>200</v>
      </c>
      <c r="L2136" s="1033">
        <f t="shared" si="235"/>
        <v>300</v>
      </c>
      <c r="M2136" s="276" t="s">
        <v>166</v>
      </c>
    </row>
    <row r="2137" spans="1:13" ht="18" customHeight="1">
      <c r="A2137" s="17"/>
      <c r="B2137" s="436" t="s">
        <v>165</v>
      </c>
      <c r="C2137" s="962" t="str">
        <f>'Class-1'!$BO$3</f>
        <v>Env. Study</v>
      </c>
      <c r="D2137" s="963"/>
      <c r="E2137" s="131">
        <f>IF(OR(C2137="",$I2123="NSO"),"",VLOOKUP($A2118,'Class-1'!$B$9:$DL$108,66,0))</f>
        <v>0</v>
      </c>
      <c r="F2137" s="131">
        <f>IF(OR(C2137="",$I2123="NSO"),"",VLOOKUP($A2118,'Class-1'!$B$9:$DL$108,67,0))</f>
        <v>0</v>
      </c>
      <c r="G2137" s="264">
        <f t="shared" si="236"/>
        <v>0</v>
      </c>
      <c r="H2137" s="131">
        <f>IF(OR(C2137="",$I2123="NSO"),"",VLOOKUP($A2118,'Class-1'!$B$9:$DL$108,72,0))</f>
        <v>0</v>
      </c>
      <c r="I2137" s="264">
        <f t="shared" si="233"/>
        <v>0</v>
      </c>
      <c r="J2137" s="131">
        <f>IF(OR(C2137="",$I2123="NSO"),"",VLOOKUP($A2118,'Class-1'!$B$9:$DL$108,76,0))</f>
        <v>0</v>
      </c>
      <c r="K2137" s="968">
        <f t="shared" si="234"/>
        <v>0</v>
      </c>
      <c r="L2137" s="969">
        <f t="shared" si="235"/>
        <v>0</v>
      </c>
      <c r="M2137" s="277" t="str">
        <f>IF(OR(C2137="",$I2123="NSO"),"",VLOOKUP($A2118,'Class-1'!$B$9:$DL$108,79,0))</f>
        <v/>
      </c>
    </row>
    <row r="2138" spans="1:13" ht="18" customHeight="1" thickBot="1">
      <c r="A2138" s="17"/>
      <c r="B2138" s="436" t="s">
        <v>165</v>
      </c>
      <c r="C2138" s="970"/>
      <c r="D2138" s="971"/>
      <c r="E2138" s="971"/>
      <c r="F2138" s="971"/>
      <c r="G2138" s="971"/>
      <c r="H2138" s="971"/>
      <c r="I2138" s="971"/>
      <c r="J2138" s="971"/>
      <c r="K2138" s="971"/>
      <c r="L2138" s="971"/>
      <c r="M2138" s="972"/>
    </row>
    <row r="2139" spans="1:13" ht="18" customHeight="1">
      <c r="A2139" s="17"/>
      <c r="B2139" s="436" t="s">
        <v>165</v>
      </c>
      <c r="C2139" s="973" t="s">
        <v>120</v>
      </c>
      <c r="D2139" s="974"/>
      <c r="E2139" s="975"/>
      <c r="F2139" s="906" t="s">
        <v>121</v>
      </c>
      <c r="G2139" s="906"/>
      <c r="H2139" s="907" t="s">
        <v>122</v>
      </c>
      <c r="I2139" s="908"/>
      <c r="J2139" s="132" t="s">
        <v>51</v>
      </c>
      <c r="K2139" s="438" t="s">
        <v>123</v>
      </c>
      <c r="L2139" s="262" t="s">
        <v>49</v>
      </c>
      <c r="M2139" s="278" t="s">
        <v>54</v>
      </c>
    </row>
    <row r="2140" spans="1:13" ht="18" customHeight="1" thickBot="1">
      <c r="A2140" s="17"/>
      <c r="B2140" s="436" t="s">
        <v>165</v>
      </c>
      <c r="C2140" s="976"/>
      <c r="D2140" s="977"/>
      <c r="E2140" s="978"/>
      <c r="F2140" s="909">
        <f>IF(OR($I2123="",$I2123="NSO"),"",VLOOKUP($A2118,'Class-1'!$B$9:$DL$108,107,0))</f>
        <v>1000</v>
      </c>
      <c r="G2140" s="910"/>
      <c r="H2140" s="909">
        <f>IF(OR($I2123="",$I2123="NSO"),"",VLOOKUP($A2118,'Class-1'!$B$9:$DL$108,108,0))</f>
        <v>0</v>
      </c>
      <c r="I2140" s="910"/>
      <c r="J2140" s="133">
        <f>IF(OR($I2123="",$I2123="NSO"),"",VLOOKUP($A2118,'Class-1'!$B$9:$DL$200,109,0))</f>
        <v>0</v>
      </c>
      <c r="K2140" s="133" t="str">
        <f>IF(OR($I2123="",$I2123="NSO"),"",VLOOKUP($A2118,'Class-1'!$B$9:$DL$200,110,0))</f>
        <v/>
      </c>
      <c r="L2140" s="263" t="str">
        <f>IF(OR($I2123="",$I2123="NSO"),"",VLOOKUP($A2118,'Class-1'!$B$9:$DL$200,111,0))</f>
        <v/>
      </c>
      <c r="M2140" s="279" t="str">
        <f>IF(OR($I2123="",$I2123="NSO"),"",VLOOKUP($A2118,'Class-1'!$B$9:$DL$200,113,0))</f>
        <v/>
      </c>
    </row>
    <row r="2141" spans="1:13" ht="18" customHeight="1" thickBot="1">
      <c r="A2141" s="17"/>
      <c r="B2141" s="436" t="s">
        <v>165</v>
      </c>
      <c r="C2141" s="979"/>
      <c r="D2141" s="980"/>
      <c r="E2141" s="980"/>
      <c r="F2141" s="980"/>
      <c r="G2141" s="980"/>
      <c r="H2141" s="981"/>
      <c r="I2141" s="983" t="s">
        <v>73</v>
      </c>
      <c r="J2141" s="984"/>
      <c r="K2141" s="63">
        <f>IF(OR($I2123="",$I2123="NSO"),"",VLOOKUP($A2118,'Class-1'!$B$9:$DL$200,104,0))</f>
        <v>0</v>
      </c>
      <c r="L2141" s="982" t="s">
        <v>93</v>
      </c>
      <c r="M2141" s="897"/>
    </row>
    <row r="2142" spans="1:13" ht="18" customHeight="1" thickBot="1">
      <c r="A2142" s="17"/>
      <c r="B2142" s="436" t="s">
        <v>165</v>
      </c>
      <c r="C2142" s="1014" t="s">
        <v>72</v>
      </c>
      <c r="D2142" s="1015"/>
      <c r="E2142" s="1015"/>
      <c r="F2142" s="1015"/>
      <c r="G2142" s="1015"/>
      <c r="H2142" s="1016"/>
      <c r="I2142" s="1017" t="s">
        <v>74</v>
      </c>
      <c r="J2142" s="1018"/>
      <c r="K2142" s="64">
        <f>IF(OR($I2123="",$I2123="NSO"),"",VLOOKUP($A2118,'Class-1'!$B$9:$DL$200,105,0))</f>
        <v>0</v>
      </c>
      <c r="L2142" s="1019" t="str">
        <f>IF(OR($I2123="",$I2123="NSO"),"",VLOOKUP($A2118,'Class-1'!$B$9:$DL$200,106,0))</f>
        <v/>
      </c>
      <c r="M2142" s="1020"/>
    </row>
    <row r="2143" spans="1:13" ht="18" customHeight="1" thickBot="1">
      <c r="A2143" s="17"/>
      <c r="B2143" s="436" t="s">
        <v>165</v>
      </c>
      <c r="C2143" s="1001" t="s">
        <v>66</v>
      </c>
      <c r="D2143" s="1002"/>
      <c r="E2143" s="1003"/>
      <c r="F2143" s="1012" t="s">
        <v>69</v>
      </c>
      <c r="G2143" s="1013"/>
      <c r="H2143" s="272" t="s">
        <v>58</v>
      </c>
      <c r="I2143" s="985" t="s">
        <v>75</v>
      </c>
      <c r="J2143" s="986"/>
      <c r="K2143" s="987">
        <f>IF(OR($I2123="",$I2123="NSO"),"",VLOOKUP($A2118,'Class-1'!$B$9:$DL$200,114,0))</f>
        <v>0</v>
      </c>
      <c r="L2143" s="987"/>
      <c r="M2143" s="988"/>
    </row>
    <row r="2144" spans="1:13" ht="18" customHeight="1">
      <c r="A2144" s="17"/>
      <c r="B2144" s="436" t="s">
        <v>165</v>
      </c>
      <c r="C2144" s="923" t="str">
        <f>'Class-1'!$CC$3</f>
        <v>WORK EXP.</v>
      </c>
      <c r="D2144" s="924"/>
      <c r="E2144" s="925"/>
      <c r="F2144" s="926" t="str">
        <f>IF(OR(C2144="",$I2123="NSO"),"",VLOOKUP($A2118,'Class-1'!$B$9:$DZ$200,121,0))</f>
        <v>0/100</v>
      </c>
      <c r="G2144" s="927"/>
      <c r="H2144" s="85" t="str">
        <f>IF(OR(C2144="",$I2123="NSO"),"",VLOOKUP($A2118,'Class-1'!$B$9:$DL$108,87,0))</f>
        <v/>
      </c>
      <c r="I2144" s="1021" t="s">
        <v>95</v>
      </c>
      <c r="J2144" s="1022"/>
      <c r="K2144" s="1023">
        <f>'Class-1'!$T$2</f>
        <v>44705</v>
      </c>
      <c r="L2144" s="1024"/>
      <c r="M2144" s="1025"/>
    </row>
    <row r="2145" spans="1:13" ht="18" customHeight="1">
      <c r="A2145" s="17"/>
      <c r="B2145" s="436" t="s">
        <v>165</v>
      </c>
      <c r="C2145" s="923" t="str">
        <f>'Class-1'!$CK$3</f>
        <v>ART EDUCATION</v>
      </c>
      <c r="D2145" s="924"/>
      <c r="E2145" s="925"/>
      <c r="F2145" s="926" t="str">
        <f>IF(OR(C2145="",$I2123="NSO"),"",VLOOKUP($A2118,'Class-1'!$B$9:$DZ$200,125,0))</f>
        <v>0/100</v>
      </c>
      <c r="G2145" s="927"/>
      <c r="H2145" s="134" t="str">
        <f>IF(OR(C2145="",$I2123="NSO"),"",VLOOKUP($A2118,'Class-1'!$B$9:$DL$108,95,0))</f>
        <v/>
      </c>
      <c r="I2145" s="928"/>
      <c r="J2145" s="929"/>
      <c r="K2145" s="929"/>
      <c r="L2145" s="929"/>
      <c r="M2145" s="930"/>
    </row>
    <row r="2146" spans="1:13" ht="18" customHeight="1" thickBot="1">
      <c r="A2146" s="17"/>
      <c r="B2146" s="436" t="s">
        <v>165</v>
      </c>
      <c r="C2146" s="931" t="str">
        <f>'Class-1'!$CS$3</f>
        <v>HEALTH &amp; PHY. EDUCATION</v>
      </c>
      <c r="D2146" s="932"/>
      <c r="E2146" s="933"/>
      <c r="F2146" s="926" t="str">
        <f>IF(OR(C2146="",$I2123="NSO"),"",VLOOKUP($A2118,'Class-1'!$B$9:$DZ$200,129,0))</f>
        <v>0/100</v>
      </c>
      <c r="G2146" s="927"/>
      <c r="H2146" s="86" t="str">
        <f>IF(OR(C2146="",$I2123="NSO"),"",VLOOKUP($A2118,'Class-1'!$B$9:$DL$108,103,0))</f>
        <v/>
      </c>
      <c r="I2146" s="889" t="s">
        <v>89</v>
      </c>
      <c r="J2146" s="890"/>
      <c r="K2146" s="936"/>
      <c r="L2146" s="937"/>
      <c r="M2146" s="938"/>
    </row>
    <row r="2147" spans="1:13" ht="18" customHeight="1">
      <c r="A2147" s="17"/>
      <c r="B2147" s="436" t="s">
        <v>165</v>
      </c>
      <c r="C2147" s="895" t="s">
        <v>76</v>
      </c>
      <c r="D2147" s="896"/>
      <c r="E2147" s="896"/>
      <c r="F2147" s="896"/>
      <c r="G2147" s="896"/>
      <c r="H2147" s="897"/>
      <c r="I2147" s="891"/>
      <c r="J2147" s="892"/>
      <c r="K2147" s="939"/>
      <c r="L2147" s="940"/>
      <c r="M2147" s="941"/>
    </row>
    <row r="2148" spans="1:13" ht="18" customHeight="1">
      <c r="A2148" s="17"/>
      <c r="B2148" s="436" t="s">
        <v>165</v>
      </c>
      <c r="C2148" s="135" t="s">
        <v>35</v>
      </c>
      <c r="D2148" s="463" t="s">
        <v>82</v>
      </c>
      <c r="E2148" s="452"/>
      <c r="F2148" s="463" t="s">
        <v>83</v>
      </c>
      <c r="G2148" s="464"/>
      <c r="H2148" s="465"/>
      <c r="I2148" s="893"/>
      <c r="J2148" s="894"/>
      <c r="K2148" s="942"/>
      <c r="L2148" s="943"/>
      <c r="M2148" s="944"/>
    </row>
    <row r="2149" spans="1:13" ht="16.5" customHeight="1">
      <c r="A2149" s="17"/>
      <c r="B2149" s="436" t="s">
        <v>165</v>
      </c>
      <c r="C2149" s="148" t="s">
        <v>168</v>
      </c>
      <c r="D2149" s="451" t="s">
        <v>170</v>
      </c>
      <c r="E2149" s="148"/>
      <c r="F2149" s="468" t="s">
        <v>84</v>
      </c>
      <c r="G2149" s="466"/>
      <c r="H2149" s="467"/>
      <c r="I2149" s="992" t="s">
        <v>90</v>
      </c>
      <c r="J2149" s="993"/>
      <c r="K2149" s="993"/>
      <c r="L2149" s="993"/>
      <c r="M2149" s="994"/>
    </row>
    <row r="2150" spans="1:13" ht="16.5" customHeight="1">
      <c r="A2150" s="17"/>
      <c r="B2150" s="436" t="s">
        <v>165</v>
      </c>
      <c r="C2150" s="471" t="s">
        <v>77</v>
      </c>
      <c r="D2150" s="451" t="s">
        <v>173</v>
      </c>
      <c r="E2150" s="148"/>
      <c r="F2150" s="468" t="s">
        <v>85</v>
      </c>
      <c r="G2150" s="466"/>
      <c r="H2150" s="467"/>
      <c r="I2150" s="995"/>
      <c r="J2150" s="996"/>
      <c r="K2150" s="996"/>
      <c r="L2150" s="996"/>
      <c r="M2150" s="997"/>
    </row>
    <row r="2151" spans="1:13" ht="16.5" customHeight="1">
      <c r="A2151" s="17"/>
      <c r="B2151" s="436" t="s">
        <v>165</v>
      </c>
      <c r="C2151" s="471" t="s">
        <v>78</v>
      </c>
      <c r="D2151" s="451" t="s">
        <v>174</v>
      </c>
      <c r="E2151" s="148"/>
      <c r="F2151" s="468" t="s">
        <v>86</v>
      </c>
      <c r="G2151" s="466"/>
      <c r="H2151" s="467"/>
      <c r="I2151" s="995"/>
      <c r="J2151" s="996"/>
      <c r="K2151" s="996"/>
      <c r="L2151" s="996"/>
      <c r="M2151" s="997"/>
    </row>
    <row r="2152" spans="1:13" ht="16.5" customHeight="1">
      <c r="A2152" s="17"/>
      <c r="B2152" s="436" t="s">
        <v>165</v>
      </c>
      <c r="C2152" s="471" t="s">
        <v>80</v>
      </c>
      <c r="D2152" s="451" t="s">
        <v>171</v>
      </c>
      <c r="E2152" s="148"/>
      <c r="F2152" s="468" t="s">
        <v>88</v>
      </c>
      <c r="G2152" s="466"/>
      <c r="H2152" s="467"/>
      <c r="I2152" s="998"/>
      <c r="J2152" s="999"/>
      <c r="K2152" s="999"/>
      <c r="L2152" s="999"/>
      <c r="M2152" s="1000"/>
    </row>
    <row r="2153" spans="1:13" ht="16.5" customHeight="1" thickBot="1">
      <c r="A2153" s="17"/>
      <c r="B2153" s="437" t="s">
        <v>165</v>
      </c>
      <c r="C2153" s="280" t="s">
        <v>79</v>
      </c>
      <c r="D2153" s="446" t="s">
        <v>172</v>
      </c>
      <c r="E2153" s="439"/>
      <c r="F2153" s="461" t="s">
        <v>87</v>
      </c>
      <c r="G2153" s="462"/>
      <c r="H2153" s="469"/>
      <c r="I2153" s="989" t="s">
        <v>124</v>
      </c>
      <c r="J2153" s="990"/>
      <c r="K2153" s="990"/>
      <c r="L2153" s="990"/>
      <c r="M2153" s="991"/>
    </row>
    <row r="2154" spans="1:13" ht="20.25" customHeight="1" thickBot="1">
      <c r="A2154" s="1004"/>
      <c r="B2154" s="1004"/>
      <c r="C2154" s="1004"/>
      <c r="D2154" s="1004"/>
      <c r="E2154" s="1004"/>
      <c r="F2154" s="1004"/>
      <c r="G2154" s="1004"/>
      <c r="H2154" s="1004"/>
      <c r="I2154" s="1004"/>
      <c r="J2154" s="1004"/>
      <c r="K2154" s="1004"/>
      <c r="L2154" s="1004"/>
      <c r="M2154" s="1004"/>
    </row>
    <row r="2155" spans="1:13" ht="14.25" customHeight="1" thickBot="1">
      <c r="A2155" s="282">
        <f>A2118+1</f>
        <v>60</v>
      </c>
      <c r="B2155" s="1009" t="s">
        <v>61</v>
      </c>
      <c r="C2155" s="1010"/>
      <c r="D2155" s="1010"/>
      <c r="E2155" s="1010"/>
      <c r="F2155" s="1010"/>
      <c r="G2155" s="1010"/>
      <c r="H2155" s="1010"/>
      <c r="I2155" s="1010"/>
      <c r="J2155" s="1010"/>
      <c r="K2155" s="1010"/>
      <c r="L2155" s="1010"/>
      <c r="M2155" s="1011"/>
    </row>
    <row r="2156" spans="1:13" ht="36.75" thickTop="1">
      <c r="A2156" s="17"/>
      <c r="B2156" s="1005"/>
      <c r="C2156" s="1006"/>
      <c r="D2156" s="945" t="str">
        <f>Master!$E$8</f>
        <v>Govt.Sr.Sec.Sch. Raimalwada</v>
      </c>
      <c r="E2156" s="946"/>
      <c r="F2156" s="946"/>
      <c r="G2156" s="946"/>
      <c r="H2156" s="946"/>
      <c r="I2156" s="946"/>
      <c r="J2156" s="946"/>
      <c r="K2156" s="946"/>
      <c r="L2156" s="946"/>
      <c r="M2156" s="947"/>
    </row>
    <row r="2157" spans="1:13" ht="21" customHeight="1" thickBot="1">
      <c r="A2157" s="17"/>
      <c r="B2157" s="1007"/>
      <c r="C2157" s="1008"/>
      <c r="D2157" s="948" t="str">
        <f>Master!$E$11</f>
        <v>P.S.-Bapini (Jodhpur)</v>
      </c>
      <c r="E2157" s="949"/>
      <c r="F2157" s="949"/>
      <c r="G2157" s="949"/>
      <c r="H2157" s="949"/>
      <c r="I2157" s="949"/>
      <c r="J2157" s="949"/>
      <c r="K2157" s="949"/>
      <c r="L2157" s="949"/>
      <c r="M2157" s="950"/>
    </row>
    <row r="2158" spans="1:13" ht="42.75" customHeight="1" thickTop="1">
      <c r="A2158" s="17"/>
      <c r="B2158" s="273"/>
      <c r="C2158" s="916" t="s">
        <v>62</v>
      </c>
      <c r="D2158" s="917"/>
      <c r="E2158" s="917"/>
      <c r="F2158" s="917"/>
      <c r="G2158" s="917"/>
      <c r="H2158" s="917"/>
      <c r="I2158" s="918"/>
      <c r="J2158" s="922" t="s">
        <v>91</v>
      </c>
      <c r="K2158" s="922"/>
      <c r="L2158" s="934" t="str">
        <f>Master!$E$14</f>
        <v>0810000000</v>
      </c>
      <c r="M2158" s="935"/>
    </row>
    <row r="2159" spans="1:13" ht="18" customHeight="1" thickBot="1">
      <c r="A2159" s="17"/>
      <c r="B2159" s="274"/>
      <c r="C2159" s="919"/>
      <c r="D2159" s="920"/>
      <c r="E2159" s="920"/>
      <c r="F2159" s="920"/>
      <c r="G2159" s="920"/>
      <c r="H2159" s="920"/>
      <c r="I2159" s="921"/>
      <c r="J2159" s="898" t="s">
        <v>63</v>
      </c>
      <c r="K2159" s="899"/>
      <c r="L2159" s="902" t="str">
        <f>Master!$E$6</f>
        <v>2021-22</v>
      </c>
      <c r="M2159" s="903"/>
    </row>
    <row r="2160" spans="1:13" ht="18" customHeight="1" thickBot="1">
      <c r="A2160" s="17"/>
      <c r="B2160" s="274"/>
      <c r="C2160" s="951" t="s">
        <v>125</v>
      </c>
      <c r="D2160" s="952"/>
      <c r="E2160" s="952"/>
      <c r="F2160" s="952"/>
      <c r="G2160" s="952"/>
      <c r="H2160" s="952"/>
      <c r="I2160" s="281">
        <f>VLOOKUP($A2155,'Class-1'!$B$9:$F$108,5,0)</f>
        <v>0</v>
      </c>
      <c r="J2160" s="900"/>
      <c r="K2160" s="901"/>
      <c r="L2160" s="904"/>
      <c r="M2160" s="905"/>
    </row>
    <row r="2161" spans="1:13" ht="18" customHeight="1">
      <c r="A2161" s="17"/>
      <c r="B2161" s="436" t="s">
        <v>165</v>
      </c>
      <c r="C2161" s="911" t="s">
        <v>20</v>
      </c>
      <c r="D2161" s="912"/>
      <c r="E2161" s="912"/>
      <c r="F2161" s="913"/>
      <c r="G2161" s="31" t="s">
        <v>101</v>
      </c>
      <c r="H2161" s="914">
        <f>VLOOKUP($A2155,'Class-1'!$B$9:$DL$108,3,0)</f>
        <v>0</v>
      </c>
      <c r="I2161" s="914"/>
      <c r="J2161" s="914"/>
      <c r="K2161" s="914"/>
      <c r="L2161" s="914"/>
      <c r="M2161" s="915"/>
    </row>
    <row r="2162" spans="1:13" ht="18" customHeight="1">
      <c r="A2162" s="17"/>
      <c r="B2162" s="436" t="s">
        <v>165</v>
      </c>
      <c r="C2162" s="953" t="s">
        <v>22</v>
      </c>
      <c r="D2162" s="954"/>
      <c r="E2162" s="954"/>
      <c r="F2162" s="955"/>
      <c r="G2162" s="60" t="s">
        <v>101</v>
      </c>
      <c r="H2162" s="956">
        <f>VLOOKUP($A2155,'Class-1'!$B$9:$DL$108,6,0)</f>
        <v>0</v>
      </c>
      <c r="I2162" s="956"/>
      <c r="J2162" s="956"/>
      <c r="K2162" s="956"/>
      <c r="L2162" s="956"/>
      <c r="M2162" s="957"/>
    </row>
    <row r="2163" spans="1:13" ht="18" customHeight="1">
      <c r="A2163" s="17"/>
      <c r="B2163" s="436" t="s">
        <v>165</v>
      </c>
      <c r="C2163" s="953" t="s">
        <v>23</v>
      </c>
      <c r="D2163" s="954"/>
      <c r="E2163" s="954"/>
      <c r="F2163" s="955"/>
      <c r="G2163" s="60" t="s">
        <v>101</v>
      </c>
      <c r="H2163" s="956">
        <f>VLOOKUP($A2155,'Class-1'!$B$9:$DL$108,7,0)</f>
        <v>0</v>
      </c>
      <c r="I2163" s="956"/>
      <c r="J2163" s="956"/>
      <c r="K2163" s="956"/>
      <c r="L2163" s="956"/>
      <c r="M2163" s="957"/>
    </row>
    <row r="2164" spans="1:13" ht="18" customHeight="1">
      <c r="A2164" s="17"/>
      <c r="B2164" s="436" t="s">
        <v>165</v>
      </c>
      <c r="C2164" s="953" t="s">
        <v>64</v>
      </c>
      <c r="D2164" s="954"/>
      <c r="E2164" s="954"/>
      <c r="F2164" s="955"/>
      <c r="G2164" s="60" t="s">
        <v>101</v>
      </c>
      <c r="H2164" s="956">
        <f>VLOOKUP($A2155,'Class-1'!$B$9:$DL$108,8,0)</f>
        <v>0</v>
      </c>
      <c r="I2164" s="956"/>
      <c r="J2164" s="956"/>
      <c r="K2164" s="956"/>
      <c r="L2164" s="956"/>
      <c r="M2164" s="957"/>
    </row>
    <row r="2165" spans="1:13" ht="18" customHeight="1">
      <c r="A2165" s="17"/>
      <c r="B2165" s="436" t="s">
        <v>165</v>
      </c>
      <c r="C2165" s="953" t="s">
        <v>65</v>
      </c>
      <c r="D2165" s="954"/>
      <c r="E2165" s="954"/>
      <c r="F2165" s="955"/>
      <c r="G2165" s="60" t="s">
        <v>101</v>
      </c>
      <c r="H2165" s="1026" t="str">
        <f>CONCATENATE('Class-1'!$F$4,'Class-1'!$I$4)</f>
        <v>4(A)</v>
      </c>
      <c r="I2165" s="956"/>
      <c r="J2165" s="956"/>
      <c r="K2165" s="956"/>
      <c r="L2165" s="956"/>
      <c r="M2165" s="957"/>
    </row>
    <row r="2166" spans="1:13" ht="18" customHeight="1" thickBot="1">
      <c r="A2166" s="17"/>
      <c r="B2166" s="436" t="s">
        <v>165</v>
      </c>
      <c r="C2166" s="1027" t="s">
        <v>25</v>
      </c>
      <c r="D2166" s="1028"/>
      <c r="E2166" s="1028"/>
      <c r="F2166" s="1029"/>
      <c r="G2166" s="130" t="s">
        <v>101</v>
      </c>
      <c r="H2166" s="1030">
        <f>VLOOKUP($A2155,'Class-1'!$B$9:$DL$108,9,0)</f>
        <v>0</v>
      </c>
      <c r="I2166" s="1030"/>
      <c r="J2166" s="1030"/>
      <c r="K2166" s="1030"/>
      <c r="L2166" s="1030"/>
      <c r="M2166" s="1031"/>
    </row>
    <row r="2167" spans="1:13" ht="18" customHeight="1">
      <c r="A2167" s="17"/>
      <c r="B2167" s="436" t="s">
        <v>165</v>
      </c>
      <c r="C2167" s="958" t="s">
        <v>66</v>
      </c>
      <c r="D2167" s="959"/>
      <c r="E2167" s="268" t="s">
        <v>109</v>
      </c>
      <c r="F2167" s="268" t="s">
        <v>110</v>
      </c>
      <c r="G2167" s="265" t="s">
        <v>34</v>
      </c>
      <c r="H2167" s="269" t="s">
        <v>67</v>
      </c>
      <c r="I2167" s="265" t="s">
        <v>147</v>
      </c>
      <c r="J2167" s="270" t="s">
        <v>31</v>
      </c>
      <c r="K2167" s="960" t="s">
        <v>118</v>
      </c>
      <c r="L2167" s="961"/>
      <c r="M2167" s="275" t="s">
        <v>119</v>
      </c>
    </row>
    <row r="2168" spans="1:13" ht="18" customHeight="1" thickBot="1">
      <c r="A2168" s="17"/>
      <c r="B2168" s="436" t="s">
        <v>165</v>
      </c>
      <c r="C2168" s="966" t="s">
        <v>68</v>
      </c>
      <c r="D2168" s="967"/>
      <c r="E2168" s="470">
        <f>'Class-1'!$K$7</f>
        <v>20</v>
      </c>
      <c r="F2168" s="470">
        <f>'Class-1'!$L$7</f>
        <v>20</v>
      </c>
      <c r="G2168" s="266">
        <f>E2168+F2168</f>
        <v>40</v>
      </c>
      <c r="H2168" s="470">
        <f>'Class-1'!$Q$7</f>
        <v>60</v>
      </c>
      <c r="I2168" s="266">
        <f>G2168+H2168</f>
        <v>100</v>
      </c>
      <c r="J2168" s="470">
        <f>'Class-1'!$U$7</f>
        <v>100</v>
      </c>
      <c r="K2168" s="1032">
        <f>I2168+J2168</f>
        <v>200</v>
      </c>
      <c r="L2168" s="1033"/>
      <c r="M2168" s="276" t="s">
        <v>166</v>
      </c>
    </row>
    <row r="2169" spans="1:13" ht="18" customHeight="1">
      <c r="A2169" s="17"/>
      <c r="B2169" s="436" t="s">
        <v>165</v>
      </c>
      <c r="C2169" s="1034" t="str">
        <f>'Class-1'!$K$3</f>
        <v>Hindi</v>
      </c>
      <c r="D2169" s="1035"/>
      <c r="E2169" s="131">
        <f>IF(OR(C2169="",$I2160="NSO"),"",VLOOKUP($A2155,'Class-1'!$B$9:$DL$108,10,0))</f>
        <v>0</v>
      </c>
      <c r="F2169" s="131">
        <f>IF(OR(C2169="",$I2160="NSO"),"",VLOOKUP($A2155,'Class-1'!$B$9:$DL$108,11,0))</f>
        <v>0</v>
      </c>
      <c r="G2169" s="267">
        <f>SUM(E2169,F2169)</f>
        <v>0</v>
      </c>
      <c r="H2169" s="131">
        <f>IF(OR(C2169="",$I2160="NSO"),"",VLOOKUP($A2155,'Class-1'!$B$9:$DL$108,16,0))</f>
        <v>0</v>
      </c>
      <c r="I2169" s="264">
        <f t="shared" ref="I2169:I2174" si="237">SUM(G2169,H2169)</f>
        <v>0</v>
      </c>
      <c r="J2169" s="131">
        <f>IF(OR(C2169="",$I2160="NSO"),"",VLOOKUP($A2155,'Class-1'!$B$9:$DL$108,20,0))</f>
        <v>0</v>
      </c>
      <c r="K2169" s="1036">
        <f t="shared" ref="K2169:K2174" si="238">SUM(I2169,J2169)</f>
        <v>0</v>
      </c>
      <c r="L2169" s="1037">
        <f t="shared" ref="L2169:L2174" si="239">SUM(J2169,K2169)</f>
        <v>0</v>
      </c>
      <c r="M2169" s="277" t="str">
        <f>IF(OR(C2169="",$I2160="NSO"),"",VLOOKUP($A2155,'Class-1'!$B$9:$DL$108,23,0))</f>
        <v/>
      </c>
    </row>
    <row r="2170" spans="1:13" ht="18" customHeight="1">
      <c r="A2170" s="17"/>
      <c r="B2170" s="436" t="s">
        <v>165</v>
      </c>
      <c r="C2170" s="962" t="str">
        <f>'Class-1'!$Y$3</f>
        <v>Mathematics</v>
      </c>
      <c r="D2170" s="963"/>
      <c r="E2170" s="131">
        <f>IF(OR(C2170="",$I2160="NSO"),"",VLOOKUP($A2155,'Class-1'!$B$9:$DL$108,24,0))</f>
        <v>0</v>
      </c>
      <c r="F2170" s="131">
        <f>IF(OR(C2170="",$I2160="NSO"),"",VLOOKUP($A2155,'Class-1'!$B$9:$DL$108,25,0))</f>
        <v>0</v>
      </c>
      <c r="G2170" s="267">
        <f t="shared" ref="G2170:G2174" si="240">SUM(E2170,F2170)</f>
        <v>0</v>
      </c>
      <c r="H2170" s="131">
        <f>IF(OR(C2170="",$I2160="NSO"),"",VLOOKUP($A2155,'Class-1'!$B$9:$DL$108,30,0))</f>
        <v>0</v>
      </c>
      <c r="I2170" s="264">
        <f t="shared" si="237"/>
        <v>0</v>
      </c>
      <c r="J2170" s="131">
        <f>IF(OR(C2170="",$I2160="NSO"),"",VLOOKUP($A2155,'Class-1'!$B$9:$DL$108,34,0))</f>
        <v>0</v>
      </c>
      <c r="K2170" s="964">
        <f t="shared" si="238"/>
        <v>0</v>
      </c>
      <c r="L2170" s="965">
        <f t="shared" si="239"/>
        <v>0</v>
      </c>
      <c r="M2170" s="277" t="str">
        <f>IF(OR(C2170="",$I2160="NSO"),"",VLOOKUP($A2155,'Class-1'!$B$9:$DL$108,37,0))</f>
        <v/>
      </c>
    </row>
    <row r="2171" spans="1:13" ht="18" customHeight="1">
      <c r="A2171" s="17"/>
      <c r="B2171" s="436" t="s">
        <v>165</v>
      </c>
      <c r="C2171" s="962" t="str">
        <f>'Class-1'!$AM$3</f>
        <v>Sanskrit</v>
      </c>
      <c r="D2171" s="963"/>
      <c r="E2171" s="131">
        <f>IF(OR(C2171="",$I2160="NSO"),"",VLOOKUP($A2155,'Class-1'!$B$9:$DL$108,38,0))</f>
        <v>0</v>
      </c>
      <c r="F2171" s="131">
        <f>IF(OR(C2171="",$I2160="NSO"),"",VLOOKUP($A2155,'Class-1'!$B$9:$DL$108,39,0))</f>
        <v>0</v>
      </c>
      <c r="G2171" s="267">
        <f t="shared" si="240"/>
        <v>0</v>
      </c>
      <c r="H2171" s="131">
        <f>IF(OR(C2171="",$I2160="NSO"),"",VLOOKUP($A2155,'Class-1'!$B$9:$DL$108,44,0))</f>
        <v>0</v>
      </c>
      <c r="I2171" s="264">
        <f t="shared" si="237"/>
        <v>0</v>
      </c>
      <c r="J2171" s="131">
        <f>IF(OR(C2171="",$I2160="NSO"),"",VLOOKUP($A2155,'Class-1'!$B$9:$DL$108,48,0))</f>
        <v>0</v>
      </c>
      <c r="K2171" s="964">
        <f t="shared" si="238"/>
        <v>0</v>
      </c>
      <c r="L2171" s="965">
        <f t="shared" si="239"/>
        <v>0</v>
      </c>
      <c r="M2171" s="277" t="str">
        <f>IF(OR(C2171="",$I2160="NSO"),"",VLOOKUP($A2155,'Class-1'!$B$9:$DL$108,51,0))</f>
        <v/>
      </c>
    </row>
    <row r="2172" spans="1:13" ht="18" customHeight="1">
      <c r="A2172" s="17"/>
      <c r="B2172" s="436" t="s">
        <v>165</v>
      </c>
      <c r="C2172" s="962" t="str">
        <f>'Class-1'!$BA$3</f>
        <v>English</v>
      </c>
      <c r="D2172" s="963"/>
      <c r="E2172" s="131">
        <f>IF(OR(C2172="",$I2160="NSO"),"",VLOOKUP($A2155,'Class-1'!$B$9:$DL$108,52,0))</f>
        <v>0</v>
      </c>
      <c r="F2172" s="131">
        <f>IF(OR(C2172="",$I2160="NSO"),"",VLOOKUP($A2155,'Class-1'!$B$9:$DL$108,53,0))</f>
        <v>0</v>
      </c>
      <c r="G2172" s="267">
        <f t="shared" si="240"/>
        <v>0</v>
      </c>
      <c r="H2172" s="131">
        <f>IF(OR(C2172="",$I2160="NSO"),"",VLOOKUP($A2155,'Class-1'!$B$9:$DL$108,58,0))</f>
        <v>0</v>
      </c>
      <c r="I2172" s="264">
        <f t="shared" si="237"/>
        <v>0</v>
      </c>
      <c r="J2172" s="131">
        <f>IF(OR(C2172="",$I2160="NSO"),"",VLOOKUP($A2155,'Class-1'!$B$9:$DL$108,62,0))</f>
        <v>0</v>
      </c>
      <c r="K2172" s="964">
        <f t="shared" si="238"/>
        <v>0</v>
      </c>
      <c r="L2172" s="965">
        <f t="shared" si="239"/>
        <v>0</v>
      </c>
      <c r="M2172" s="277" t="str">
        <f>IF(OR(C2172="",$I2160="NSO"),"",VLOOKUP($A2155,'Class-1'!$B$9:$DL$108,65,0))</f>
        <v/>
      </c>
    </row>
    <row r="2173" spans="1:13" ht="18" customHeight="1" thickBot="1">
      <c r="A2173" s="17"/>
      <c r="B2173" s="436" t="s">
        <v>165</v>
      </c>
      <c r="C2173" s="966" t="s">
        <v>68</v>
      </c>
      <c r="D2173" s="967"/>
      <c r="E2173" s="470">
        <f>'Class-1'!$BO$7</f>
        <v>20</v>
      </c>
      <c r="F2173" s="470">
        <f>'Class-1'!$BP$7</f>
        <v>20</v>
      </c>
      <c r="G2173" s="266">
        <f t="shared" si="240"/>
        <v>40</v>
      </c>
      <c r="H2173" s="271">
        <f>'Class-1'!$BU$7</f>
        <v>60</v>
      </c>
      <c r="I2173" s="266">
        <f t="shared" si="237"/>
        <v>100</v>
      </c>
      <c r="J2173" s="470">
        <f>'Class-1'!$BY$7</f>
        <v>100</v>
      </c>
      <c r="K2173" s="1032">
        <f t="shared" si="238"/>
        <v>200</v>
      </c>
      <c r="L2173" s="1033">
        <f t="shared" si="239"/>
        <v>300</v>
      </c>
      <c r="M2173" s="276" t="s">
        <v>166</v>
      </c>
    </row>
    <row r="2174" spans="1:13" ht="18" customHeight="1">
      <c r="A2174" s="17"/>
      <c r="B2174" s="436" t="s">
        <v>165</v>
      </c>
      <c r="C2174" s="962" t="str">
        <f>'Class-1'!$BO$3</f>
        <v>Env. Study</v>
      </c>
      <c r="D2174" s="963"/>
      <c r="E2174" s="131">
        <f>IF(OR(C2174="",$I2160="NSO"),"",VLOOKUP($A2155,'Class-1'!$B$9:$DL$108,66,0))</f>
        <v>0</v>
      </c>
      <c r="F2174" s="131">
        <f>IF(OR(C2174="",$I2160="NSO"),"",VLOOKUP($A2155,'Class-1'!$B$9:$DL$108,67,0))</f>
        <v>0</v>
      </c>
      <c r="G2174" s="264">
        <f t="shared" si="240"/>
        <v>0</v>
      </c>
      <c r="H2174" s="131">
        <f>IF(OR(C2174="",$I2160="NSO"),"",VLOOKUP($A2155,'Class-1'!$B$9:$DL$108,72,0))</f>
        <v>0</v>
      </c>
      <c r="I2174" s="264">
        <f t="shared" si="237"/>
        <v>0</v>
      </c>
      <c r="J2174" s="131">
        <f>IF(OR(C2174="",$I2160="NSO"),"",VLOOKUP($A2155,'Class-1'!$B$9:$DL$108,76,0))</f>
        <v>0</v>
      </c>
      <c r="K2174" s="968">
        <f t="shared" si="238"/>
        <v>0</v>
      </c>
      <c r="L2174" s="969">
        <f t="shared" si="239"/>
        <v>0</v>
      </c>
      <c r="M2174" s="277" t="str">
        <f>IF(OR(C2174="",$I2160="NSO"),"",VLOOKUP($A2155,'Class-1'!$B$9:$DL$108,79,0))</f>
        <v/>
      </c>
    </row>
    <row r="2175" spans="1:13" ht="18" customHeight="1" thickBot="1">
      <c r="A2175" s="17"/>
      <c r="B2175" s="436" t="s">
        <v>165</v>
      </c>
      <c r="C2175" s="970"/>
      <c r="D2175" s="971"/>
      <c r="E2175" s="971"/>
      <c r="F2175" s="971"/>
      <c r="G2175" s="971"/>
      <c r="H2175" s="971"/>
      <c r="I2175" s="971"/>
      <c r="J2175" s="971"/>
      <c r="K2175" s="971"/>
      <c r="L2175" s="971"/>
      <c r="M2175" s="972"/>
    </row>
    <row r="2176" spans="1:13" ht="18" customHeight="1">
      <c r="A2176" s="17"/>
      <c r="B2176" s="436" t="s">
        <v>165</v>
      </c>
      <c r="C2176" s="973" t="s">
        <v>120</v>
      </c>
      <c r="D2176" s="974"/>
      <c r="E2176" s="975"/>
      <c r="F2176" s="906" t="s">
        <v>121</v>
      </c>
      <c r="G2176" s="906"/>
      <c r="H2176" s="907" t="s">
        <v>122</v>
      </c>
      <c r="I2176" s="908"/>
      <c r="J2176" s="132" t="s">
        <v>51</v>
      </c>
      <c r="K2176" s="438" t="s">
        <v>123</v>
      </c>
      <c r="L2176" s="262" t="s">
        <v>49</v>
      </c>
      <c r="M2176" s="278" t="s">
        <v>54</v>
      </c>
    </row>
    <row r="2177" spans="1:13" ht="18" customHeight="1" thickBot="1">
      <c r="A2177" s="17"/>
      <c r="B2177" s="436" t="s">
        <v>165</v>
      </c>
      <c r="C2177" s="976"/>
      <c r="D2177" s="977"/>
      <c r="E2177" s="978"/>
      <c r="F2177" s="909">
        <f>IF(OR($I2160="",$I2160="NSO"),"",VLOOKUP($A2155,'Class-1'!$B$9:$DL$108,107,0))</f>
        <v>1000</v>
      </c>
      <c r="G2177" s="910"/>
      <c r="H2177" s="909">
        <f>IF(OR($I2160="",$I2160="NSO"),"",VLOOKUP($A2155,'Class-1'!$B$9:$DL$108,108,0))</f>
        <v>0</v>
      </c>
      <c r="I2177" s="910"/>
      <c r="J2177" s="133">
        <f>IF(OR($I2160="",$I2160="NSO"),"",VLOOKUP($A2155,'Class-1'!$B$9:$DL$200,109,0))</f>
        <v>0</v>
      </c>
      <c r="K2177" s="133" t="str">
        <f>IF(OR($I2160="",$I2160="NSO"),"",VLOOKUP($A2155,'Class-1'!$B$9:$DL$200,110,0))</f>
        <v/>
      </c>
      <c r="L2177" s="263" t="str">
        <f>IF(OR($I2160="",$I2160="NSO"),"",VLOOKUP($A2155,'Class-1'!$B$9:$DL$200,111,0))</f>
        <v/>
      </c>
      <c r="M2177" s="279" t="str">
        <f>IF(OR($I2160="",$I2160="NSO"),"",VLOOKUP($A2155,'Class-1'!$B$9:$DL$200,113,0))</f>
        <v/>
      </c>
    </row>
    <row r="2178" spans="1:13" ht="18" customHeight="1" thickBot="1">
      <c r="A2178" s="17"/>
      <c r="B2178" s="436" t="s">
        <v>165</v>
      </c>
      <c r="C2178" s="979"/>
      <c r="D2178" s="980"/>
      <c r="E2178" s="980"/>
      <c r="F2178" s="980"/>
      <c r="G2178" s="980"/>
      <c r="H2178" s="981"/>
      <c r="I2178" s="983" t="s">
        <v>73</v>
      </c>
      <c r="J2178" s="984"/>
      <c r="K2178" s="63">
        <f>IF(OR($I2160="",$I2160="NSO"),"",VLOOKUP($A2155,'Class-1'!$B$9:$DL$200,104,0))</f>
        <v>0</v>
      </c>
      <c r="L2178" s="982" t="s">
        <v>93</v>
      </c>
      <c r="M2178" s="897"/>
    </row>
    <row r="2179" spans="1:13" ht="18" customHeight="1" thickBot="1">
      <c r="A2179" s="17"/>
      <c r="B2179" s="436" t="s">
        <v>165</v>
      </c>
      <c r="C2179" s="1014" t="s">
        <v>72</v>
      </c>
      <c r="D2179" s="1015"/>
      <c r="E2179" s="1015"/>
      <c r="F2179" s="1015"/>
      <c r="G2179" s="1015"/>
      <c r="H2179" s="1016"/>
      <c r="I2179" s="1017" t="s">
        <v>74</v>
      </c>
      <c r="J2179" s="1018"/>
      <c r="K2179" s="64">
        <f>IF(OR($I2160="",$I2160="NSO"),"",VLOOKUP($A2155,'Class-1'!$B$9:$DL$200,105,0))</f>
        <v>0</v>
      </c>
      <c r="L2179" s="1019" t="str">
        <f>IF(OR($I2160="",$I2160="NSO"),"",VLOOKUP($A2155,'Class-1'!$B$9:$DL$200,106,0))</f>
        <v/>
      </c>
      <c r="M2179" s="1020"/>
    </row>
    <row r="2180" spans="1:13" ht="18" customHeight="1" thickBot="1">
      <c r="A2180" s="17"/>
      <c r="B2180" s="436" t="s">
        <v>165</v>
      </c>
      <c r="C2180" s="1001" t="s">
        <v>66</v>
      </c>
      <c r="D2180" s="1002"/>
      <c r="E2180" s="1003"/>
      <c r="F2180" s="1012" t="s">
        <v>69</v>
      </c>
      <c r="G2180" s="1013"/>
      <c r="H2180" s="272" t="s">
        <v>58</v>
      </c>
      <c r="I2180" s="985" t="s">
        <v>75</v>
      </c>
      <c r="J2180" s="986"/>
      <c r="K2180" s="987">
        <f>IF(OR($I2160="",$I2160="NSO"),"",VLOOKUP($A2155,'Class-1'!$B$9:$DL$200,114,0))</f>
        <v>0</v>
      </c>
      <c r="L2180" s="987"/>
      <c r="M2180" s="988"/>
    </row>
    <row r="2181" spans="1:13" ht="18" customHeight="1">
      <c r="A2181" s="17"/>
      <c r="B2181" s="436" t="s">
        <v>165</v>
      </c>
      <c r="C2181" s="923" t="str">
        <f>'Class-1'!$CC$3</f>
        <v>WORK EXP.</v>
      </c>
      <c r="D2181" s="924"/>
      <c r="E2181" s="925"/>
      <c r="F2181" s="926" t="str">
        <f>IF(OR(C2181="",$I2160="NSO"),"",VLOOKUP($A2155,'Class-1'!$B$9:$DZ$200,121,0))</f>
        <v>0/100</v>
      </c>
      <c r="G2181" s="927"/>
      <c r="H2181" s="85" t="str">
        <f>IF(OR(C2181="",$I2160="NSO"),"",VLOOKUP($A2155,'Class-1'!$B$9:$DL$108,87,0))</f>
        <v/>
      </c>
      <c r="I2181" s="1021" t="s">
        <v>95</v>
      </c>
      <c r="J2181" s="1022"/>
      <c r="K2181" s="1023">
        <f>'Class-1'!$T$2</f>
        <v>44705</v>
      </c>
      <c r="L2181" s="1024"/>
      <c r="M2181" s="1025"/>
    </row>
    <row r="2182" spans="1:13" ht="18" customHeight="1">
      <c r="A2182" s="17"/>
      <c r="B2182" s="436" t="s">
        <v>165</v>
      </c>
      <c r="C2182" s="923" t="str">
        <f>'Class-1'!$CK$3</f>
        <v>ART EDUCATION</v>
      </c>
      <c r="D2182" s="924"/>
      <c r="E2182" s="925"/>
      <c r="F2182" s="926" t="str">
        <f>IF(OR(C2182="",$I2160="NSO"),"",VLOOKUP($A2155,'Class-1'!$B$9:$DZ$200,125,0))</f>
        <v>0/100</v>
      </c>
      <c r="G2182" s="927"/>
      <c r="H2182" s="134" t="str">
        <f>IF(OR(C2182="",$I2160="NSO"),"",VLOOKUP($A2155,'Class-1'!$B$9:$DL$108,95,0))</f>
        <v/>
      </c>
      <c r="I2182" s="928"/>
      <c r="J2182" s="929"/>
      <c r="K2182" s="929"/>
      <c r="L2182" s="929"/>
      <c r="M2182" s="930"/>
    </row>
    <row r="2183" spans="1:13" ht="18" customHeight="1" thickBot="1">
      <c r="A2183" s="17"/>
      <c r="B2183" s="436" t="s">
        <v>165</v>
      </c>
      <c r="C2183" s="931" t="str">
        <f>'Class-1'!$CS$3</f>
        <v>HEALTH &amp; PHY. EDUCATION</v>
      </c>
      <c r="D2183" s="932"/>
      <c r="E2183" s="933"/>
      <c r="F2183" s="926" t="str">
        <f>IF(OR(C2183="",$I2160="NSO"),"",VLOOKUP($A2155,'Class-1'!$B$9:$DZ$200,129,0))</f>
        <v>0/100</v>
      </c>
      <c r="G2183" s="927"/>
      <c r="H2183" s="86" t="str">
        <f>IF(OR(C2183="",$I2160="NSO"),"",VLOOKUP($A2155,'Class-1'!$B$9:$DL$108,103,0))</f>
        <v/>
      </c>
      <c r="I2183" s="889" t="s">
        <v>89</v>
      </c>
      <c r="J2183" s="890"/>
      <c r="K2183" s="936"/>
      <c r="L2183" s="937"/>
      <c r="M2183" s="938"/>
    </row>
    <row r="2184" spans="1:13" ht="18" customHeight="1">
      <c r="A2184" s="17"/>
      <c r="B2184" s="436" t="s">
        <v>165</v>
      </c>
      <c r="C2184" s="895" t="s">
        <v>76</v>
      </c>
      <c r="D2184" s="896"/>
      <c r="E2184" s="896"/>
      <c r="F2184" s="896"/>
      <c r="G2184" s="896"/>
      <c r="H2184" s="897"/>
      <c r="I2184" s="891"/>
      <c r="J2184" s="892"/>
      <c r="K2184" s="939"/>
      <c r="L2184" s="940"/>
      <c r="M2184" s="941"/>
    </row>
    <row r="2185" spans="1:13" ht="18" customHeight="1">
      <c r="A2185" s="17"/>
      <c r="B2185" s="436" t="s">
        <v>165</v>
      </c>
      <c r="C2185" s="135" t="s">
        <v>35</v>
      </c>
      <c r="D2185" s="463" t="s">
        <v>82</v>
      </c>
      <c r="E2185" s="452"/>
      <c r="F2185" s="463" t="s">
        <v>83</v>
      </c>
      <c r="G2185" s="464"/>
      <c r="H2185" s="465"/>
      <c r="I2185" s="893"/>
      <c r="J2185" s="894"/>
      <c r="K2185" s="942"/>
      <c r="L2185" s="943"/>
      <c r="M2185" s="944"/>
    </row>
    <row r="2186" spans="1:13" ht="16.5" customHeight="1">
      <c r="A2186" s="17"/>
      <c r="B2186" s="436" t="s">
        <v>165</v>
      </c>
      <c r="C2186" s="148" t="s">
        <v>168</v>
      </c>
      <c r="D2186" s="451" t="s">
        <v>170</v>
      </c>
      <c r="E2186" s="148"/>
      <c r="F2186" s="468" t="s">
        <v>84</v>
      </c>
      <c r="G2186" s="466"/>
      <c r="H2186" s="467"/>
      <c r="I2186" s="992" t="s">
        <v>90</v>
      </c>
      <c r="J2186" s="993"/>
      <c r="K2186" s="993"/>
      <c r="L2186" s="993"/>
      <c r="M2186" s="994"/>
    </row>
    <row r="2187" spans="1:13" ht="16.5" customHeight="1">
      <c r="A2187" s="17"/>
      <c r="B2187" s="436" t="s">
        <v>165</v>
      </c>
      <c r="C2187" s="471" t="s">
        <v>77</v>
      </c>
      <c r="D2187" s="451" t="s">
        <v>173</v>
      </c>
      <c r="E2187" s="148"/>
      <c r="F2187" s="468" t="s">
        <v>85</v>
      </c>
      <c r="G2187" s="466"/>
      <c r="H2187" s="467"/>
      <c r="I2187" s="995"/>
      <c r="J2187" s="996"/>
      <c r="K2187" s="996"/>
      <c r="L2187" s="996"/>
      <c r="M2187" s="997"/>
    </row>
    <row r="2188" spans="1:13" ht="16.5" customHeight="1">
      <c r="A2188" s="17"/>
      <c r="B2188" s="436" t="s">
        <v>165</v>
      </c>
      <c r="C2188" s="471" t="s">
        <v>78</v>
      </c>
      <c r="D2188" s="451" t="s">
        <v>174</v>
      </c>
      <c r="E2188" s="148"/>
      <c r="F2188" s="468" t="s">
        <v>86</v>
      </c>
      <c r="G2188" s="466"/>
      <c r="H2188" s="467"/>
      <c r="I2188" s="995"/>
      <c r="J2188" s="996"/>
      <c r="K2188" s="996"/>
      <c r="L2188" s="996"/>
      <c r="M2188" s="997"/>
    </row>
    <row r="2189" spans="1:13" ht="16.5" customHeight="1">
      <c r="A2189" s="17"/>
      <c r="B2189" s="436" t="s">
        <v>165</v>
      </c>
      <c r="C2189" s="471" t="s">
        <v>80</v>
      </c>
      <c r="D2189" s="451" t="s">
        <v>171</v>
      </c>
      <c r="E2189" s="148"/>
      <c r="F2189" s="468" t="s">
        <v>88</v>
      </c>
      <c r="G2189" s="466"/>
      <c r="H2189" s="467"/>
      <c r="I2189" s="998"/>
      <c r="J2189" s="999"/>
      <c r="K2189" s="999"/>
      <c r="L2189" s="999"/>
      <c r="M2189" s="1000"/>
    </row>
    <row r="2190" spans="1:13" ht="16.5" customHeight="1" thickBot="1">
      <c r="A2190" s="17"/>
      <c r="B2190" s="437" t="s">
        <v>165</v>
      </c>
      <c r="C2190" s="280" t="s">
        <v>79</v>
      </c>
      <c r="D2190" s="446" t="s">
        <v>172</v>
      </c>
      <c r="E2190" s="439"/>
      <c r="F2190" s="461" t="s">
        <v>87</v>
      </c>
      <c r="G2190" s="462"/>
      <c r="H2190" s="469"/>
      <c r="I2190" s="989" t="s">
        <v>124</v>
      </c>
      <c r="J2190" s="990"/>
      <c r="K2190" s="990"/>
      <c r="L2190" s="990"/>
      <c r="M2190" s="991"/>
    </row>
    <row r="2191" spans="1:13" ht="14.25" customHeight="1" thickBot="1">
      <c r="A2191" s="282">
        <f>A2155+1</f>
        <v>61</v>
      </c>
      <c r="B2191" s="1009" t="s">
        <v>61</v>
      </c>
      <c r="C2191" s="1010"/>
      <c r="D2191" s="1010"/>
      <c r="E2191" s="1010"/>
      <c r="F2191" s="1010"/>
      <c r="G2191" s="1010"/>
      <c r="H2191" s="1010"/>
      <c r="I2191" s="1010"/>
      <c r="J2191" s="1010"/>
      <c r="K2191" s="1010"/>
      <c r="L2191" s="1010"/>
      <c r="M2191" s="1011"/>
    </row>
    <row r="2192" spans="1:13" ht="36.75" thickTop="1">
      <c r="A2192" s="17"/>
      <c r="B2192" s="1005"/>
      <c r="C2192" s="1006"/>
      <c r="D2192" s="945" t="str">
        <f>Master!$E$8</f>
        <v>Govt.Sr.Sec.Sch. Raimalwada</v>
      </c>
      <c r="E2192" s="946"/>
      <c r="F2192" s="946"/>
      <c r="G2192" s="946"/>
      <c r="H2192" s="946"/>
      <c r="I2192" s="946"/>
      <c r="J2192" s="946"/>
      <c r="K2192" s="946"/>
      <c r="L2192" s="946"/>
      <c r="M2192" s="947"/>
    </row>
    <row r="2193" spans="1:13" ht="21" customHeight="1" thickBot="1">
      <c r="A2193" s="17"/>
      <c r="B2193" s="1007"/>
      <c r="C2193" s="1008"/>
      <c r="D2193" s="948" t="str">
        <f>Master!$E$11</f>
        <v>P.S.-Bapini (Jodhpur)</v>
      </c>
      <c r="E2193" s="949"/>
      <c r="F2193" s="949"/>
      <c r="G2193" s="949"/>
      <c r="H2193" s="949"/>
      <c r="I2193" s="949"/>
      <c r="J2193" s="949"/>
      <c r="K2193" s="949"/>
      <c r="L2193" s="949"/>
      <c r="M2193" s="950"/>
    </row>
    <row r="2194" spans="1:13" ht="42.75" customHeight="1" thickTop="1">
      <c r="A2194" s="17"/>
      <c r="B2194" s="273"/>
      <c r="C2194" s="916" t="s">
        <v>62</v>
      </c>
      <c r="D2194" s="917"/>
      <c r="E2194" s="917"/>
      <c r="F2194" s="917"/>
      <c r="G2194" s="917"/>
      <c r="H2194" s="917"/>
      <c r="I2194" s="918"/>
      <c r="J2194" s="922" t="s">
        <v>91</v>
      </c>
      <c r="K2194" s="922"/>
      <c r="L2194" s="934" t="str">
        <f>Master!$E$14</f>
        <v>0810000000</v>
      </c>
      <c r="M2194" s="935"/>
    </row>
    <row r="2195" spans="1:13" ht="18" customHeight="1" thickBot="1">
      <c r="A2195" s="17"/>
      <c r="B2195" s="274"/>
      <c r="C2195" s="919"/>
      <c r="D2195" s="920"/>
      <c r="E2195" s="920"/>
      <c r="F2195" s="920"/>
      <c r="G2195" s="920"/>
      <c r="H2195" s="920"/>
      <c r="I2195" s="921"/>
      <c r="J2195" s="898" t="s">
        <v>63</v>
      </c>
      <c r="K2195" s="899"/>
      <c r="L2195" s="902" t="str">
        <f>Master!$E$6</f>
        <v>2021-22</v>
      </c>
      <c r="M2195" s="903"/>
    </row>
    <row r="2196" spans="1:13" ht="18" customHeight="1" thickBot="1">
      <c r="A2196" s="17"/>
      <c r="B2196" s="274"/>
      <c r="C2196" s="951" t="s">
        <v>125</v>
      </c>
      <c r="D2196" s="952"/>
      <c r="E2196" s="952"/>
      <c r="F2196" s="952"/>
      <c r="G2196" s="952"/>
      <c r="H2196" s="952"/>
      <c r="I2196" s="281">
        <f>VLOOKUP($A2191,'Class-1'!$B$9:$F$108,5,0)</f>
        <v>0</v>
      </c>
      <c r="J2196" s="900"/>
      <c r="K2196" s="901"/>
      <c r="L2196" s="904"/>
      <c r="M2196" s="905"/>
    </row>
    <row r="2197" spans="1:13" ht="18" customHeight="1">
      <c r="A2197" s="17"/>
      <c r="B2197" s="436" t="s">
        <v>165</v>
      </c>
      <c r="C2197" s="911" t="s">
        <v>20</v>
      </c>
      <c r="D2197" s="912"/>
      <c r="E2197" s="912"/>
      <c r="F2197" s="913"/>
      <c r="G2197" s="31" t="s">
        <v>101</v>
      </c>
      <c r="H2197" s="914">
        <f>VLOOKUP($A2191,'Class-1'!$B$9:$DL$108,3,0)</f>
        <v>0</v>
      </c>
      <c r="I2197" s="914"/>
      <c r="J2197" s="914"/>
      <c r="K2197" s="914"/>
      <c r="L2197" s="914"/>
      <c r="M2197" s="915"/>
    </row>
    <row r="2198" spans="1:13" ht="18" customHeight="1">
      <c r="A2198" s="17"/>
      <c r="B2198" s="436" t="s">
        <v>165</v>
      </c>
      <c r="C2198" s="953" t="s">
        <v>22</v>
      </c>
      <c r="D2198" s="954"/>
      <c r="E2198" s="954"/>
      <c r="F2198" s="955"/>
      <c r="G2198" s="60" t="s">
        <v>101</v>
      </c>
      <c r="H2198" s="956">
        <f>VLOOKUP($A2191,'Class-1'!$B$9:$DL$108,6,0)</f>
        <v>0</v>
      </c>
      <c r="I2198" s="956"/>
      <c r="J2198" s="956"/>
      <c r="K2198" s="956"/>
      <c r="L2198" s="956"/>
      <c r="M2198" s="957"/>
    </row>
    <row r="2199" spans="1:13" ht="18" customHeight="1">
      <c r="A2199" s="17"/>
      <c r="B2199" s="436" t="s">
        <v>165</v>
      </c>
      <c r="C2199" s="953" t="s">
        <v>23</v>
      </c>
      <c r="D2199" s="954"/>
      <c r="E2199" s="954"/>
      <c r="F2199" s="955"/>
      <c r="G2199" s="60" t="s">
        <v>101</v>
      </c>
      <c r="H2199" s="956">
        <f>VLOOKUP($A2191,'Class-1'!$B$9:$DL$108,7,0)</f>
        <v>0</v>
      </c>
      <c r="I2199" s="956"/>
      <c r="J2199" s="956"/>
      <c r="K2199" s="956"/>
      <c r="L2199" s="956"/>
      <c r="M2199" s="957"/>
    </row>
    <row r="2200" spans="1:13" ht="18" customHeight="1">
      <c r="A2200" s="17"/>
      <c r="B2200" s="436" t="s">
        <v>165</v>
      </c>
      <c r="C2200" s="953" t="s">
        <v>64</v>
      </c>
      <c r="D2200" s="954"/>
      <c r="E2200" s="954"/>
      <c r="F2200" s="955"/>
      <c r="G2200" s="60" t="s">
        <v>101</v>
      </c>
      <c r="H2200" s="956">
        <f>VLOOKUP($A2191,'Class-1'!$B$9:$DL$108,8,0)</f>
        <v>0</v>
      </c>
      <c r="I2200" s="956"/>
      <c r="J2200" s="956"/>
      <c r="K2200" s="956"/>
      <c r="L2200" s="956"/>
      <c r="M2200" s="957"/>
    </row>
    <row r="2201" spans="1:13" ht="18" customHeight="1">
      <c r="A2201" s="17"/>
      <c r="B2201" s="436" t="s">
        <v>165</v>
      </c>
      <c r="C2201" s="953" t="s">
        <v>65</v>
      </c>
      <c r="D2201" s="954"/>
      <c r="E2201" s="954"/>
      <c r="F2201" s="955"/>
      <c r="G2201" s="60" t="s">
        <v>101</v>
      </c>
      <c r="H2201" s="1026" t="str">
        <f>CONCATENATE('Class-1'!$F$4,'Class-1'!$I$4)</f>
        <v>4(A)</v>
      </c>
      <c r="I2201" s="956"/>
      <c r="J2201" s="956"/>
      <c r="K2201" s="956"/>
      <c r="L2201" s="956"/>
      <c r="M2201" s="957"/>
    </row>
    <row r="2202" spans="1:13" ht="18" customHeight="1" thickBot="1">
      <c r="A2202" s="17"/>
      <c r="B2202" s="436" t="s">
        <v>165</v>
      </c>
      <c r="C2202" s="1027" t="s">
        <v>25</v>
      </c>
      <c r="D2202" s="1028"/>
      <c r="E2202" s="1028"/>
      <c r="F2202" s="1029"/>
      <c r="G2202" s="130" t="s">
        <v>101</v>
      </c>
      <c r="H2202" s="1030">
        <f>VLOOKUP($A2191,'Class-1'!$B$9:$DL$108,9,0)</f>
        <v>0</v>
      </c>
      <c r="I2202" s="1030"/>
      <c r="J2202" s="1030"/>
      <c r="K2202" s="1030"/>
      <c r="L2202" s="1030"/>
      <c r="M2202" s="1031"/>
    </row>
    <row r="2203" spans="1:13" ht="18" customHeight="1">
      <c r="A2203" s="17"/>
      <c r="B2203" s="436" t="s">
        <v>165</v>
      </c>
      <c r="C2203" s="958" t="s">
        <v>66</v>
      </c>
      <c r="D2203" s="959"/>
      <c r="E2203" s="268" t="s">
        <v>109</v>
      </c>
      <c r="F2203" s="268" t="s">
        <v>110</v>
      </c>
      <c r="G2203" s="265" t="s">
        <v>34</v>
      </c>
      <c r="H2203" s="269" t="s">
        <v>67</v>
      </c>
      <c r="I2203" s="265" t="s">
        <v>147</v>
      </c>
      <c r="J2203" s="270" t="s">
        <v>31</v>
      </c>
      <c r="K2203" s="960" t="s">
        <v>118</v>
      </c>
      <c r="L2203" s="961"/>
      <c r="M2203" s="275" t="s">
        <v>119</v>
      </c>
    </row>
    <row r="2204" spans="1:13" ht="18" customHeight="1" thickBot="1">
      <c r="A2204" s="17"/>
      <c r="B2204" s="436" t="s">
        <v>165</v>
      </c>
      <c r="C2204" s="966" t="s">
        <v>68</v>
      </c>
      <c r="D2204" s="967"/>
      <c r="E2204" s="470">
        <f>'Class-1'!$K$7</f>
        <v>20</v>
      </c>
      <c r="F2204" s="470">
        <f>'Class-1'!$L$7</f>
        <v>20</v>
      </c>
      <c r="G2204" s="266">
        <f>E2204+F2204</f>
        <v>40</v>
      </c>
      <c r="H2204" s="470">
        <f>'Class-1'!$Q$7</f>
        <v>60</v>
      </c>
      <c r="I2204" s="266">
        <f>G2204+H2204</f>
        <v>100</v>
      </c>
      <c r="J2204" s="470">
        <f>'Class-1'!$U$7</f>
        <v>100</v>
      </c>
      <c r="K2204" s="1032">
        <f>I2204+J2204</f>
        <v>200</v>
      </c>
      <c r="L2204" s="1033"/>
      <c r="M2204" s="276" t="s">
        <v>166</v>
      </c>
    </row>
    <row r="2205" spans="1:13" ht="18" customHeight="1">
      <c r="A2205" s="17"/>
      <c r="B2205" s="436" t="s">
        <v>165</v>
      </c>
      <c r="C2205" s="1034" t="str">
        <f>'Class-1'!$K$3</f>
        <v>Hindi</v>
      </c>
      <c r="D2205" s="1035"/>
      <c r="E2205" s="131">
        <f>IF(OR(C2205="",$I2196="NSO"),"",VLOOKUP($A2191,'Class-1'!$B$9:$DL$108,10,0))</f>
        <v>0</v>
      </c>
      <c r="F2205" s="131">
        <f>IF(OR(C2205="",$I2196="NSO"),"",VLOOKUP($A2191,'Class-1'!$B$9:$DL$108,11,0))</f>
        <v>0</v>
      </c>
      <c r="G2205" s="267">
        <f>SUM(E2205,F2205)</f>
        <v>0</v>
      </c>
      <c r="H2205" s="131">
        <f>IF(OR(C2205="",$I2196="NSO"),"",VLOOKUP($A2191,'Class-1'!$B$9:$DL$108,16,0))</f>
        <v>0</v>
      </c>
      <c r="I2205" s="264">
        <f t="shared" ref="I2205:I2210" si="241">SUM(G2205,H2205)</f>
        <v>0</v>
      </c>
      <c r="J2205" s="131">
        <f>IF(OR(C2205="",$I2196="NSO"),"",VLOOKUP($A2191,'Class-1'!$B$9:$DL$108,20,0))</f>
        <v>0</v>
      </c>
      <c r="K2205" s="1036">
        <f t="shared" ref="K2205:K2210" si="242">SUM(I2205,J2205)</f>
        <v>0</v>
      </c>
      <c r="L2205" s="1037">
        <f t="shared" ref="L2205:L2210" si="243">SUM(J2205,K2205)</f>
        <v>0</v>
      </c>
      <c r="M2205" s="277" t="str">
        <f>IF(OR(C2205="",$I2196="NSO"),"",VLOOKUP($A2191,'Class-1'!$B$9:$DL$108,23,0))</f>
        <v/>
      </c>
    </row>
    <row r="2206" spans="1:13" ht="18" customHeight="1">
      <c r="A2206" s="17"/>
      <c r="B2206" s="436" t="s">
        <v>165</v>
      </c>
      <c r="C2206" s="962" t="str">
        <f>'Class-1'!$Y$3</f>
        <v>Mathematics</v>
      </c>
      <c r="D2206" s="963"/>
      <c r="E2206" s="131">
        <f>IF(OR(C2206="",$I2196="NSO"),"",VLOOKUP($A2191,'Class-1'!$B$9:$DL$108,24,0))</f>
        <v>0</v>
      </c>
      <c r="F2206" s="131">
        <f>IF(OR(C2206="",$I2196="NSO"),"",VLOOKUP($A2191,'Class-1'!$B$9:$DL$108,25,0))</f>
        <v>0</v>
      </c>
      <c r="G2206" s="267">
        <f t="shared" ref="G2206:G2210" si="244">SUM(E2206,F2206)</f>
        <v>0</v>
      </c>
      <c r="H2206" s="131">
        <f>IF(OR(C2206="",$I2196="NSO"),"",VLOOKUP($A2191,'Class-1'!$B$9:$DL$108,30,0))</f>
        <v>0</v>
      </c>
      <c r="I2206" s="264">
        <f t="shared" si="241"/>
        <v>0</v>
      </c>
      <c r="J2206" s="131">
        <f>IF(OR(C2206="",$I2196="NSO"),"",VLOOKUP($A2191,'Class-1'!$B$9:$DL$108,34,0))</f>
        <v>0</v>
      </c>
      <c r="K2206" s="964">
        <f t="shared" si="242"/>
        <v>0</v>
      </c>
      <c r="L2206" s="965">
        <f t="shared" si="243"/>
        <v>0</v>
      </c>
      <c r="M2206" s="277" t="str">
        <f>IF(OR(C2206="",$I2196="NSO"),"",VLOOKUP($A2191,'Class-1'!$B$9:$DL$108,37,0))</f>
        <v/>
      </c>
    </row>
    <row r="2207" spans="1:13" ht="18" customHeight="1">
      <c r="A2207" s="17"/>
      <c r="B2207" s="436" t="s">
        <v>165</v>
      </c>
      <c r="C2207" s="962" t="str">
        <f>'Class-1'!$AM$3</f>
        <v>Sanskrit</v>
      </c>
      <c r="D2207" s="963"/>
      <c r="E2207" s="131">
        <f>IF(OR(C2207="",$I2196="NSO"),"",VLOOKUP($A2191,'Class-1'!$B$9:$DL$108,38,0))</f>
        <v>0</v>
      </c>
      <c r="F2207" s="131">
        <f>IF(OR(C2207="",$I2196="NSO"),"",VLOOKUP($A2191,'Class-1'!$B$9:$DL$108,39,0))</f>
        <v>0</v>
      </c>
      <c r="G2207" s="267">
        <f t="shared" si="244"/>
        <v>0</v>
      </c>
      <c r="H2207" s="131">
        <f>IF(OR(C2207="",$I2196="NSO"),"",VLOOKUP($A2191,'Class-1'!$B$9:$DL$108,44,0))</f>
        <v>0</v>
      </c>
      <c r="I2207" s="264">
        <f t="shared" si="241"/>
        <v>0</v>
      </c>
      <c r="J2207" s="131">
        <f>IF(OR(C2207="",$I2196="NSO"),"",VLOOKUP($A2191,'Class-1'!$B$9:$DL$108,48,0))</f>
        <v>0</v>
      </c>
      <c r="K2207" s="964">
        <f t="shared" si="242"/>
        <v>0</v>
      </c>
      <c r="L2207" s="965">
        <f t="shared" si="243"/>
        <v>0</v>
      </c>
      <c r="M2207" s="277" t="str">
        <f>IF(OR(C2207="",$I2196="NSO"),"",VLOOKUP($A2191,'Class-1'!$B$9:$DL$108,51,0))</f>
        <v/>
      </c>
    </row>
    <row r="2208" spans="1:13" ht="18" customHeight="1">
      <c r="A2208" s="17"/>
      <c r="B2208" s="436" t="s">
        <v>165</v>
      </c>
      <c r="C2208" s="962" t="str">
        <f>'Class-1'!$BA$3</f>
        <v>English</v>
      </c>
      <c r="D2208" s="963"/>
      <c r="E2208" s="131">
        <f>IF(OR(C2208="",$I2196="NSO"),"",VLOOKUP($A2191,'Class-1'!$B$9:$DL$108,52,0))</f>
        <v>0</v>
      </c>
      <c r="F2208" s="131">
        <f>IF(OR(C2208="",$I2196="NSO"),"",VLOOKUP($A2191,'Class-1'!$B$9:$DL$108,53,0))</f>
        <v>0</v>
      </c>
      <c r="G2208" s="267">
        <f t="shared" si="244"/>
        <v>0</v>
      </c>
      <c r="H2208" s="131">
        <f>IF(OR(C2208="",$I2196="NSO"),"",VLOOKUP($A2191,'Class-1'!$B$9:$DL$108,58,0))</f>
        <v>0</v>
      </c>
      <c r="I2208" s="264">
        <f t="shared" si="241"/>
        <v>0</v>
      </c>
      <c r="J2208" s="131">
        <f>IF(OR(C2208="",$I2196="NSO"),"",VLOOKUP($A2191,'Class-1'!$B$9:$DL$108,62,0))</f>
        <v>0</v>
      </c>
      <c r="K2208" s="964">
        <f t="shared" si="242"/>
        <v>0</v>
      </c>
      <c r="L2208" s="965">
        <f t="shared" si="243"/>
        <v>0</v>
      </c>
      <c r="M2208" s="277" t="str">
        <f>IF(OR(C2208="",$I2196="NSO"),"",VLOOKUP($A2191,'Class-1'!$B$9:$DL$108,65,0))</f>
        <v/>
      </c>
    </row>
    <row r="2209" spans="1:13" ht="18" customHeight="1" thickBot="1">
      <c r="A2209" s="17"/>
      <c r="B2209" s="436" t="s">
        <v>165</v>
      </c>
      <c r="C2209" s="966" t="s">
        <v>68</v>
      </c>
      <c r="D2209" s="967"/>
      <c r="E2209" s="470">
        <f>'Class-1'!$BO$7</f>
        <v>20</v>
      </c>
      <c r="F2209" s="470">
        <f>'Class-1'!$BP$7</f>
        <v>20</v>
      </c>
      <c r="G2209" s="266">
        <f t="shared" si="244"/>
        <v>40</v>
      </c>
      <c r="H2209" s="271">
        <f>'Class-1'!$BU$7</f>
        <v>60</v>
      </c>
      <c r="I2209" s="266">
        <f t="shared" si="241"/>
        <v>100</v>
      </c>
      <c r="J2209" s="470">
        <f>'Class-1'!$BY$7</f>
        <v>100</v>
      </c>
      <c r="K2209" s="1032">
        <f t="shared" si="242"/>
        <v>200</v>
      </c>
      <c r="L2209" s="1033">
        <f t="shared" si="243"/>
        <v>300</v>
      </c>
      <c r="M2209" s="276" t="s">
        <v>166</v>
      </c>
    </row>
    <row r="2210" spans="1:13" ht="18" customHeight="1">
      <c r="A2210" s="17"/>
      <c r="B2210" s="436" t="s">
        <v>165</v>
      </c>
      <c r="C2210" s="962" t="str">
        <f>'Class-1'!$BO$3</f>
        <v>Env. Study</v>
      </c>
      <c r="D2210" s="963"/>
      <c r="E2210" s="131">
        <f>IF(OR(C2210="",$I2196="NSO"),"",VLOOKUP($A2191,'Class-1'!$B$9:$DL$108,66,0))</f>
        <v>0</v>
      </c>
      <c r="F2210" s="131">
        <f>IF(OR(C2210="",$I2196="NSO"),"",VLOOKUP($A2191,'Class-1'!$B$9:$DL$108,67,0))</f>
        <v>0</v>
      </c>
      <c r="G2210" s="264">
        <f t="shared" si="244"/>
        <v>0</v>
      </c>
      <c r="H2210" s="131">
        <f>IF(OR(C2210="",$I2196="NSO"),"",VLOOKUP($A2191,'Class-1'!$B$9:$DL$108,72,0))</f>
        <v>0</v>
      </c>
      <c r="I2210" s="264">
        <f t="shared" si="241"/>
        <v>0</v>
      </c>
      <c r="J2210" s="131">
        <f>IF(OR(C2210="",$I2196="NSO"),"",VLOOKUP($A2191,'Class-1'!$B$9:$DL$108,76,0))</f>
        <v>0</v>
      </c>
      <c r="K2210" s="968">
        <f t="shared" si="242"/>
        <v>0</v>
      </c>
      <c r="L2210" s="969">
        <f t="shared" si="243"/>
        <v>0</v>
      </c>
      <c r="M2210" s="277" t="str">
        <f>IF(OR(C2210="",$I2196="NSO"),"",VLOOKUP($A2191,'Class-1'!$B$9:$DL$108,79,0))</f>
        <v/>
      </c>
    </row>
    <row r="2211" spans="1:13" ht="18" customHeight="1" thickBot="1">
      <c r="A2211" s="17"/>
      <c r="B2211" s="436" t="s">
        <v>165</v>
      </c>
      <c r="C2211" s="970"/>
      <c r="D2211" s="971"/>
      <c r="E2211" s="971"/>
      <c r="F2211" s="971"/>
      <c r="G2211" s="971"/>
      <c r="H2211" s="971"/>
      <c r="I2211" s="971"/>
      <c r="J2211" s="971"/>
      <c r="K2211" s="971"/>
      <c r="L2211" s="971"/>
      <c r="M2211" s="972"/>
    </row>
    <row r="2212" spans="1:13" ht="18" customHeight="1">
      <c r="A2212" s="17"/>
      <c r="B2212" s="436" t="s">
        <v>165</v>
      </c>
      <c r="C2212" s="973" t="s">
        <v>120</v>
      </c>
      <c r="D2212" s="974"/>
      <c r="E2212" s="975"/>
      <c r="F2212" s="906" t="s">
        <v>121</v>
      </c>
      <c r="G2212" s="906"/>
      <c r="H2212" s="907" t="s">
        <v>122</v>
      </c>
      <c r="I2212" s="908"/>
      <c r="J2212" s="132" t="s">
        <v>51</v>
      </c>
      <c r="K2212" s="438" t="s">
        <v>123</v>
      </c>
      <c r="L2212" s="262" t="s">
        <v>49</v>
      </c>
      <c r="M2212" s="278" t="s">
        <v>54</v>
      </c>
    </row>
    <row r="2213" spans="1:13" ht="18" customHeight="1" thickBot="1">
      <c r="A2213" s="17"/>
      <c r="B2213" s="436" t="s">
        <v>165</v>
      </c>
      <c r="C2213" s="976"/>
      <c r="D2213" s="977"/>
      <c r="E2213" s="978"/>
      <c r="F2213" s="909">
        <f>IF(OR($I2196="",$I2196="NSO"),"",VLOOKUP($A2191,'Class-1'!$B$9:$DL$108,107,0))</f>
        <v>1000</v>
      </c>
      <c r="G2213" s="910"/>
      <c r="H2213" s="909">
        <f>IF(OR($I2196="",$I2196="NSO"),"",VLOOKUP($A2191,'Class-1'!$B$9:$DL$108,108,0))</f>
        <v>0</v>
      </c>
      <c r="I2213" s="910"/>
      <c r="J2213" s="133">
        <f>IF(OR($I2196="",$I2196="NSO"),"",VLOOKUP($A2191,'Class-1'!$B$9:$DL$200,109,0))</f>
        <v>0</v>
      </c>
      <c r="K2213" s="133" t="str">
        <f>IF(OR($I2196="",$I2196="NSO"),"",VLOOKUP($A2191,'Class-1'!$B$9:$DL$200,110,0))</f>
        <v/>
      </c>
      <c r="L2213" s="263" t="str">
        <f>IF(OR($I2196="",$I2196="NSO"),"",VLOOKUP($A2191,'Class-1'!$B$9:$DL$200,111,0))</f>
        <v/>
      </c>
      <c r="M2213" s="279" t="str">
        <f>IF(OR($I2196="",$I2196="NSO"),"",VLOOKUP($A2191,'Class-1'!$B$9:$DL$200,113,0))</f>
        <v/>
      </c>
    </row>
    <row r="2214" spans="1:13" ht="18" customHeight="1" thickBot="1">
      <c r="A2214" s="17"/>
      <c r="B2214" s="436" t="s">
        <v>165</v>
      </c>
      <c r="C2214" s="979"/>
      <c r="D2214" s="980"/>
      <c r="E2214" s="980"/>
      <c r="F2214" s="980"/>
      <c r="G2214" s="980"/>
      <c r="H2214" s="981"/>
      <c r="I2214" s="983" t="s">
        <v>73</v>
      </c>
      <c r="J2214" s="984"/>
      <c r="K2214" s="63">
        <f>IF(OR($I2196="",$I2196="NSO"),"",VLOOKUP($A2191,'Class-1'!$B$9:$DL$200,104,0))</f>
        <v>0</v>
      </c>
      <c r="L2214" s="982" t="s">
        <v>93</v>
      </c>
      <c r="M2214" s="897"/>
    </row>
    <row r="2215" spans="1:13" ht="18" customHeight="1" thickBot="1">
      <c r="A2215" s="17"/>
      <c r="B2215" s="436" t="s">
        <v>165</v>
      </c>
      <c r="C2215" s="1014" t="s">
        <v>72</v>
      </c>
      <c r="D2215" s="1015"/>
      <c r="E2215" s="1015"/>
      <c r="F2215" s="1015"/>
      <c r="G2215" s="1015"/>
      <c r="H2215" s="1016"/>
      <c r="I2215" s="1017" t="s">
        <v>74</v>
      </c>
      <c r="J2215" s="1018"/>
      <c r="K2215" s="64">
        <f>IF(OR($I2196="",$I2196="NSO"),"",VLOOKUP($A2191,'Class-1'!$B$9:$DL$200,105,0))</f>
        <v>0</v>
      </c>
      <c r="L2215" s="1019" t="str">
        <f>IF(OR($I2196="",$I2196="NSO"),"",VLOOKUP($A2191,'Class-1'!$B$9:$DL$200,106,0))</f>
        <v/>
      </c>
      <c r="M2215" s="1020"/>
    </row>
    <row r="2216" spans="1:13" ht="18" customHeight="1" thickBot="1">
      <c r="A2216" s="17"/>
      <c r="B2216" s="436" t="s">
        <v>165</v>
      </c>
      <c r="C2216" s="1001" t="s">
        <v>66</v>
      </c>
      <c r="D2216" s="1002"/>
      <c r="E2216" s="1003"/>
      <c r="F2216" s="1012" t="s">
        <v>69</v>
      </c>
      <c r="G2216" s="1013"/>
      <c r="H2216" s="272" t="s">
        <v>58</v>
      </c>
      <c r="I2216" s="985" t="s">
        <v>75</v>
      </c>
      <c r="J2216" s="986"/>
      <c r="K2216" s="987">
        <f>IF(OR($I2196="",$I2196="NSO"),"",VLOOKUP($A2191,'Class-1'!$B$9:$DL$200,114,0))</f>
        <v>0</v>
      </c>
      <c r="L2216" s="987"/>
      <c r="M2216" s="988"/>
    </row>
    <row r="2217" spans="1:13" ht="18" customHeight="1">
      <c r="A2217" s="17"/>
      <c r="B2217" s="436" t="s">
        <v>165</v>
      </c>
      <c r="C2217" s="923" t="str">
        <f>'Class-1'!$CC$3</f>
        <v>WORK EXP.</v>
      </c>
      <c r="D2217" s="924"/>
      <c r="E2217" s="925"/>
      <c r="F2217" s="926" t="str">
        <f>IF(OR(C2217="",$I2196="NSO"),"",VLOOKUP($A2191,'Class-1'!$B$9:$DZ$200,121,0))</f>
        <v>0/100</v>
      </c>
      <c r="G2217" s="927"/>
      <c r="H2217" s="85" t="str">
        <f>IF(OR(C2217="",$I2196="NSO"),"",VLOOKUP($A2191,'Class-1'!$B$9:$DL$108,87,0))</f>
        <v/>
      </c>
      <c r="I2217" s="1021" t="s">
        <v>95</v>
      </c>
      <c r="J2217" s="1022"/>
      <c r="K2217" s="1023">
        <f>'Class-1'!$T$2</f>
        <v>44705</v>
      </c>
      <c r="L2217" s="1024"/>
      <c r="M2217" s="1025"/>
    </row>
    <row r="2218" spans="1:13" ht="18" customHeight="1">
      <c r="A2218" s="17"/>
      <c r="B2218" s="436" t="s">
        <v>165</v>
      </c>
      <c r="C2218" s="923" t="str">
        <f>'Class-1'!$CK$3</f>
        <v>ART EDUCATION</v>
      </c>
      <c r="D2218" s="924"/>
      <c r="E2218" s="925"/>
      <c r="F2218" s="926" t="str">
        <f>IF(OR(C2218="",$I2196="NSO"),"",VLOOKUP($A2191,'Class-1'!$B$9:$DZ$200,125,0))</f>
        <v>0/100</v>
      </c>
      <c r="G2218" s="927"/>
      <c r="H2218" s="134" t="str">
        <f>IF(OR(C2218="",$I2196="NSO"),"",VLOOKUP($A2191,'Class-1'!$B$9:$DL$108,95,0))</f>
        <v/>
      </c>
      <c r="I2218" s="928"/>
      <c r="J2218" s="929"/>
      <c r="K2218" s="929"/>
      <c r="L2218" s="929"/>
      <c r="M2218" s="930"/>
    </row>
    <row r="2219" spans="1:13" ht="18" customHeight="1" thickBot="1">
      <c r="A2219" s="17"/>
      <c r="B2219" s="436" t="s">
        <v>165</v>
      </c>
      <c r="C2219" s="931" t="str">
        <f>'Class-1'!$CS$3</f>
        <v>HEALTH &amp; PHY. EDUCATION</v>
      </c>
      <c r="D2219" s="932"/>
      <c r="E2219" s="933"/>
      <c r="F2219" s="926" t="str">
        <f>IF(OR(C2219="",$I2196="NSO"),"",VLOOKUP($A2191,'Class-1'!$B$9:$DZ$200,129,0))</f>
        <v>0/100</v>
      </c>
      <c r="G2219" s="927"/>
      <c r="H2219" s="86" t="str">
        <f>IF(OR(C2219="",$I2196="NSO"),"",VLOOKUP($A2191,'Class-1'!$B$9:$DL$108,103,0))</f>
        <v/>
      </c>
      <c r="I2219" s="889" t="s">
        <v>89</v>
      </c>
      <c r="J2219" s="890"/>
      <c r="K2219" s="936"/>
      <c r="L2219" s="937"/>
      <c r="M2219" s="938"/>
    </row>
    <row r="2220" spans="1:13" ht="18" customHeight="1">
      <c r="A2220" s="17"/>
      <c r="B2220" s="436" t="s">
        <v>165</v>
      </c>
      <c r="C2220" s="895" t="s">
        <v>76</v>
      </c>
      <c r="D2220" s="896"/>
      <c r="E2220" s="896"/>
      <c r="F2220" s="896"/>
      <c r="G2220" s="896"/>
      <c r="H2220" s="897"/>
      <c r="I2220" s="891"/>
      <c r="J2220" s="892"/>
      <c r="K2220" s="939"/>
      <c r="L2220" s="940"/>
      <c r="M2220" s="941"/>
    </row>
    <row r="2221" spans="1:13" ht="18" customHeight="1">
      <c r="A2221" s="17"/>
      <c r="B2221" s="436" t="s">
        <v>165</v>
      </c>
      <c r="C2221" s="135" t="s">
        <v>35</v>
      </c>
      <c r="D2221" s="463" t="s">
        <v>82</v>
      </c>
      <c r="E2221" s="452"/>
      <c r="F2221" s="463" t="s">
        <v>83</v>
      </c>
      <c r="G2221" s="464"/>
      <c r="H2221" s="465"/>
      <c r="I2221" s="893"/>
      <c r="J2221" s="894"/>
      <c r="K2221" s="942"/>
      <c r="L2221" s="943"/>
      <c r="M2221" s="944"/>
    </row>
    <row r="2222" spans="1:13" ht="16.5" customHeight="1">
      <c r="A2222" s="17"/>
      <c r="B2222" s="436" t="s">
        <v>165</v>
      </c>
      <c r="C2222" s="148" t="s">
        <v>168</v>
      </c>
      <c r="D2222" s="451" t="s">
        <v>170</v>
      </c>
      <c r="E2222" s="148"/>
      <c r="F2222" s="468" t="s">
        <v>84</v>
      </c>
      <c r="G2222" s="466"/>
      <c r="H2222" s="467"/>
      <c r="I2222" s="992" t="s">
        <v>90</v>
      </c>
      <c r="J2222" s="993"/>
      <c r="K2222" s="993"/>
      <c r="L2222" s="993"/>
      <c r="M2222" s="994"/>
    </row>
    <row r="2223" spans="1:13" ht="16.5" customHeight="1">
      <c r="A2223" s="17"/>
      <c r="B2223" s="436" t="s">
        <v>165</v>
      </c>
      <c r="C2223" s="471" t="s">
        <v>77</v>
      </c>
      <c r="D2223" s="451" t="s">
        <v>173</v>
      </c>
      <c r="E2223" s="148"/>
      <c r="F2223" s="468" t="s">
        <v>85</v>
      </c>
      <c r="G2223" s="466"/>
      <c r="H2223" s="467"/>
      <c r="I2223" s="995"/>
      <c r="J2223" s="996"/>
      <c r="K2223" s="996"/>
      <c r="L2223" s="996"/>
      <c r="M2223" s="997"/>
    </row>
    <row r="2224" spans="1:13" ht="16.5" customHeight="1">
      <c r="A2224" s="17"/>
      <c r="B2224" s="436" t="s">
        <v>165</v>
      </c>
      <c r="C2224" s="471" t="s">
        <v>78</v>
      </c>
      <c r="D2224" s="451" t="s">
        <v>174</v>
      </c>
      <c r="E2224" s="148"/>
      <c r="F2224" s="468" t="s">
        <v>86</v>
      </c>
      <c r="G2224" s="466"/>
      <c r="H2224" s="467"/>
      <c r="I2224" s="995"/>
      <c r="J2224" s="996"/>
      <c r="K2224" s="996"/>
      <c r="L2224" s="996"/>
      <c r="M2224" s="997"/>
    </row>
    <row r="2225" spans="1:13" ht="16.5" customHeight="1">
      <c r="A2225" s="17"/>
      <c r="B2225" s="436" t="s">
        <v>165</v>
      </c>
      <c r="C2225" s="471" t="s">
        <v>80</v>
      </c>
      <c r="D2225" s="451" t="s">
        <v>171</v>
      </c>
      <c r="E2225" s="148"/>
      <c r="F2225" s="468" t="s">
        <v>88</v>
      </c>
      <c r="G2225" s="466"/>
      <c r="H2225" s="467"/>
      <c r="I2225" s="998"/>
      <c r="J2225" s="999"/>
      <c r="K2225" s="999"/>
      <c r="L2225" s="999"/>
      <c r="M2225" s="1000"/>
    </row>
    <row r="2226" spans="1:13" ht="16.5" customHeight="1" thickBot="1">
      <c r="A2226" s="17"/>
      <c r="B2226" s="437" t="s">
        <v>165</v>
      </c>
      <c r="C2226" s="280" t="s">
        <v>79</v>
      </c>
      <c r="D2226" s="446" t="s">
        <v>172</v>
      </c>
      <c r="E2226" s="439"/>
      <c r="F2226" s="461" t="s">
        <v>87</v>
      </c>
      <c r="G2226" s="462"/>
      <c r="H2226" s="469"/>
      <c r="I2226" s="989" t="s">
        <v>124</v>
      </c>
      <c r="J2226" s="990"/>
      <c r="K2226" s="990"/>
      <c r="L2226" s="990"/>
      <c r="M2226" s="991"/>
    </row>
    <row r="2227" spans="1:13" ht="20.25" customHeight="1" thickBot="1">
      <c r="A2227" s="1004"/>
      <c r="B2227" s="1004"/>
      <c r="C2227" s="1004"/>
      <c r="D2227" s="1004"/>
      <c r="E2227" s="1004"/>
      <c r="F2227" s="1004"/>
      <c r="G2227" s="1004"/>
      <c r="H2227" s="1004"/>
      <c r="I2227" s="1004"/>
      <c r="J2227" s="1004"/>
      <c r="K2227" s="1004"/>
      <c r="L2227" s="1004"/>
      <c r="M2227" s="1004"/>
    </row>
    <row r="2228" spans="1:13" ht="14.25" customHeight="1" thickBot="1">
      <c r="A2228" s="282">
        <f>A2191+1</f>
        <v>62</v>
      </c>
      <c r="B2228" s="1009" t="s">
        <v>61</v>
      </c>
      <c r="C2228" s="1010"/>
      <c r="D2228" s="1010"/>
      <c r="E2228" s="1010"/>
      <c r="F2228" s="1010"/>
      <c r="G2228" s="1010"/>
      <c r="H2228" s="1010"/>
      <c r="I2228" s="1010"/>
      <c r="J2228" s="1010"/>
      <c r="K2228" s="1010"/>
      <c r="L2228" s="1010"/>
      <c r="M2228" s="1011"/>
    </row>
    <row r="2229" spans="1:13" ht="36.75" thickTop="1">
      <c r="A2229" s="17"/>
      <c r="B2229" s="1005"/>
      <c r="C2229" s="1006"/>
      <c r="D2229" s="945" t="str">
        <f>Master!$E$8</f>
        <v>Govt.Sr.Sec.Sch. Raimalwada</v>
      </c>
      <c r="E2229" s="946"/>
      <c r="F2229" s="946"/>
      <c r="G2229" s="946"/>
      <c r="H2229" s="946"/>
      <c r="I2229" s="946"/>
      <c r="J2229" s="946"/>
      <c r="K2229" s="946"/>
      <c r="L2229" s="946"/>
      <c r="M2229" s="947"/>
    </row>
    <row r="2230" spans="1:13" ht="21" customHeight="1" thickBot="1">
      <c r="A2230" s="17"/>
      <c r="B2230" s="1007"/>
      <c r="C2230" s="1008"/>
      <c r="D2230" s="948" t="str">
        <f>Master!$E$11</f>
        <v>P.S.-Bapini (Jodhpur)</v>
      </c>
      <c r="E2230" s="949"/>
      <c r="F2230" s="949"/>
      <c r="G2230" s="949"/>
      <c r="H2230" s="949"/>
      <c r="I2230" s="949"/>
      <c r="J2230" s="949"/>
      <c r="K2230" s="949"/>
      <c r="L2230" s="949"/>
      <c r="M2230" s="950"/>
    </row>
    <row r="2231" spans="1:13" ht="42.75" customHeight="1" thickTop="1">
      <c r="A2231" s="17"/>
      <c r="B2231" s="273"/>
      <c r="C2231" s="916" t="s">
        <v>62</v>
      </c>
      <c r="D2231" s="917"/>
      <c r="E2231" s="917"/>
      <c r="F2231" s="917"/>
      <c r="G2231" s="917"/>
      <c r="H2231" s="917"/>
      <c r="I2231" s="918"/>
      <c r="J2231" s="922" t="s">
        <v>91</v>
      </c>
      <c r="K2231" s="922"/>
      <c r="L2231" s="934" t="str">
        <f>Master!$E$14</f>
        <v>0810000000</v>
      </c>
      <c r="M2231" s="935"/>
    </row>
    <row r="2232" spans="1:13" ht="18" customHeight="1" thickBot="1">
      <c r="A2232" s="17"/>
      <c r="B2232" s="274"/>
      <c r="C2232" s="919"/>
      <c r="D2232" s="920"/>
      <c r="E2232" s="920"/>
      <c r="F2232" s="920"/>
      <c r="G2232" s="920"/>
      <c r="H2232" s="920"/>
      <c r="I2232" s="921"/>
      <c r="J2232" s="898" t="s">
        <v>63</v>
      </c>
      <c r="K2232" s="899"/>
      <c r="L2232" s="902" t="str">
        <f>Master!$E$6</f>
        <v>2021-22</v>
      </c>
      <c r="M2232" s="903"/>
    </row>
    <row r="2233" spans="1:13" ht="18" customHeight="1" thickBot="1">
      <c r="A2233" s="17"/>
      <c r="B2233" s="274"/>
      <c r="C2233" s="951" t="s">
        <v>125</v>
      </c>
      <c r="D2233" s="952"/>
      <c r="E2233" s="952"/>
      <c r="F2233" s="952"/>
      <c r="G2233" s="952"/>
      <c r="H2233" s="952"/>
      <c r="I2233" s="281">
        <f>VLOOKUP($A2228,'Class-1'!$B$9:$F$108,5,0)</f>
        <v>0</v>
      </c>
      <c r="J2233" s="900"/>
      <c r="K2233" s="901"/>
      <c r="L2233" s="904"/>
      <c r="M2233" s="905"/>
    </row>
    <row r="2234" spans="1:13" ht="18" customHeight="1">
      <c r="A2234" s="17"/>
      <c r="B2234" s="436" t="s">
        <v>165</v>
      </c>
      <c r="C2234" s="911" t="s">
        <v>20</v>
      </c>
      <c r="D2234" s="912"/>
      <c r="E2234" s="912"/>
      <c r="F2234" s="913"/>
      <c r="G2234" s="31" t="s">
        <v>101</v>
      </c>
      <c r="H2234" s="914">
        <f>VLOOKUP($A2228,'Class-1'!$B$9:$DL$108,3,0)</f>
        <v>0</v>
      </c>
      <c r="I2234" s="914"/>
      <c r="J2234" s="914"/>
      <c r="K2234" s="914"/>
      <c r="L2234" s="914"/>
      <c r="M2234" s="915"/>
    </row>
    <row r="2235" spans="1:13" ht="18" customHeight="1">
      <c r="A2235" s="17"/>
      <c r="B2235" s="436" t="s">
        <v>165</v>
      </c>
      <c r="C2235" s="953" t="s">
        <v>22</v>
      </c>
      <c r="D2235" s="954"/>
      <c r="E2235" s="954"/>
      <c r="F2235" s="955"/>
      <c r="G2235" s="60" t="s">
        <v>101</v>
      </c>
      <c r="H2235" s="956">
        <f>VLOOKUP($A2228,'Class-1'!$B$9:$DL$108,6,0)</f>
        <v>0</v>
      </c>
      <c r="I2235" s="956"/>
      <c r="J2235" s="956"/>
      <c r="K2235" s="956"/>
      <c r="L2235" s="956"/>
      <c r="M2235" s="957"/>
    </row>
    <row r="2236" spans="1:13" ht="18" customHeight="1">
      <c r="A2236" s="17"/>
      <c r="B2236" s="436" t="s">
        <v>165</v>
      </c>
      <c r="C2236" s="953" t="s">
        <v>23</v>
      </c>
      <c r="D2236" s="954"/>
      <c r="E2236" s="954"/>
      <c r="F2236" s="955"/>
      <c r="G2236" s="60" t="s">
        <v>101</v>
      </c>
      <c r="H2236" s="956">
        <f>VLOOKUP($A2228,'Class-1'!$B$9:$DL$108,7,0)</f>
        <v>0</v>
      </c>
      <c r="I2236" s="956"/>
      <c r="J2236" s="956"/>
      <c r="K2236" s="956"/>
      <c r="L2236" s="956"/>
      <c r="M2236" s="957"/>
    </row>
    <row r="2237" spans="1:13" ht="18" customHeight="1">
      <c r="A2237" s="17"/>
      <c r="B2237" s="436" t="s">
        <v>165</v>
      </c>
      <c r="C2237" s="953" t="s">
        <v>64</v>
      </c>
      <c r="D2237" s="954"/>
      <c r="E2237" s="954"/>
      <c r="F2237" s="955"/>
      <c r="G2237" s="60" t="s">
        <v>101</v>
      </c>
      <c r="H2237" s="956">
        <f>VLOOKUP($A2228,'Class-1'!$B$9:$DL$108,8,0)</f>
        <v>0</v>
      </c>
      <c r="I2237" s="956"/>
      <c r="J2237" s="956"/>
      <c r="K2237" s="956"/>
      <c r="L2237" s="956"/>
      <c r="M2237" s="957"/>
    </row>
    <row r="2238" spans="1:13" ht="18" customHeight="1">
      <c r="A2238" s="17"/>
      <c r="B2238" s="436" t="s">
        <v>165</v>
      </c>
      <c r="C2238" s="953" t="s">
        <v>65</v>
      </c>
      <c r="D2238" s="954"/>
      <c r="E2238" s="954"/>
      <c r="F2238" s="955"/>
      <c r="G2238" s="60" t="s">
        <v>101</v>
      </c>
      <c r="H2238" s="1026" t="str">
        <f>CONCATENATE('Class-1'!$F$4,'Class-1'!$I$4)</f>
        <v>4(A)</v>
      </c>
      <c r="I2238" s="956"/>
      <c r="J2238" s="956"/>
      <c r="K2238" s="956"/>
      <c r="L2238" s="956"/>
      <c r="M2238" s="957"/>
    </row>
    <row r="2239" spans="1:13" ht="18" customHeight="1" thickBot="1">
      <c r="A2239" s="17"/>
      <c r="B2239" s="436" t="s">
        <v>165</v>
      </c>
      <c r="C2239" s="1027" t="s">
        <v>25</v>
      </c>
      <c r="D2239" s="1028"/>
      <c r="E2239" s="1028"/>
      <c r="F2239" s="1029"/>
      <c r="G2239" s="130" t="s">
        <v>101</v>
      </c>
      <c r="H2239" s="1030">
        <f>VLOOKUP($A2228,'Class-1'!$B$9:$DL$108,9,0)</f>
        <v>0</v>
      </c>
      <c r="I2239" s="1030"/>
      <c r="J2239" s="1030"/>
      <c r="K2239" s="1030"/>
      <c r="L2239" s="1030"/>
      <c r="M2239" s="1031"/>
    </row>
    <row r="2240" spans="1:13" ht="18" customHeight="1">
      <c r="A2240" s="17"/>
      <c r="B2240" s="436" t="s">
        <v>165</v>
      </c>
      <c r="C2240" s="958" t="s">
        <v>66</v>
      </c>
      <c r="D2240" s="959"/>
      <c r="E2240" s="268" t="s">
        <v>109</v>
      </c>
      <c r="F2240" s="268" t="s">
        <v>110</v>
      </c>
      <c r="G2240" s="265" t="s">
        <v>34</v>
      </c>
      <c r="H2240" s="269" t="s">
        <v>67</v>
      </c>
      <c r="I2240" s="265" t="s">
        <v>147</v>
      </c>
      <c r="J2240" s="270" t="s">
        <v>31</v>
      </c>
      <c r="K2240" s="960" t="s">
        <v>118</v>
      </c>
      <c r="L2240" s="961"/>
      <c r="M2240" s="275" t="s">
        <v>119</v>
      </c>
    </row>
    <row r="2241" spans="1:13" ht="18" customHeight="1" thickBot="1">
      <c r="A2241" s="17"/>
      <c r="B2241" s="436" t="s">
        <v>165</v>
      </c>
      <c r="C2241" s="966" t="s">
        <v>68</v>
      </c>
      <c r="D2241" s="967"/>
      <c r="E2241" s="470">
        <f>'Class-1'!$K$7</f>
        <v>20</v>
      </c>
      <c r="F2241" s="470">
        <f>'Class-1'!$L$7</f>
        <v>20</v>
      </c>
      <c r="G2241" s="266">
        <f>E2241+F2241</f>
        <v>40</v>
      </c>
      <c r="H2241" s="470">
        <f>'Class-1'!$Q$7</f>
        <v>60</v>
      </c>
      <c r="I2241" s="266">
        <f>G2241+H2241</f>
        <v>100</v>
      </c>
      <c r="J2241" s="470">
        <f>'Class-1'!$U$7</f>
        <v>100</v>
      </c>
      <c r="K2241" s="1032">
        <f>I2241+J2241</f>
        <v>200</v>
      </c>
      <c r="L2241" s="1033"/>
      <c r="M2241" s="276" t="s">
        <v>166</v>
      </c>
    </row>
    <row r="2242" spans="1:13" ht="18" customHeight="1">
      <c r="A2242" s="17"/>
      <c r="B2242" s="436" t="s">
        <v>165</v>
      </c>
      <c r="C2242" s="1034" t="str">
        <f>'Class-1'!$K$3</f>
        <v>Hindi</v>
      </c>
      <c r="D2242" s="1035"/>
      <c r="E2242" s="131">
        <f>IF(OR(C2242="",$I2233="NSO"),"",VLOOKUP($A2228,'Class-1'!$B$9:$DL$108,10,0))</f>
        <v>0</v>
      </c>
      <c r="F2242" s="131">
        <f>IF(OR(C2242="",$I2233="NSO"),"",VLOOKUP($A2228,'Class-1'!$B$9:$DL$108,11,0))</f>
        <v>0</v>
      </c>
      <c r="G2242" s="267">
        <f>SUM(E2242,F2242)</f>
        <v>0</v>
      </c>
      <c r="H2242" s="131">
        <f>IF(OR(C2242="",$I2233="NSO"),"",VLOOKUP($A2228,'Class-1'!$B$9:$DL$108,16,0))</f>
        <v>0</v>
      </c>
      <c r="I2242" s="264">
        <f t="shared" ref="I2242:I2247" si="245">SUM(G2242,H2242)</f>
        <v>0</v>
      </c>
      <c r="J2242" s="131">
        <f>IF(OR(C2242="",$I2233="NSO"),"",VLOOKUP($A2228,'Class-1'!$B$9:$DL$108,20,0))</f>
        <v>0</v>
      </c>
      <c r="K2242" s="1036">
        <f t="shared" ref="K2242:K2247" si="246">SUM(I2242,J2242)</f>
        <v>0</v>
      </c>
      <c r="L2242" s="1037">
        <f t="shared" ref="L2242:L2247" si="247">SUM(J2242,K2242)</f>
        <v>0</v>
      </c>
      <c r="M2242" s="277" t="str">
        <f>IF(OR(C2242="",$I2233="NSO"),"",VLOOKUP($A2228,'Class-1'!$B$9:$DL$108,23,0))</f>
        <v/>
      </c>
    </row>
    <row r="2243" spans="1:13" ht="18" customHeight="1">
      <c r="A2243" s="17"/>
      <c r="B2243" s="436" t="s">
        <v>165</v>
      </c>
      <c r="C2243" s="962" t="str">
        <f>'Class-1'!$Y$3</f>
        <v>Mathematics</v>
      </c>
      <c r="D2243" s="963"/>
      <c r="E2243" s="131">
        <f>IF(OR(C2243="",$I2233="NSO"),"",VLOOKUP($A2228,'Class-1'!$B$9:$DL$108,24,0))</f>
        <v>0</v>
      </c>
      <c r="F2243" s="131">
        <f>IF(OR(C2243="",$I2233="NSO"),"",VLOOKUP($A2228,'Class-1'!$B$9:$DL$108,25,0))</f>
        <v>0</v>
      </c>
      <c r="G2243" s="267">
        <f t="shared" ref="G2243:G2247" si="248">SUM(E2243,F2243)</f>
        <v>0</v>
      </c>
      <c r="H2243" s="131">
        <f>IF(OR(C2243="",$I2233="NSO"),"",VLOOKUP($A2228,'Class-1'!$B$9:$DL$108,30,0))</f>
        <v>0</v>
      </c>
      <c r="I2243" s="264">
        <f t="shared" si="245"/>
        <v>0</v>
      </c>
      <c r="J2243" s="131">
        <f>IF(OR(C2243="",$I2233="NSO"),"",VLOOKUP($A2228,'Class-1'!$B$9:$DL$108,34,0))</f>
        <v>0</v>
      </c>
      <c r="K2243" s="964">
        <f t="shared" si="246"/>
        <v>0</v>
      </c>
      <c r="L2243" s="965">
        <f t="shared" si="247"/>
        <v>0</v>
      </c>
      <c r="M2243" s="277" t="str">
        <f>IF(OR(C2243="",$I2233="NSO"),"",VLOOKUP($A2228,'Class-1'!$B$9:$DL$108,37,0))</f>
        <v/>
      </c>
    </row>
    <row r="2244" spans="1:13" ht="18" customHeight="1">
      <c r="A2244" s="17"/>
      <c r="B2244" s="436" t="s">
        <v>165</v>
      </c>
      <c r="C2244" s="962" t="str">
        <f>'Class-1'!$AM$3</f>
        <v>Sanskrit</v>
      </c>
      <c r="D2244" s="963"/>
      <c r="E2244" s="131">
        <f>IF(OR(C2244="",$I2233="NSO"),"",VLOOKUP($A2228,'Class-1'!$B$9:$DL$108,38,0))</f>
        <v>0</v>
      </c>
      <c r="F2244" s="131">
        <f>IF(OR(C2244="",$I2233="NSO"),"",VLOOKUP($A2228,'Class-1'!$B$9:$DL$108,39,0))</f>
        <v>0</v>
      </c>
      <c r="G2244" s="267">
        <f t="shared" si="248"/>
        <v>0</v>
      </c>
      <c r="H2244" s="131">
        <f>IF(OR(C2244="",$I2233="NSO"),"",VLOOKUP($A2228,'Class-1'!$B$9:$DL$108,44,0))</f>
        <v>0</v>
      </c>
      <c r="I2244" s="264">
        <f t="shared" si="245"/>
        <v>0</v>
      </c>
      <c r="J2244" s="131">
        <f>IF(OR(C2244="",$I2233="NSO"),"",VLOOKUP($A2228,'Class-1'!$B$9:$DL$108,48,0))</f>
        <v>0</v>
      </c>
      <c r="K2244" s="964">
        <f t="shared" si="246"/>
        <v>0</v>
      </c>
      <c r="L2244" s="965">
        <f t="shared" si="247"/>
        <v>0</v>
      </c>
      <c r="M2244" s="277" t="str">
        <f>IF(OR(C2244="",$I2233="NSO"),"",VLOOKUP($A2228,'Class-1'!$B$9:$DL$108,51,0))</f>
        <v/>
      </c>
    </row>
    <row r="2245" spans="1:13" ht="18" customHeight="1">
      <c r="A2245" s="17"/>
      <c r="B2245" s="436" t="s">
        <v>165</v>
      </c>
      <c r="C2245" s="962" t="str">
        <f>'Class-1'!$BA$3</f>
        <v>English</v>
      </c>
      <c r="D2245" s="963"/>
      <c r="E2245" s="131">
        <f>IF(OR(C2245="",$I2233="NSO"),"",VLOOKUP($A2228,'Class-1'!$B$9:$DL$108,52,0))</f>
        <v>0</v>
      </c>
      <c r="F2245" s="131">
        <f>IF(OR(C2245="",$I2233="NSO"),"",VLOOKUP($A2228,'Class-1'!$B$9:$DL$108,53,0))</f>
        <v>0</v>
      </c>
      <c r="G2245" s="267">
        <f t="shared" si="248"/>
        <v>0</v>
      </c>
      <c r="H2245" s="131">
        <f>IF(OR(C2245="",$I2233="NSO"),"",VLOOKUP($A2228,'Class-1'!$B$9:$DL$108,58,0))</f>
        <v>0</v>
      </c>
      <c r="I2245" s="264">
        <f t="shared" si="245"/>
        <v>0</v>
      </c>
      <c r="J2245" s="131">
        <f>IF(OR(C2245="",$I2233="NSO"),"",VLOOKUP($A2228,'Class-1'!$B$9:$DL$108,62,0))</f>
        <v>0</v>
      </c>
      <c r="K2245" s="964">
        <f t="shared" si="246"/>
        <v>0</v>
      </c>
      <c r="L2245" s="965">
        <f t="shared" si="247"/>
        <v>0</v>
      </c>
      <c r="M2245" s="277" t="str">
        <f>IF(OR(C2245="",$I2233="NSO"),"",VLOOKUP($A2228,'Class-1'!$B$9:$DL$108,65,0))</f>
        <v/>
      </c>
    </row>
    <row r="2246" spans="1:13" ht="18" customHeight="1" thickBot="1">
      <c r="A2246" s="17"/>
      <c r="B2246" s="436" t="s">
        <v>165</v>
      </c>
      <c r="C2246" s="966" t="s">
        <v>68</v>
      </c>
      <c r="D2246" s="967"/>
      <c r="E2246" s="470">
        <f>'Class-1'!$BO$7</f>
        <v>20</v>
      </c>
      <c r="F2246" s="470">
        <f>'Class-1'!$BP$7</f>
        <v>20</v>
      </c>
      <c r="G2246" s="266">
        <f t="shared" si="248"/>
        <v>40</v>
      </c>
      <c r="H2246" s="271">
        <f>'Class-1'!$BU$7</f>
        <v>60</v>
      </c>
      <c r="I2246" s="266">
        <f t="shared" si="245"/>
        <v>100</v>
      </c>
      <c r="J2246" s="470">
        <f>'Class-1'!$BY$7</f>
        <v>100</v>
      </c>
      <c r="K2246" s="1032">
        <f t="shared" si="246"/>
        <v>200</v>
      </c>
      <c r="L2246" s="1033">
        <f t="shared" si="247"/>
        <v>300</v>
      </c>
      <c r="M2246" s="276" t="s">
        <v>166</v>
      </c>
    </row>
    <row r="2247" spans="1:13" ht="18" customHeight="1">
      <c r="A2247" s="17"/>
      <c r="B2247" s="436" t="s">
        <v>165</v>
      </c>
      <c r="C2247" s="962" t="str">
        <f>'Class-1'!$BO$3</f>
        <v>Env. Study</v>
      </c>
      <c r="D2247" s="963"/>
      <c r="E2247" s="131">
        <f>IF(OR(C2247="",$I2233="NSO"),"",VLOOKUP($A2228,'Class-1'!$B$9:$DL$108,66,0))</f>
        <v>0</v>
      </c>
      <c r="F2247" s="131">
        <f>IF(OR(C2247="",$I2233="NSO"),"",VLOOKUP($A2228,'Class-1'!$B$9:$DL$108,67,0))</f>
        <v>0</v>
      </c>
      <c r="G2247" s="264">
        <f t="shared" si="248"/>
        <v>0</v>
      </c>
      <c r="H2247" s="131">
        <f>IF(OR(C2247="",$I2233="NSO"),"",VLOOKUP($A2228,'Class-1'!$B$9:$DL$108,72,0))</f>
        <v>0</v>
      </c>
      <c r="I2247" s="264">
        <f t="shared" si="245"/>
        <v>0</v>
      </c>
      <c r="J2247" s="131">
        <f>IF(OR(C2247="",$I2233="NSO"),"",VLOOKUP($A2228,'Class-1'!$B$9:$DL$108,76,0))</f>
        <v>0</v>
      </c>
      <c r="K2247" s="968">
        <f t="shared" si="246"/>
        <v>0</v>
      </c>
      <c r="L2247" s="969">
        <f t="shared" si="247"/>
        <v>0</v>
      </c>
      <c r="M2247" s="277" t="str">
        <f>IF(OR(C2247="",$I2233="NSO"),"",VLOOKUP($A2228,'Class-1'!$B$9:$DL$108,79,0))</f>
        <v/>
      </c>
    </row>
    <row r="2248" spans="1:13" ht="18" customHeight="1" thickBot="1">
      <c r="A2248" s="17"/>
      <c r="B2248" s="436" t="s">
        <v>165</v>
      </c>
      <c r="C2248" s="970"/>
      <c r="D2248" s="971"/>
      <c r="E2248" s="971"/>
      <c r="F2248" s="971"/>
      <c r="G2248" s="971"/>
      <c r="H2248" s="971"/>
      <c r="I2248" s="971"/>
      <c r="J2248" s="971"/>
      <c r="K2248" s="971"/>
      <c r="L2248" s="971"/>
      <c r="M2248" s="972"/>
    </row>
    <row r="2249" spans="1:13" ht="18" customHeight="1">
      <c r="A2249" s="17"/>
      <c r="B2249" s="436" t="s">
        <v>165</v>
      </c>
      <c r="C2249" s="973" t="s">
        <v>120</v>
      </c>
      <c r="D2249" s="974"/>
      <c r="E2249" s="975"/>
      <c r="F2249" s="906" t="s">
        <v>121</v>
      </c>
      <c r="G2249" s="906"/>
      <c r="H2249" s="907" t="s">
        <v>122</v>
      </c>
      <c r="I2249" s="908"/>
      <c r="J2249" s="132" t="s">
        <v>51</v>
      </c>
      <c r="K2249" s="438" t="s">
        <v>123</v>
      </c>
      <c r="L2249" s="262" t="s">
        <v>49</v>
      </c>
      <c r="M2249" s="278" t="s">
        <v>54</v>
      </c>
    </row>
    <row r="2250" spans="1:13" ht="18" customHeight="1" thickBot="1">
      <c r="A2250" s="17"/>
      <c r="B2250" s="436" t="s">
        <v>165</v>
      </c>
      <c r="C2250" s="976"/>
      <c r="D2250" s="977"/>
      <c r="E2250" s="978"/>
      <c r="F2250" s="909">
        <f>IF(OR($I2233="",$I2233="NSO"),"",VLOOKUP($A2228,'Class-1'!$B$9:$DL$108,107,0))</f>
        <v>1000</v>
      </c>
      <c r="G2250" s="910"/>
      <c r="H2250" s="909">
        <f>IF(OR($I2233="",$I2233="NSO"),"",VLOOKUP($A2228,'Class-1'!$B$9:$DL$108,108,0))</f>
        <v>0</v>
      </c>
      <c r="I2250" s="910"/>
      <c r="J2250" s="133">
        <f>IF(OR($I2233="",$I2233="NSO"),"",VLOOKUP($A2228,'Class-1'!$B$9:$DL$200,109,0))</f>
        <v>0</v>
      </c>
      <c r="K2250" s="133" t="str">
        <f>IF(OR($I2233="",$I2233="NSO"),"",VLOOKUP($A2228,'Class-1'!$B$9:$DL$200,110,0))</f>
        <v/>
      </c>
      <c r="L2250" s="263" t="str">
        <f>IF(OR($I2233="",$I2233="NSO"),"",VLOOKUP($A2228,'Class-1'!$B$9:$DL$200,111,0))</f>
        <v/>
      </c>
      <c r="M2250" s="279" t="str">
        <f>IF(OR($I2233="",$I2233="NSO"),"",VLOOKUP($A2228,'Class-1'!$B$9:$DL$200,113,0))</f>
        <v/>
      </c>
    </row>
    <row r="2251" spans="1:13" ht="18" customHeight="1" thickBot="1">
      <c r="A2251" s="17"/>
      <c r="B2251" s="436" t="s">
        <v>165</v>
      </c>
      <c r="C2251" s="979"/>
      <c r="D2251" s="980"/>
      <c r="E2251" s="980"/>
      <c r="F2251" s="980"/>
      <c r="G2251" s="980"/>
      <c r="H2251" s="981"/>
      <c r="I2251" s="983" t="s">
        <v>73</v>
      </c>
      <c r="J2251" s="984"/>
      <c r="K2251" s="63">
        <f>IF(OR($I2233="",$I2233="NSO"),"",VLOOKUP($A2228,'Class-1'!$B$9:$DL$200,104,0))</f>
        <v>0</v>
      </c>
      <c r="L2251" s="982" t="s">
        <v>93</v>
      </c>
      <c r="M2251" s="897"/>
    </row>
    <row r="2252" spans="1:13" ht="18" customHeight="1" thickBot="1">
      <c r="A2252" s="17"/>
      <c r="B2252" s="436" t="s">
        <v>165</v>
      </c>
      <c r="C2252" s="1014" t="s">
        <v>72</v>
      </c>
      <c r="D2252" s="1015"/>
      <c r="E2252" s="1015"/>
      <c r="F2252" s="1015"/>
      <c r="G2252" s="1015"/>
      <c r="H2252" s="1016"/>
      <c r="I2252" s="1017" t="s">
        <v>74</v>
      </c>
      <c r="J2252" s="1018"/>
      <c r="K2252" s="64">
        <f>IF(OR($I2233="",$I2233="NSO"),"",VLOOKUP($A2228,'Class-1'!$B$9:$DL$200,105,0))</f>
        <v>0</v>
      </c>
      <c r="L2252" s="1019" t="str">
        <f>IF(OR($I2233="",$I2233="NSO"),"",VLOOKUP($A2228,'Class-1'!$B$9:$DL$200,106,0))</f>
        <v/>
      </c>
      <c r="M2252" s="1020"/>
    </row>
    <row r="2253" spans="1:13" ht="18" customHeight="1" thickBot="1">
      <c r="A2253" s="17"/>
      <c r="B2253" s="436" t="s">
        <v>165</v>
      </c>
      <c r="C2253" s="1001" t="s">
        <v>66</v>
      </c>
      <c r="D2253" s="1002"/>
      <c r="E2253" s="1003"/>
      <c r="F2253" s="1012" t="s">
        <v>69</v>
      </c>
      <c r="G2253" s="1013"/>
      <c r="H2253" s="272" t="s">
        <v>58</v>
      </c>
      <c r="I2253" s="985" t="s">
        <v>75</v>
      </c>
      <c r="J2253" s="986"/>
      <c r="K2253" s="987">
        <f>IF(OR($I2233="",$I2233="NSO"),"",VLOOKUP($A2228,'Class-1'!$B$9:$DL$200,114,0))</f>
        <v>0</v>
      </c>
      <c r="L2253" s="987"/>
      <c r="M2253" s="988"/>
    </row>
    <row r="2254" spans="1:13" ht="18" customHeight="1">
      <c r="A2254" s="17"/>
      <c r="B2254" s="436" t="s">
        <v>165</v>
      </c>
      <c r="C2254" s="923" t="str">
        <f>'Class-1'!$CC$3</f>
        <v>WORK EXP.</v>
      </c>
      <c r="D2254" s="924"/>
      <c r="E2254" s="925"/>
      <c r="F2254" s="926" t="str">
        <f>IF(OR(C2254="",$I2233="NSO"),"",VLOOKUP($A2228,'Class-1'!$B$9:$DZ$200,121,0))</f>
        <v>0/100</v>
      </c>
      <c r="G2254" s="927"/>
      <c r="H2254" s="85" t="str">
        <f>IF(OR(C2254="",$I2233="NSO"),"",VLOOKUP($A2228,'Class-1'!$B$9:$DL$108,87,0))</f>
        <v/>
      </c>
      <c r="I2254" s="1021" t="s">
        <v>95</v>
      </c>
      <c r="J2254" s="1022"/>
      <c r="K2254" s="1023">
        <f>'Class-1'!$T$2</f>
        <v>44705</v>
      </c>
      <c r="L2254" s="1024"/>
      <c r="M2254" s="1025"/>
    </row>
    <row r="2255" spans="1:13" ht="18" customHeight="1">
      <c r="A2255" s="17"/>
      <c r="B2255" s="436" t="s">
        <v>165</v>
      </c>
      <c r="C2255" s="923" t="str">
        <f>'Class-1'!$CK$3</f>
        <v>ART EDUCATION</v>
      </c>
      <c r="D2255" s="924"/>
      <c r="E2255" s="925"/>
      <c r="F2255" s="926" t="str">
        <f>IF(OR(C2255="",$I2233="NSO"),"",VLOOKUP($A2228,'Class-1'!$B$9:$DZ$200,125,0))</f>
        <v>0/100</v>
      </c>
      <c r="G2255" s="927"/>
      <c r="H2255" s="134" t="str">
        <f>IF(OR(C2255="",$I2233="NSO"),"",VLOOKUP($A2228,'Class-1'!$B$9:$DL$108,95,0))</f>
        <v/>
      </c>
      <c r="I2255" s="928"/>
      <c r="J2255" s="929"/>
      <c r="K2255" s="929"/>
      <c r="L2255" s="929"/>
      <c r="M2255" s="930"/>
    </row>
    <row r="2256" spans="1:13" ht="18" customHeight="1" thickBot="1">
      <c r="A2256" s="17"/>
      <c r="B2256" s="436" t="s">
        <v>165</v>
      </c>
      <c r="C2256" s="931" t="str">
        <f>'Class-1'!$CS$3</f>
        <v>HEALTH &amp; PHY. EDUCATION</v>
      </c>
      <c r="D2256" s="932"/>
      <c r="E2256" s="933"/>
      <c r="F2256" s="926" t="str">
        <f>IF(OR(C2256="",$I2233="NSO"),"",VLOOKUP($A2228,'Class-1'!$B$9:$DZ$200,129,0))</f>
        <v>0/100</v>
      </c>
      <c r="G2256" s="927"/>
      <c r="H2256" s="86" t="str">
        <f>IF(OR(C2256="",$I2233="NSO"),"",VLOOKUP($A2228,'Class-1'!$B$9:$DL$108,103,0))</f>
        <v/>
      </c>
      <c r="I2256" s="889" t="s">
        <v>89</v>
      </c>
      <c r="J2256" s="890"/>
      <c r="K2256" s="936"/>
      <c r="L2256" s="937"/>
      <c r="M2256" s="938"/>
    </row>
    <row r="2257" spans="1:13" ht="18" customHeight="1">
      <c r="A2257" s="17"/>
      <c r="B2257" s="436" t="s">
        <v>165</v>
      </c>
      <c r="C2257" s="895" t="s">
        <v>76</v>
      </c>
      <c r="D2257" s="896"/>
      <c r="E2257" s="896"/>
      <c r="F2257" s="896"/>
      <c r="G2257" s="896"/>
      <c r="H2257" s="897"/>
      <c r="I2257" s="891"/>
      <c r="J2257" s="892"/>
      <c r="K2257" s="939"/>
      <c r="L2257" s="940"/>
      <c r="M2257" s="941"/>
    </row>
    <row r="2258" spans="1:13" ht="18" customHeight="1">
      <c r="A2258" s="17"/>
      <c r="B2258" s="436" t="s">
        <v>165</v>
      </c>
      <c r="C2258" s="135" t="s">
        <v>35</v>
      </c>
      <c r="D2258" s="463" t="s">
        <v>82</v>
      </c>
      <c r="E2258" s="452"/>
      <c r="F2258" s="463" t="s">
        <v>83</v>
      </c>
      <c r="G2258" s="464"/>
      <c r="H2258" s="465"/>
      <c r="I2258" s="893"/>
      <c r="J2258" s="894"/>
      <c r="K2258" s="942"/>
      <c r="L2258" s="943"/>
      <c r="M2258" s="944"/>
    </row>
    <row r="2259" spans="1:13" ht="16.5" customHeight="1">
      <c r="A2259" s="17"/>
      <c r="B2259" s="436" t="s">
        <v>165</v>
      </c>
      <c r="C2259" s="148" t="s">
        <v>168</v>
      </c>
      <c r="D2259" s="451" t="s">
        <v>170</v>
      </c>
      <c r="E2259" s="148"/>
      <c r="F2259" s="468" t="s">
        <v>84</v>
      </c>
      <c r="G2259" s="466"/>
      <c r="H2259" s="467"/>
      <c r="I2259" s="992" t="s">
        <v>90</v>
      </c>
      <c r="J2259" s="993"/>
      <c r="K2259" s="993"/>
      <c r="L2259" s="993"/>
      <c r="M2259" s="994"/>
    </row>
    <row r="2260" spans="1:13" ht="16.5" customHeight="1">
      <c r="A2260" s="17"/>
      <c r="B2260" s="436" t="s">
        <v>165</v>
      </c>
      <c r="C2260" s="471" t="s">
        <v>77</v>
      </c>
      <c r="D2260" s="451" t="s">
        <v>173</v>
      </c>
      <c r="E2260" s="148"/>
      <c r="F2260" s="468" t="s">
        <v>85</v>
      </c>
      <c r="G2260" s="466"/>
      <c r="H2260" s="467"/>
      <c r="I2260" s="995"/>
      <c r="J2260" s="996"/>
      <c r="K2260" s="996"/>
      <c r="L2260" s="996"/>
      <c r="M2260" s="997"/>
    </row>
    <row r="2261" spans="1:13" ht="16.5" customHeight="1">
      <c r="A2261" s="17"/>
      <c r="B2261" s="436" t="s">
        <v>165</v>
      </c>
      <c r="C2261" s="471" t="s">
        <v>78</v>
      </c>
      <c r="D2261" s="451" t="s">
        <v>174</v>
      </c>
      <c r="E2261" s="148"/>
      <c r="F2261" s="468" t="s">
        <v>86</v>
      </c>
      <c r="G2261" s="466"/>
      <c r="H2261" s="467"/>
      <c r="I2261" s="995"/>
      <c r="J2261" s="996"/>
      <c r="K2261" s="996"/>
      <c r="L2261" s="996"/>
      <c r="M2261" s="997"/>
    </row>
    <row r="2262" spans="1:13" ht="16.5" customHeight="1">
      <c r="A2262" s="17"/>
      <c r="B2262" s="436" t="s">
        <v>165</v>
      </c>
      <c r="C2262" s="471" t="s">
        <v>80</v>
      </c>
      <c r="D2262" s="451" t="s">
        <v>171</v>
      </c>
      <c r="E2262" s="148"/>
      <c r="F2262" s="468" t="s">
        <v>88</v>
      </c>
      <c r="G2262" s="466"/>
      <c r="H2262" s="467"/>
      <c r="I2262" s="998"/>
      <c r="J2262" s="999"/>
      <c r="K2262" s="999"/>
      <c r="L2262" s="999"/>
      <c r="M2262" s="1000"/>
    </row>
    <row r="2263" spans="1:13" ht="16.5" customHeight="1" thickBot="1">
      <c r="A2263" s="17"/>
      <c r="B2263" s="437" t="s">
        <v>165</v>
      </c>
      <c r="C2263" s="280" t="s">
        <v>79</v>
      </c>
      <c r="D2263" s="446" t="s">
        <v>172</v>
      </c>
      <c r="E2263" s="439"/>
      <c r="F2263" s="461" t="s">
        <v>87</v>
      </c>
      <c r="G2263" s="462"/>
      <c r="H2263" s="469"/>
      <c r="I2263" s="989" t="s">
        <v>124</v>
      </c>
      <c r="J2263" s="990"/>
      <c r="K2263" s="990"/>
      <c r="L2263" s="990"/>
      <c r="M2263" s="991"/>
    </row>
    <row r="2264" spans="1:13" ht="14.25" customHeight="1" thickBot="1">
      <c r="A2264" s="282">
        <f>A2228+1</f>
        <v>63</v>
      </c>
      <c r="B2264" s="1009" t="s">
        <v>61</v>
      </c>
      <c r="C2264" s="1010"/>
      <c r="D2264" s="1010"/>
      <c r="E2264" s="1010"/>
      <c r="F2264" s="1010"/>
      <c r="G2264" s="1010"/>
      <c r="H2264" s="1010"/>
      <c r="I2264" s="1010"/>
      <c r="J2264" s="1010"/>
      <c r="K2264" s="1010"/>
      <c r="L2264" s="1010"/>
      <c r="M2264" s="1011"/>
    </row>
    <row r="2265" spans="1:13" ht="36.75" thickTop="1">
      <c r="A2265" s="17"/>
      <c r="B2265" s="1005"/>
      <c r="C2265" s="1006"/>
      <c r="D2265" s="945" t="str">
        <f>Master!$E$8</f>
        <v>Govt.Sr.Sec.Sch. Raimalwada</v>
      </c>
      <c r="E2265" s="946"/>
      <c r="F2265" s="946"/>
      <c r="G2265" s="946"/>
      <c r="H2265" s="946"/>
      <c r="I2265" s="946"/>
      <c r="J2265" s="946"/>
      <c r="K2265" s="946"/>
      <c r="L2265" s="946"/>
      <c r="M2265" s="947"/>
    </row>
    <row r="2266" spans="1:13" ht="21" customHeight="1" thickBot="1">
      <c r="A2266" s="17"/>
      <c r="B2266" s="1007"/>
      <c r="C2266" s="1008"/>
      <c r="D2266" s="948" t="str">
        <f>Master!$E$11</f>
        <v>P.S.-Bapini (Jodhpur)</v>
      </c>
      <c r="E2266" s="949"/>
      <c r="F2266" s="949"/>
      <c r="G2266" s="949"/>
      <c r="H2266" s="949"/>
      <c r="I2266" s="949"/>
      <c r="J2266" s="949"/>
      <c r="K2266" s="949"/>
      <c r="L2266" s="949"/>
      <c r="M2266" s="950"/>
    </row>
    <row r="2267" spans="1:13" ht="42.75" customHeight="1" thickTop="1">
      <c r="A2267" s="17"/>
      <c r="B2267" s="273"/>
      <c r="C2267" s="916" t="s">
        <v>62</v>
      </c>
      <c r="D2267" s="917"/>
      <c r="E2267" s="917"/>
      <c r="F2267" s="917"/>
      <c r="G2267" s="917"/>
      <c r="H2267" s="917"/>
      <c r="I2267" s="918"/>
      <c r="J2267" s="922" t="s">
        <v>91</v>
      </c>
      <c r="K2267" s="922"/>
      <c r="L2267" s="934" t="str">
        <f>Master!$E$14</f>
        <v>0810000000</v>
      </c>
      <c r="M2267" s="935"/>
    </row>
    <row r="2268" spans="1:13" ht="18" customHeight="1" thickBot="1">
      <c r="A2268" s="17"/>
      <c r="B2268" s="274"/>
      <c r="C2268" s="919"/>
      <c r="D2268" s="920"/>
      <c r="E2268" s="920"/>
      <c r="F2268" s="920"/>
      <c r="G2268" s="920"/>
      <c r="H2268" s="920"/>
      <c r="I2268" s="921"/>
      <c r="J2268" s="898" t="s">
        <v>63</v>
      </c>
      <c r="K2268" s="899"/>
      <c r="L2268" s="902" t="str">
        <f>Master!$E$6</f>
        <v>2021-22</v>
      </c>
      <c r="M2268" s="903"/>
    </row>
    <row r="2269" spans="1:13" ht="18" customHeight="1" thickBot="1">
      <c r="A2269" s="17"/>
      <c r="B2269" s="274"/>
      <c r="C2269" s="951" t="s">
        <v>125</v>
      </c>
      <c r="D2269" s="952"/>
      <c r="E2269" s="952"/>
      <c r="F2269" s="952"/>
      <c r="G2269" s="952"/>
      <c r="H2269" s="952"/>
      <c r="I2269" s="281">
        <f>VLOOKUP($A2264,'Class-1'!$B$9:$F$108,5,0)</f>
        <v>0</v>
      </c>
      <c r="J2269" s="900"/>
      <c r="K2269" s="901"/>
      <c r="L2269" s="904"/>
      <c r="M2269" s="905"/>
    </row>
    <row r="2270" spans="1:13" ht="18" customHeight="1">
      <c r="A2270" s="17"/>
      <c r="B2270" s="436" t="s">
        <v>165</v>
      </c>
      <c r="C2270" s="911" t="s">
        <v>20</v>
      </c>
      <c r="D2270" s="912"/>
      <c r="E2270" s="912"/>
      <c r="F2270" s="913"/>
      <c r="G2270" s="31" t="s">
        <v>101</v>
      </c>
      <c r="H2270" s="914">
        <f>VLOOKUP($A2264,'Class-1'!$B$9:$DL$108,3,0)</f>
        <v>0</v>
      </c>
      <c r="I2270" s="914"/>
      <c r="J2270" s="914"/>
      <c r="K2270" s="914"/>
      <c r="L2270" s="914"/>
      <c r="M2270" s="915"/>
    </row>
    <row r="2271" spans="1:13" ht="18" customHeight="1">
      <c r="A2271" s="17"/>
      <c r="B2271" s="436" t="s">
        <v>165</v>
      </c>
      <c r="C2271" s="953" t="s">
        <v>22</v>
      </c>
      <c r="D2271" s="954"/>
      <c r="E2271" s="954"/>
      <c r="F2271" s="955"/>
      <c r="G2271" s="60" t="s">
        <v>101</v>
      </c>
      <c r="H2271" s="956">
        <f>VLOOKUP($A2264,'Class-1'!$B$9:$DL$108,6,0)</f>
        <v>0</v>
      </c>
      <c r="I2271" s="956"/>
      <c r="J2271" s="956"/>
      <c r="K2271" s="956"/>
      <c r="L2271" s="956"/>
      <c r="M2271" s="957"/>
    </row>
    <row r="2272" spans="1:13" ht="18" customHeight="1">
      <c r="A2272" s="17"/>
      <c r="B2272" s="436" t="s">
        <v>165</v>
      </c>
      <c r="C2272" s="953" t="s">
        <v>23</v>
      </c>
      <c r="D2272" s="954"/>
      <c r="E2272" s="954"/>
      <c r="F2272" s="955"/>
      <c r="G2272" s="60" t="s">
        <v>101</v>
      </c>
      <c r="H2272" s="956">
        <f>VLOOKUP($A2264,'Class-1'!$B$9:$DL$108,7,0)</f>
        <v>0</v>
      </c>
      <c r="I2272" s="956"/>
      <c r="J2272" s="956"/>
      <c r="K2272" s="956"/>
      <c r="L2272" s="956"/>
      <c r="M2272" s="957"/>
    </row>
    <row r="2273" spans="1:13" ht="18" customHeight="1">
      <c r="A2273" s="17"/>
      <c r="B2273" s="436" t="s">
        <v>165</v>
      </c>
      <c r="C2273" s="953" t="s">
        <v>64</v>
      </c>
      <c r="D2273" s="954"/>
      <c r="E2273" s="954"/>
      <c r="F2273" s="955"/>
      <c r="G2273" s="60" t="s">
        <v>101</v>
      </c>
      <c r="H2273" s="956">
        <f>VLOOKUP($A2264,'Class-1'!$B$9:$DL$108,8,0)</f>
        <v>0</v>
      </c>
      <c r="I2273" s="956"/>
      <c r="J2273" s="956"/>
      <c r="K2273" s="956"/>
      <c r="L2273" s="956"/>
      <c r="M2273" s="957"/>
    </row>
    <row r="2274" spans="1:13" ht="18" customHeight="1">
      <c r="A2274" s="17"/>
      <c r="B2274" s="436" t="s">
        <v>165</v>
      </c>
      <c r="C2274" s="953" t="s">
        <v>65</v>
      </c>
      <c r="D2274" s="954"/>
      <c r="E2274" s="954"/>
      <c r="F2274" s="955"/>
      <c r="G2274" s="60" t="s">
        <v>101</v>
      </c>
      <c r="H2274" s="1026" t="str">
        <f>CONCATENATE('Class-1'!$F$4,'Class-1'!$I$4)</f>
        <v>4(A)</v>
      </c>
      <c r="I2274" s="956"/>
      <c r="J2274" s="956"/>
      <c r="K2274" s="956"/>
      <c r="L2274" s="956"/>
      <c r="M2274" s="957"/>
    </row>
    <row r="2275" spans="1:13" ht="18" customHeight="1" thickBot="1">
      <c r="A2275" s="17"/>
      <c r="B2275" s="436" t="s">
        <v>165</v>
      </c>
      <c r="C2275" s="1027" t="s">
        <v>25</v>
      </c>
      <c r="D2275" s="1028"/>
      <c r="E2275" s="1028"/>
      <c r="F2275" s="1029"/>
      <c r="G2275" s="130" t="s">
        <v>101</v>
      </c>
      <c r="H2275" s="1030">
        <f>VLOOKUP($A2264,'Class-1'!$B$9:$DL$108,9,0)</f>
        <v>0</v>
      </c>
      <c r="I2275" s="1030"/>
      <c r="J2275" s="1030"/>
      <c r="K2275" s="1030"/>
      <c r="L2275" s="1030"/>
      <c r="M2275" s="1031"/>
    </row>
    <row r="2276" spans="1:13" ht="18" customHeight="1">
      <c r="A2276" s="17"/>
      <c r="B2276" s="436" t="s">
        <v>165</v>
      </c>
      <c r="C2276" s="958" t="s">
        <v>66</v>
      </c>
      <c r="D2276" s="959"/>
      <c r="E2276" s="268" t="s">
        <v>109</v>
      </c>
      <c r="F2276" s="268" t="s">
        <v>110</v>
      </c>
      <c r="G2276" s="265" t="s">
        <v>34</v>
      </c>
      <c r="H2276" s="269" t="s">
        <v>67</v>
      </c>
      <c r="I2276" s="265" t="s">
        <v>147</v>
      </c>
      <c r="J2276" s="270" t="s">
        <v>31</v>
      </c>
      <c r="K2276" s="960" t="s">
        <v>118</v>
      </c>
      <c r="L2276" s="961"/>
      <c r="M2276" s="275" t="s">
        <v>119</v>
      </c>
    </row>
    <row r="2277" spans="1:13" ht="18" customHeight="1" thickBot="1">
      <c r="A2277" s="17"/>
      <c r="B2277" s="436" t="s">
        <v>165</v>
      </c>
      <c r="C2277" s="966" t="s">
        <v>68</v>
      </c>
      <c r="D2277" s="967"/>
      <c r="E2277" s="470">
        <f>'Class-1'!$K$7</f>
        <v>20</v>
      </c>
      <c r="F2277" s="470">
        <f>'Class-1'!$L$7</f>
        <v>20</v>
      </c>
      <c r="G2277" s="266">
        <f>E2277+F2277</f>
        <v>40</v>
      </c>
      <c r="H2277" s="470">
        <f>'Class-1'!$Q$7</f>
        <v>60</v>
      </c>
      <c r="I2277" s="266">
        <f>G2277+H2277</f>
        <v>100</v>
      </c>
      <c r="J2277" s="470">
        <f>'Class-1'!$U$7</f>
        <v>100</v>
      </c>
      <c r="K2277" s="1032">
        <f>I2277+J2277</f>
        <v>200</v>
      </c>
      <c r="L2277" s="1033"/>
      <c r="M2277" s="276" t="s">
        <v>166</v>
      </c>
    </row>
    <row r="2278" spans="1:13" ht="18" customHeight="1">
      <c r="A2278" s="17"/>
      <c r="B2278" s="436" t="s">
        <v>165</v>
      </c>
      <c r="C2278" s="1034" t="str">
        <f>'Class-1'!$K$3</f>
        <v>Hindi</v>
      </c>
      <c r="D2278" s="1035"/>
      <c r="E2278" s="131">
        <f>IF(OR(C2278="",$I2269="NSO"),"",VLOOKUP($A2264,'Class-1'!$B$9:$DL$108,10,0))</f>
        <v>0</v>
      </c>
      <c r="F2278" s="131">
        <f>IF(OR(C2278="",$I2269="NSO"),"",VLOOKUP($A2264,'Class-1'!$B$9:$DL$108,11,0))</f>
        <v>0</v>
      </c>
      <c r="G2278" s="267">
        <f>SUM(E2278,F2278)</f>
        <v>0</v>
      </c>
      <c r="H2278" s="131">
        <f>IF(OR(C2278="",$I2269="NSO"),"",VLOOKUP($A2264,'Class-1'!$B$9:$DL$108,16,0))</f>
        <v>0</v>
      </c>
      <c r="I2278" s="264">
        <f t="shared" ref="I2278:I2283" si="249">SUM(G2278,H2278)</f>
        <v>0</v>
      </c>
      <c r="J2278" s="131">
        <f>IF(OR(C2278="",$I2269="NSO"),"",VLOOKUP($A2264,'Class-1'!$B$9:$DL$108,20,0))</f>
        <v>0</v>
      </c>
      <c r="K2278" s="1036">
        <f t="shared" ref="K2278:K2283" si="250">SUM(I2278,J2278)</f>
        <v>0</v>
      </c>
      <c r="L2278" s="1037">
        <f t="shared" ref="L2278:L2283" si="251">SUM(J2278,K2278)</f>
        <v>0</v>
      </c>
      <c r="M2278" s="277" t="str">
        <f>IF(OR(C2278="",$I2269="NSO"),"",VLOOKUP($A2264,'Class-1'!$B$9:$DL$108,23,0))</f>
        <v/>
      </c>
    </row>
    <row r="2279" spans="1:13" ht="18" customHeight="1">
      <c r="A2279" s="17"/>
      <c r="B2279" s="436" t="s">
        <v>165</v>
      </c>
      <c r="C2279" s="962" t="str">
        <f>'Class-1'!$Y$3</f>
        <v>Mathematics</v>
      </c>
      <c r="D2279" s="963"/>
      <c r="E2279" s="131">
        <f>IF(OR(C2279="",$I2269="NSO"),"",VLOOKUP($A2264,'Class-1'!$B$9:$DL$108,24,0))</f>
        <v>0</v>
      </c>
      <c r="F2279" s="131">
        <f>IF(OR(C2279="",$I2269="NSO"),"",VLOOKUP($A2264,'Class-1'!$B$9:$DL$108,25,0))</f>
        <v>0</v>
      </c>
      <c r="G2279" s="267">
        <f t="shared" ref="G2279:G2283" si="252">SUM(E2279,F2279)</f>
        <v>0</v>
      </c>
      <c r="H2279" s="131">
        <f>IF(OR(C2279="",$I2269="NSO"),"",VLOOKUP($A2264,'Class-1'!$B$9:$DL$108,30,0))</f>
        <v>0</v>
      </c>
      <c r="I2279" s="264">
        <f t="shared" si="249"/>
        <v>0</v>
      </c>
      <c r="J2279" s="131">
        <f>IF(OR(C2279="",$I2269="NSO"),"",VLOOKUP($A2264,'Class-1'!$B$9:$DL$108,34,0))</f>
        <v>0</v>
      </c>
      <c r="K2279" s="964">
        <f t="shared" si="250"/>
        <v>0</v>
      </c>
      <c r="L2279" s="965">
        <f t="shared" si="251"/>
        <v>0</v>
      </c>
      <c r="M2279" s="277" t="str">
        <f>IF(OR(C2279="",$I2269="NSO"),"",VLOOKUP($A2264,'Class-1'!$B$9:$DL$108,37,0))</f>
        <v/>
      </c>
    </row>
    <row r="2280" spans="1:13" ht="18" customHeight="1">
      <c r="A2280" s="17"/>
      <c r="B2280" s="436" t="s">
        <v>165</v>
      </c>
      <c r="C2280" s="962" t="str">
        <f>'Class-1'!$AM$3</f>
        <v>Sanskrit</v>
      </c>
      <c r="D2280" s="963"/>
      <c r="E2280" s="131">
        <f>IF(OR(C2280="",$I2269="NSO"),"",VLOOKUP($A2264,'Class-1'!$B$9:$DL$108,38,0))</f>
        <v>0</v>
      </c>
      <c r="F2280" s="131">
        <f>IF(OR(C2280="",$I2269="NSO"),"",VLOOKUP($A2264,'Class-1'!$B$9:$DL$108,39,0))</f>
        <v>0</v>
      </c>
      <c r="G2280" s="267">
        <f t="shared" si="252"/>
        <v>0</v>
      </c>
      <c r="H2280" s="131">
        <f>IF(OR(C2280="",$I2269="NSO"),"",VLOOKUP($A2264,'Class-1'!$B$9:$DL$108,44,0))</f>
        <v>0</v>
      </c>
      <c r="I2280" s="264">
        <f t="shared" si="249"/>
        <v>0</v>
      </c>
      <c r="J2280" s="131">
        <f>IF(OR(C2280="",$I2269="NSO"),"",VLOOKUP($A2264,'Class-1'!$B$9:$DL$108,48,0))</f>
        <v>0</v>
      </c>
      <c r="K2280" s="964">
        <f t="shared" si="250"/>
        <v>0</v>
      </c>
      <c r="L2280" s="965">
        <f t="shared" si="251"/>
        <v>0</v>
      </c>
      <c r="M2280" s="277" t="str">
        <f>IF(OR(C2280="",$I2269="NSO"),"",VLOOKUP($A2264,'Class-1'!$B$9:$DL$108,51,0))</f>
        <v/>
      </c>
    </row>
    <row r="2281" spans="1:13" ht="18" customHeight="1">
      <c r="A2281" s="17"/>
      <c r="B2281" s="436" t="s">
        <v>165</v>
      </c>
      <c r="C2281" s="962" t="str">
        <f>'Class-1'!$BA$3</f>
        <v>English</v>
      </c>
      <c r="D2281" s="963"/>
      <c r="E2281" s="131">
        <f>IF(OR(C2281="",$I2269="NSO"),"",VLOOKUP($A2264,'Class-1'!$B$9:$DL$108,52,0))</f>
        <v>0</v>
      </c>
      <c r="F2281" s="131">
        <f>IF(OR(C2281="",$I2269="NSO"),"",VLOOKUP($A2264,'Class-1'!$B$9:$DL$108,53,0))</f>
        <v>0</v>
      </c>
      <c r="G2281" s="267">
        <f t="shared" si="252"/>
        <v>0</v>
      </c>
      <c r="H2281" s="131">
        <f>IF(OR(C2281="",$I2269="NSO"),"",VLOOKUP($A2264,'Class-1'!$B$9:$DL$108,58,0))</f>
        <v>0</v>
      </c>
      <c r="I2281" s="264">
        <f t="shared" si="249"/>
        <v>0</v>
      </c>
      <c r="J2281" s="131">
        <f>IF(OR(C2281="",$I2269="NSO"),"",VLOOKUP($A2264,'Class-1'!$B$9:$DL$108,62,0))</f>
        <v>0</v>
      </c>
      <c r="K2281" s="964">
        <f t="shared" si="250"/>
        <v>0</v>
      </c>
      <c r="L2281" s="965">
        <f t="shared" si="251"/>
        <v>0</v>
      </c>
      <c r="M2281" s="277" t="str">
        <f>IF(OR(C2281="",$I2269="NSO"),"",VLOOKUP($A2264,'Class-1'!$B$9:$DL$108,65,0))</f>
        <v/>
      </c>
    </row>
    <row r="2282" spans="1:13" ht="18" customHeight="1" thickBot="1">
      <c r="A2282" s="17"/>
      <c r="B2282" s="436" t="s">
        <v>165</v>
      </c>
      <c r="C2282" s="966" t="s">
        <v>68</v>
      </c>
      <c r="D2282" s="967"/>
      <c r="E2282" s="470">
        <f>'Class-1'!$BO$7</f>
        <v>20</v>
      </c>
      <c r="F2282" s="470">
        <f>'Class-1'!$BP$7</f>
        <v>20</v>
      </c>
      <c r="G2282" s="266">
        <f t="shared" si="252"/>
        <v>40</v>
      </c>
      <c r="H2282" s="271">
        <f>'Class-1'!$BU$7</f>
        <v>60</v>
      </c>
      <c r="I2282" s="266">
        <f t="shared" si="249"/>
        <v>100</v>
      </c>
      <c r="J2282" s="470">
        <f>'Class-1'!$BY$7</f>
        <v>100</v>
      </c>
      <c r="K2282" s="1032">
        <f t="shared" si="250"/>
        <v>200</v>
      </c>
      <c r="L2282" s="1033">
        <f t="shared" si="251"/>
        <v>300</v>
      </c>
      <c r="M2282" s="276" t="s">
        <v>166</v>
      </c>
    </row>
    <row r="2283" spans="1:13" ht="18" customHeight="1">
      <c r="A2283" s="17"/>
      <c r="B2283" s="436" t="s">
        <v>165</v>
      </c>
      <c r="C2283" s="962" t="str">
        <f>'Class-1'!$BO$3</f>
        <v>Env. Study</v>
      </c>
      <c r="D2283" s="963"/>
      <c r="E2283" s="131">
        <f>IF(OR(C2283="",$I2269="NSO"),"",VLOOKUP($A2264,'Class-1'!$B$9:$DL$108,66,0))</f>
        <v>0</v>
      </c>
      <c r="F2283" s="131">
        <f>IF(OR(C2283="",$I2269="NSO"),"",VLOOKUP($A2264,'Class-1'!$B$9:$DL$108,67,0))</f>
        <v>0</v>
      </c>
      <c r="G2283" s="264">
        <f t="shared" si="252"/>
        <v>0</v>
      </c>
      <c r="H2283" s="131">
        <f>IF(OR(C2283="",$I2269="NSO"),"",VLOOKUP($A2264,'Class-1'!$B$9:$DL$108,72,0))</f>
        <v>0</v>
      </c>
      <c r="I2283" s="264">
        <f t="shared" si="249"/>
        <v>0</v>
      </c>
      <c r="J2283" s="131">
        <f>IF(OR(C2283="",$I2269="NSO"),"",VLOOKUP($A2264,'Class-1'!$B$9:$DL$108,76,0))</f>
        <v>0</v>
      </c>
      <c r="K2283" s="968">
        <f t="shared" si="250"/>
        <v>0</v>
      </c>
      <c r="L2283" s="969">
        <f t="shared" si="251"/>
        <v>0</v>
      </c>
      <c r="M2283" s="277" t="str">
        <f>IF(OR(C2283="",$I2269="NSO"),"",VLOOKUP($A2264,'Class-1'!$B$9:$DL$108,79,0))</f>
        <v/>
      </c>
    </row>
    <row r="2284" spans="1:13" ht="18" customHeight="1" thickBot="1">
      <c r="A2284" s="17"/>
      <c r="B2284" s="436" t="s">
        <v>165</v>
      </c>
      <c r="C2284" s="970"/>
      <c r="D2284" s="971"/>
      <c r="E2284" s="971"/>
      <c r="F2284" s="971"/>
      <c r="G2284" s="971"/>
      <c r="H2284" s="971"/>
      <c r="I2284" s="971"/>
      <c r="J2284" s="971"/>
      <c r="K2284" s="971"/>
      <c r="L2284" s="971"/>
      <c r="M2284" s="972"/>
    </row>
    <row r="2285" spans="1:13" ht="18" customHeight="1">
      <c r="A2285" s="17"/>
      <c r="B2285" s="436" t="s">
        <v>165</v>
      </c>
      <c r="C2285" s="973" t="s">
        <v>120</v>
      </c>
      <c r="D2285" s="974"/>
      <c r="E2285" s="975"/>
      <c r="F2285" s="906" t="s">
        <v>121</v>
      </c>
      <c r="G2285" s="906"/>
      <c r="H2285" s="907" t="s">
        <v>122</v>
      </c>
      <c r="I2285" s="908"/>
      <c r="J2285" s="132" t="s">
        <v>51</v>
      </c>
      <c r="K2285" s="438" t="s">
        <v>123</v>
      </c>
      <c r="L2285" s="262" t="s">
        <v>49</v>
      </c>
      <c r="M2285" s="278" t="s">
        <v>54</v>
      </c>
    </row>
    <row r="2286" spans="1:13" ht="18" customHeight="1" thickBot="1">
      <c r="A2286" s="17"/>
      <c r="B2286" s="436" t="s">
        <v>165</v>
      </c>
      <c r="C2286" s="976"/>
      <c r="D2286" s="977"/>
      <c r="E2286" s="978"/>
      <c r="F2286" s="909">
        <f>IF(OR($I2269="",$I2269="NSO"),"",VLOOKUP($A2264,'Class-1'!$B$9:$DL$108,107,0))</f>
        <v>1000</v>
      </c>
      <c r="G2286" s="910"/>
      <c r="H2286" s="909">
        <f>IF(OR($I2269="",$I2269="NSO"),"",VLOOKUP($A2264,'Class-1'!$B$9:$DL$108,108,0))</f>
        <v>0</v>
      </c>
      <c r="I2286" s="910"/>
      <c r="J2286" s="133">
        <f>IF(OR($I2269="",$I2269="NSO"),"",VLOOKUP($A2264,'Class-1'!$B$9:$DL$200,109,0))</f>
        <v>0</v>
      </c>
      <c r="K2286" s="133" t="str">
        <f>IF(OR($I2269="",$I2269="NSO"),"",VLOOKUP($A2264,'Class-1'!$B$9:$DL$200,110,0))</f>
        <v/>
      </c>
      <c r="L2286" s="263" t="str">
        <f>IF(OR($I2269="",$I2269="NSO"),"",VLOOKUP($A2264,'Class-1'!$B$9:$DL$200,111,0))</f>
        <v/>
      </c>
      <c r="M2286" s="279" t="str">
        <f>IF(OR($I2269="",$I2269="NSO"),"",VLOOKUP($A2264,'Class-1'!$B$9:$DL$200,113,0))</f>
        <v/>
      </c>
    </row>
    <row r="2287" spans="1:13" ht="18" customHeight="1" thickBot="1">
      <c r="A2287" s="17"/>
      <c r="B2287" s="436" t="s">
        <v>165</v>
      </c>
      <c r="C2287" s="979"/>
      <c r="D2287" s="980"/>
      <c r="E2287" s="980"/>
      <c r="F2287" s="980"/>
      <c r="G2287" s="980"/>
      <c r="H2287" s="981"/>
      <c r="I2287" s="983" t="s">
        <v>73</v>
      </c>
      <c r="J2287" s="984"/>
      <c r="K2287" s="63">
        <f>IF(OR($I2269="",$I2269="NSO"),"",VLOOKUP($A2264,'Class-1'!$B$9:$DL$200,104,0))</f>
        <v>0</v>
      </c>
      <c r="L2287" s="982" t="s">
        <v>93</v>
      </c>
      <c r="M2287" s="897"/>
    </row>
    <row r="2288" spans="1:13" ht="18" customHeight="1" thickBot="1">
      <c r="A2288" s="17"/>
      <c r="B2288" s="436" t="s">
        <v>165</v>
      </c>
      <c r="C2288" s="1014" t="s">
        <v>72</v>
      </c>
      <c r="D2288" s="1015"/>
      <c r="E2288" s="1015"/>
      <c r="F2288" s="1015"/>
      <c r="G2288" s="1015"/>
      <c r="H2288" s="1016"/>
      <c r="I2288" s="1017" t="s">
        <v>74</v>
      </c>
      <c r="J2288" s="1018"/>
      <c r="K2288" s="64">
        <f>IF(OR($I2269="",$I2269="NSO"),"",VLOOKUP($A2264,'Class-1'!$B$9:$DL$200,105,0))</f>
        <v>0</v>
      </c>
      <c r="L2288" s="1019" t="str">
        <f>IF(OR($I2269="",$I2269="NSO"),"",VLOOKUP($A2264,'Class-1'!$B$9:$DL$200,106,0))</f>
        <v/>
      </c>
      <c r="M2288" s="1020"/>
    </row>
    <row r="2289" spans="1:13" ht="18" customHeight="1" thickBot="1">
      <c r="A2289" s="17"/>
      <c r="B2289" s="436" t="s">
        <v>165</v>
      </c>
      <c r="C2289" s="1001" t="s">
        <v>66</v>
      </c>
      <c r="D2289" s="1002"/>
      <c r="E2289" s="1003"/>
      <c r="F2289" s="1012" t="s">
        <v>69</v>
      </c>
      <c r="G2289" s="1013"/>
      <c r="H2289" s="272" t="s">
        <v>58</v>
      </c>
      <c r="I2289" s="985" t="s">
        <v>75</v>
      </c>
      <c r="J2289" s="986"/>
      <c r="K2289" s="987">
        <f>IF(OR($I2269="",$I2269="NSO"),"",VLOOKUP($A2264,'Class-1'!$B$9:$DL$200,114,0))</f>
        <v>0</v>
      </c>
      <c r="L2289" s="987"/>
      <c r="M2289" s="988"/>
    </row>
    <row r="2290" spans="1:13" ht="18" customHeight="1">
      <c r="A2290" s="17"/>
      <c r="B2290" s="436" t="s">
        <v>165</v>
      </c>
      <c r="C2290" s="923" t="str">
        <f>'Class-1'!$CC$3</f>
        <v>WORK EXP.</v>
      </c>
      <c r="D2290" s="924"/>
      <c r="E2290" s="925"/>
      <c r="F2290" s="926" t="str">
        <f>IF(OR(C2290="",$I2269="NSO"),"",VLOOKUP($A2264,'Class-1'!$B$9:$DZ$200,121,0))</f>
        <v>0/100</v>
      </c>
      <c r="G2290" s="927"/>
      <c r="H2290" s="85" t="str">
        <f>IF(OR(C2290="",$I2269="NSO"),"",VLOOKUP($A2264,'Class-1'!$B$9:$DL$108,87,0))</f>
        <v/>
      </c>
      <c r="I2290" s="1021" t="s">
        <v>95</v>
      </c>
      <c r="J2290" s="1022"/>
      <c r="K2290" s="1023">
        <f>'Class-1'!$T$2</f>
        <v>44705</v>
      </c>
      <c r="L2290" s="1024"/>
      <c r="M2290" s="1025"/>
    </row>
    <row r="2291" spans="1:13" ht="18" customHeight="1">
      <c r="A2291" s="17"/>
      <c r="B2291" s="436" t="s">
        <v>165</v>
      </c>
      <c r="C2291" s="923" t="str">
        <f>'Class-1'!$CK$3</f>
        <v>ART EDUCATION</v>
      </c>
      <c r="D2291" s="924"/>
      <c r="E2291" s="925"/>
      <c r="F2291" s="926" t="str">
        <f>IF(OR(C2291="",$I2269="NSO"),"",VLOOKUP($A2264,'Class-1'!$B$9:$DZ$200,125,0))</f>
        <v>0/100</v>
      </c>
      <c r="G2291" s="927"/>
      <c r="H2291" s="134" t="str">
        <f>IF(OR(C2291="",$I2269="NSO"),"",VLOOKUP($A2264,'Class-1'!$B$9:$DL$108,95,0))</f>
        <v/>
      </c>
      <c r="I2291" s="928"/>
      <c r="J2291" s="929"/>
      <c r="K2291" s="929"/>
      <c r="L2291" s="929"/>
      <c r="M2291" s="930"/>
    </row>
    <row r="2292" spans="1:13" ht="18" customHeight="1" thickBot="1">
      <c r="A2292" s="17"/>
      <c r="B2292" s="436" t="s">
        <v>165</v>
      </c>
      <c r="C2292" s="931" t="str">
        <f>'Class-1'!$CS$3</f>
        <v>HEALTH &amp; PHY. EDUCATION</v>
      </c>
      <c r="D2292" s="932"/>
      <c r="E2292" s="933"/>
      <c r="F2292" s="926" t="str">
        <f>IF(OR(C2292="",$I2269="NSO"),"",VLOOKUP($A2264,'Class-1'!$B$9:$DZ$200,129,0))</f>
        <v>0/100</v>
      </c>
      <c r="G2292" s="927"/>
      <c r="H2292" s="86" t="str">
        <f>IF(OR(C2292="",$I2269="NSO"),"",VLOOKUP($A2264,'Class-1'!$B$9:$DL$108,103,0))</f>
        <v/>
      </c>
      <c r="I2292" s="889" t="s">
        <v>89</v>
      </c>
      <c r="J2292" s="890"/>
      <c r="K2292" s="936"/>
      <c r="L2292" s="937"/>
      <c r="M2292" s="938"/>
    </row>
    <row r="2293" spans="1:13" ht="18" customHeight="1">
      <c r="A2293" s="17"/>
      <c r="B2293" s="436" t="s">
        <v>165</v>
      </c>
      <c r="C2293" s="895" t="s">
        <v>76</v>
      </c>
      <c r="D2293" s="896"/>
      <c r="E2293" s="896"/>
      <c r="F2293" s="896"/>
      <c r="G2293" s="896"/>
      <c r="H2293" s="897"/>
      <c r="I2293" s="891"/>
      <c r="J2293" s="892"/>
      <c r="K2293" s="939"/>
      <c r="L2293" s="940"/>
      <c r="M2293" s="941"/>
    </row>
    <row r="2294" spans="1:13" ht="18" customHeight="1">
      <c r="A2294" s="17"/>
      <c r="B2294" s="436" t="s">
        <v>165</v>
      </c>
      <c r="C2294" s="135" t="s">
        <v>35</v>
      </c>
      <c r="D2294" s="463" t="s">
        <v>82</v>
      </c>
      <c r="E2294" s="452"/>
      <c r="F2294" s="463" t="s">
        <v>83</v>
      </c>
      <c r="G2294" s="464"/>
      <c r="H2294" s="465"/>
      <c r="I2294" s="893"/>
      <c r="J2294" s="894"/>
      <c r="K2294" s="942"/>
      <c r="L2294" s="943"/>
      <c r="M2294" s="944"/>
    </row>
    <row r="2295" spans="1:13" ht="16.5" customHeight="1">
      <c r="A2295" s="17"/>
      <c r="B2295" s="436" t="s">
        <v>165</v>
      </c>
      <c r="C2295" s="148" t="s">
        <v>168</v>
      </c>
      <c r="D2295" s="451" t="s">
        <v>170</v>
      </c>
      <c r="E2295" s="148"/>
      <c r="F2295" s="468" t="s">
        <v>84</v>
      </c>
      <c r="G2295" s="466"/>
      <c r="H2295" s="467"/>
      <c r="I2295" s="992" t="s">
        <v>90</v>
      </c>
      <c r="J2295" s="993"/>
      <c r="K2295" s="993"/>
      <c r="L2295" s="993"/>
      <c r="M2295" s="994"/>
    </row>
    <row r="2296" spans="1:13" ht="16.5" customHeight="1">
      <c r="A2296" s="17"/>
      <c r="B2296" s="436" t="s">
        <v>165</v>
      </c>
      <c r="C2296" s="471" t="s">
        <v>77</v>
      </c>
      <c r="D2296" s="451" t="s">
        <v>173</v>
      </c>
      <c r="E2296" s="148"/>
      <c r="F2296" s="468" t="s">
        <v>85</v>
      </c>
      <c r="G2296" s="466"/>
      <c r="H2296" s="467"/>
      <c r="I2296" s="995"/>
      <c r="J2296" s="996"/>
      <c r="K2296" s="996"/>
      <c r="L2296" s="996"/>
      <c r="M2296" s="997"/>
    </row>
    <row r="2297" spans="1:13" ht="16.5" customHeight="1">
      <c r="A2297" s="17"/>
      <c r="B2297" s="436" t="s">
        <v>165</v>
      </c>
      <c r="C2297" s="471" t="s">
        <v>78</v>
      </c>
      <c r="D2297" s="451" t="s">
        <v>174</v>
      </c>
      <c r="E2297" s="148"/>
      <c r="F2297" s="468" t="s">
        <v>86</v>
      </c>
      <c r="G2297" s="466"/>
      <c r="H2297" s="467"/>
      <c r="I2297" s="995"/>
      <c r="J2297" s="996"/>
      <c r="K2297" s="996"/>
      <c r="L2297" s="996"/>
      <c r="M2297" s="997"/>
    </row>
    <row r="2298" spans="1:13" ht="16.5" customHeight="1">
      <c r="A2298" s="17"/>
      <c r="B2298" s="436" t="s">
        <v>165</v>
      </c>
      <c r="C2298" s="471" t="s">
        <v>80</v>
      </c>
      <c r="D2298" s="451" t="s">
        <v>171</v>
      </c>
      <c r="E2298" s="148"/>
      <c r="F2298" s="468" t="s">
        <v>88</v>
      </c>
      <c r="G2298" s="466"/>
      <c r="H2298" s="467"/>
      <c r="I2298" s="998"/>
      <c r="J2298" s="999"/>
      <c r="K2298" s="999"/>
      <c r="L2298" s="999"/>
      <c r="M2298" s="1000"/>
    </row>
    <row r="2299" spans="1:13" ht="16.5" customHeight="1" thickBot="1">
      <c r="A2299" s="17"/>
      <c r="B2299" s="437" t="s">
        <v>165</v>
      </c>
      <c r="C2299" s="280" t="s">
        <v>79</v>
      </c>
      <c r="D2299" s="446" t="s">
        <v>172</v>
      </c>
      <c r="E2299" s="439"/>
      <c r="F2299" s="461" t="s">
        <v>87</v>
      </c>
      <c r="G2299" s="462"/>
      <c r="H2299" s="469"/>
      <c r="I2299" s="989" t="s">
        <v>124</v>
      </c>
      <c r="J2299" s="990"/>
      <c r="K2299" s="990"/>
      <c r="L2299" s="990"/>
      <c r="M2299" s="991"/>
    </row>
    <row r="2300" spans="1:13" ht="20.25" customHeight="1" thickBot="1">
      <c r="A2300" s="1004"/>
      <c r="B2300" s="1004"/>
      <c r="C2300" s="1004"/>
      <c r="D2300" s="1004"/>
      <c r="E2300" s="1004"/>
      <c r="F2300" s="1004"/>
      <c r="G2300" s="1004"/>
      <c r="H2300" s="1004"/>
      <c r="I2300" s="1004"/>
      <c r="J2300" s="1004"/>
      <c r="K2300" s="1004"/>
      <c r="L2300" s="1004"/>
      <c r="M2300" s="1004"/>
    </row>
    <row r="2301" spans="1:13" ht="14.25" customHeight="1" thickBot="1">
      <c r="A2301" s="282">
        <f>A2264+1</f>
        <v>64</v>
      </c>
      <c r="B2301" s="1009" t="s">
        <v>61</v>
      </c>
      <c r="C2301" s="1010"/>
      <c r="D2301" s="1010"/>
      <c r="E2301" s="1010"/>
      <c r="F2301" s="1010"/>
      <c r="G2301" s="1010"/>
      <c r="H2301" s="1010"/>
      <c r="I2301" s="1010"/>
      <c r="J2301" s="1010"/>
      <c r="K2301" s="1010"/>
      <c r="L2301" s="1010"/>
      <c r="M2301" s="1011"/>
    </row>
    <row r="2302" spans="1:13" ht="36.75" thickTop="1">
      <c r="A2302" s="17"/>
      <c r="B2302" s="1005"/>
      <c r="C2302" s="1006"/>
      <c r="D2302" s="945" t="str">
        <f>Master!$E$8</f>
        <v>Govt.Sr.Sec.Sch. Raimalwada</v>
      </c>
      <c r="E2302" s="946"/>
      <c r="F2302" s="946"/>
      <c r="G2302" s="946"/>
      <c r="H2302" s="946"/>
      <c r="I2302" s="946"/>
      <c r="J2302" s="946"/>
      <c r="K2302" s="946"/>
      <c r="L2302" s="946"/>
      <c r="M2302" s="947"/>
    </row>
    <row r="2303" spans="1:13" ht="21" customHeight="1" thickBot="1">
      <c r="A2303" s="17"/>
      <c r="B2303" s="1007"/>
      <c r="C2303" s="1008"/>
      <c r="D2303" s="948" t="str">
        <f>Master!$E$11</f>
        <v>P.S.-Bapini (Jodhpur)</v>
      </c>
      <c r="E2303" s="949"/>
      <c r="F2303" s="949"/>
      <c r="G2303" s="949"/>
      <c r="H2303" s="949"/>
      <c r="I2303" s="949"/>
      <c r="J2303" s="949"/>
      <c r="K2303" s="949"/>
      <c r="L2303" s="949"/>
      <c r="M2303" s="950"/>
    </row>
    <row r="2304" spans="1:13" ht="42.75" customHeight="1" thickTop="1">
      <c r="A2304" s="17"/>
      <c r="B2304" s="273"/>
      <c r="C2304" s="916" t="s">
        <v>62</v>
      </c>
      <c r="D2304" s="917"/>
      <c r="E2304" s="917"/>
      <c r="F2304" s="917"/>
      <c r="G2304" s="917"/>
      <c r="H2304" s="917"/>
      <c r="I2304" s="918"/>
      <c r="J2304" s="922" t="s">
        <v>91</v>
      </c>
      <c r="K2304" s="922"/>
      <c r="L2304" s="934" t="str">
        <f>Master!$E$14</f>
        <v>0810000000</v>
      </c>
      <c r="M2304" s="935"/>
    </row>
    <row r="2305" spans="1:13" ht="18" customHeight="1" thickBot="1">
      <c r="A2305" s="17"/>
      <c r="B2305" s="274"/>
      <c r="C2305" s="919"/>
      <c r="D2305" s="920"/>
      <c r="E2305" s="920"/>
      <c r="F2305" s="920"/>
      <c r="G2305" s="920"/>
      <c r="H2305" s="920"/>
      <c r="I2305" s="921"/>
      <c r="J2305" s="898" t="s">
        <v>63</v>
      </c>
      <c r="K2305" s="899"/>
      <c r="L2305" s="902" t="str">
        <f>Master!$E$6</f>
        <v>2021-22</v>
      </c>
      <c r="M2305" s="903"/>
    </row>
    <row r="2306" spans="1:13" ht="18" customHeight="1" thickBot="1">
      <c r="A2306" s="17"/>
      <c r="B2306" s="274"/>
      <c r="C2306" s="951" t="s">
        <v>125</v>
      </c>
      <c r="D2306" s="952"/>
      <c r="E2306" s="952"/>
      <c r="F2306" s="952"/>
      <c r="G2306" s="952"/>
      <c r="H2306" s="952"/>
      <c r="I2306" s="281">
        <f>VLOOKUP($A2301,'Class-1'!$B$9:$F$108,5,0)</f>
        <v>0</v>
      </c>
      <c r="J2306" s="900"/>
      <c r="K2306" s="901"/>
      <c r="L2306" s="904"/>
      <c r="M2306" s="905"/>
    </row>
    <row r="2307" spans="1:13" ht="18" customHeight="1">
      <c r="A2307" s="17"/>
      <c r="B2307" s="436" t="s">
        <v>165</v>
      </c>
      <c r="C2307" s="911" t="s">
        <v>20</v>
      </c>
      <c r="D2307" s="912"/>
      <c r="E2307" s="912"/>
      <c r="F2307" s="913"/>
      <c r="G2307" s="31" t="s">
        <v>101</v>
      </c>
      <c r="H2307" s="914">
        <f>VLOOKUP($A2301,'Class-1'!$B$9:$DL$108,3,0)</f>
        <v>0</v>
      </c>
      <c r="I2307" s="914"/>
      <c r="J2307" s="914"/>
      <c r="K2307" s="914"/>
      <c r="L2307" s="914"/>
      <c r="M2307" s="915"/>
    </row>
    <row r="2308" spans="1:13" ht="18" customHeight="1">
      <c r="A2308" s="17"/>
      <c r="B2308" s="436" t="s">
        <v>165</v>
      </c>
      <c r="C2308" s="953" t="s">
        <v>22</v>
      </c>
      <c r="D2308" s="954"/>
      <c r="E2308" s="954"/>
      <c r="F2308" s="955"/>
      <c r="G2308" s="60" t="s">
        <v>101</v>
      </c>
      <c r="H2308" s="956">
        <f>VLOOKUP($A2301,'Class-1'!$B$9:$DL$108,6,0)</f>
        <v>0</v>
      </c>
      <c r="I2308" s="956"/>
      <c r="J2308" s="956"/>
      <c r="K2308" s="956"/>
      <c r="L2308" s="956"/>
      <c r="M2308" s="957"/>
    </row>
    <row r="2309" spans="1:13" ht="18" customHeight="1">
      <c r="A2309" s="17"/>
      <c r="B2309" s="436" t="s">
        <v>165</v>
      </c>
      <c r="C2309" s="953" t="s">
        <v>23</v>
      </c>
      <c r="D2309" s="954"/>
      <c r="E2309" s="954"/>
      <c r="F2309" s="955"/>
      <c r="G2309" s="60" t="s">
        <v>101</v>
      </c>
      <c r="H2309" s="956">
        <f>VLOOKUP($A2301,'Class-1'!$B$9:$DL$108,7,0)</f>
        <v>0</v>
      </c>
      <c r="I2309" s="956"/>
      <c r="J2309" s="956"/>
      <c r="K2309" s="956"/>
      <c r="L2309" s="956"/>
      <c r="M2309" s="957"/>
    </row>
    <row r="2310" spans="1:13" ht="18" customHeight="1">
      <c r="A2310" s="17"/>
      <c r="B2310" s="436" t="s">
        <v>165</v>
      </c>
      <c r="C2310" s="953" t="s">
        <v>64</v>
      </c>
      <c r="D2310" s="954"/>
      <c r="E2310" s="954"/>
      <c r="F2310" s="955"/>
      <c r="G2310" s="60" t="s">
        <v>101</v>
      </c>
      <c r="H2310" s="956">
        <f>VLOOKUP($A2301,'Class-1'!$B$9:$DL$108,8,0)</f>
        <v>0</v>
      </c>
      <c r="I2310" s="956"/>
      <c r="J2310" s="956"/>
      <c r="K2310" s="956"/>
      <c r="L2310" s="956"/>
      <c r="M2310" s="957"/>
    </row>
    <row r="2311" spans="1:13" ht="18" customHeight="1">
      <c r="A2311" s="17"/>
      <c r="B2311" s="436" t="s">
        <v>165</v>
      </c>
      <c r="C2311" s="953" t="s">
        <v>65</v>
      </c>
      <c r="D2311" s="954"/>
      <c r="E2311" s="954"/>
      <c r="F2311" s="955"/>
      <c r="G2311" s="60" t="s">
        <v>101</v>
      </c>
      <c r="H2311" s="1026" t="str">
        <f>CONCATENATE('Class-1'!$F$4,'Class-1'!$I$4)</f>
        <v>4(A)</v>
      </c>
      <c r="I2311" s="956"/>
      <c r="J2311" s="956"/>
      <c r="K2311" s="956"/>
      <c r="L2311" s="956"/>
      <c r="M2311" s="957"/>
    </row>
    <row r="2312" spans="1:13" ht="18" customHeight="1" thickBot="1">
      <c r="A2312" s="17"/>
      <c r="B2312" s="436" t="s">
        <v>165</v>
      </c>
      <c r="C2312" s="1027" t="s">
        <v>25</v>
      </c>
      <c r="D2312" s="1028"/>
      <c r="E2312" s="1028"/>
      <c r="F2312" s="1029"/>
      <c r="G2312" s="130" t="s">
        <v>101</v>
      </c>
      <c r="H2312" s="1030">
        <f>VLOOKUP($A2301,'Class-1'!$B$9:$DL$108,9,0)</f>
        <v>0</v>
      </c>
      <c r="I2312" s="1030"/>
      <c r="J2312" s="1030"/>
      <c r="K2312" s="1030"/>
      <c r="L2312" s="1030"/>
      <c r="M2312" s="1031"/>
    </row>
    <row r="2313" spans="1:13" ht="18" customHeight="1">
      <c r="A2313" s="17"/>
      <c r="B2313" s="436" t="s">
        <v>165</v>
      </c>
      <c r="C2313" s="958" t="s">
        <v>66</v>
      </c>
      <c r="D2313" s="959"/>
      <c r="E2313" s="268" t="s">
        <v>109</v>
      </c>
      <c r="F2313" s="268" t="s">
        <v>110</v>
      </c>
      <c r="G2313" s="265" t="s">
        <v>34</v>
      </c>
      <c r="H2313" s="269" t="s">
        <v>67</v>
      </c>
      <c r="I2313" s="265" t="s">
        <v>147</v>
      </c>
      <c r="J2313" s="270" t="s">
        <v>31</v>
      </c>
      <c r="K2313" s="960" t="s">
        <v>118</v>
      </c>
      <c r="L2313" s="961"/>
      <c r="M2313" s="275" t="s">
        <v>119</v>
      </c>
    </row>
    <row r="2314" spans="1:13" ht="18" customHeight="1" thickBot="1">
      <c r="A2314" s="17"/>
      <c r="B2314" s="436" t="s">
        <v>165</v>
      </c>
      <c r="C2314" s="966" t="s">
        <v>68</v>
      </c>
      <c r="D2314" s="967"/>
      <c r="E2314" s="470">
        <f>'Class-1'!$K$7</f>
        <v>20</v>
      </c>
      <c r="F2314" s="470">
        <f>'Class-1'!$L$7</f>
        <v>20</v>
      </c>
      <c r="G2314" s="266">
        <f>E2314+F2314</f>
        <v>40</v>
      </c>
      <c r="H2314" s="470">
        <f>'Class-1'!$Q$7</f>
        <v>60</v>
      </c>
      <c r="I2314" s="266">
        <f>G2314+H2314</f>
        <v>100</v>
      </c>
      <c r="J2314" s="470">
        <f>'Class-1'!$U$7</f>
        <v>100</v>
      </c>
      <c r="K2314" s="1032">
        <f>I2314+J2314</f>
        <v>200</v>
      </c>
      <c r="L2314" s="1033"/>
      <c r="M2314" s="276" t="s">
        <v>166</v>
      </c>
    </row>
    <row r="2315" spans="1:13" ht="18" customHeight="1">
      <c r="A2315" s="17"/>
      <c r="B2315" s="436" t="s">
        <v>165</v>
      </c>
      <c r="C2315" s="1034" t="str">
        <f>'Class-1'!$K$3</f>
        <v>Hindi</v>
      </c>
      <c r="D2315" s="1035"/>
      <c r="E2315" s="131">
        <f>IF(OR(C2315="",$I2306="NSO"),"",VLOOKUP($A2301,'Class-1'!$B$9:$DL$108,10,0))</f>
        <v>0</v>
      </c>
      <c r="F2315" s="131">
        <f>IF(OR(C2315="",$I2306="NSO"),"",VLOOKUP($A2301,'Class-1'!$B$9:$DL$108,11,0))</f>
        <v>0</v>
      </c>
      <c r="G2315" s="267">
        <f>SUM(E2315,F2315)</f>
        <v>0</v>
      </c>
      <c r="H2315" s="131">
        <f>IF(OR(C2315="",$I2306="NSO"),"",VLOOKUP($A2301,'Class-1'!$B$9:$DL$108,16,0))</f>
        <v>0</v>
      </c>
      <c r="I2315" s="264">
        <f t="shared" ref="I2315:I2320" si="253">SUM(G2315,H2315)</f>
        <v>0</v>
      </c>
      <c r="J2315" s="131">
        <f>IF(OR(C2315="",$I2306="NSO"),"",VLOOKUP($A2301,'Class-1'!$B$9:$DL$108,20,0))</f>
        <v>0</v>
      </c>
      <c r="K2315" s="1036">
        <f t="shared" ref="K2315:K2320" si="254">SUM(I2315,J2315)</f>
        <v>0</v>
      </c>
      <c r="L2315" s="1037">
        <f t="shared" ref="L2315:L2320" si="255">SUM(J2315,K2315)</f>
        <v>0</v>
      </c>
      <c r="M2315" s="277" t="str">
        <f>IF(OR(C2315="",$I2306="NSO"),"",VLOOKUP($A2301,'Class-1'!$B$9:$DL$108,23,0))</f>
        <v/>
      </c>
    </row>
    <row r="2316" spans="1:13" ht="18" customHeight="1">
      <c r="A2316" s="17"/>
      <c r="B2316" s="436" t="s">
        <v>165</v>
      </c>
      <c r="C2316" s="962" t="str">
        <f>'Class-1'!$Y$3</f>
        <v>Mathematics</v>
      </c>
      <c r="D2316" s="963"/>
      <c r="E2316" s="131">
        <f>IF(OR(C2316="",$I2306="NSO"),"",VLOOKUP($A2301,'Class-1'!$B$9:$DL$108,24,0))</f>
        <v>0</v>
      </c>
      <c r="F2316" s="131">
        <f>IF(OR(C2316="",$I2306="NSO"),"",VLOOKUP($A2301,'Class-1'!$B$9:$DL$108,25,0))</f>
        <v>0</v>
      </c>
      <c r="G2316" s="267">
        <f t="shared" ref="G2316:G2320" si="256">SUM(E2316,F2316)</f>
        <v>0</v>
      </c>
      <c r="H2316" s="131">
        <f>IF(OR(C2316="",$I2306="NSO"),"",VLOOKUP($A2301,'Class-1'!$B$9:$DL$108,30,0))</f>
        <v>0</v>
      </c>
      <c r="I2316" s="264">
        <f t="shared" si="253"/>
        <v>0</v>
      </c>
      <c r="J2316" s="131">
        <f>IF(OR(C2316="",$I2306="NSO"),"",VLOOKUP($A2301,'Class-1'!$B$9:$DL$108,34,0))</f>
        <v>0</v>
      </c>
      <c r="K2316" s="964">
        <f t="shared" si="254"/>
        <v>0</v>
      </c>
      <c r="L2316" s="965">
        <f t="shared" si="255"/>
        <v>0</v>
      </c>
      <c r="M2316" s="277" t="str">
        <f>IF(OR(C2316="",$I2306="NSO"),"",VLOOKUP($A2301,'Class-1'!$B$9:$DL$108,37,0))</f>
        <v/>
      </c>
    </row>
    <row r="2317" spans="1:13" ht="18" customHeight="1">
      <c r="A2317" s="17"/>
      <c r="B2317" s="436" t="s">
        <v>165</v>
      </c>
      <c r="C2317" s="962" t="str">
        <f>'Class-1'!$AM$3</f>
        <v>Sanskrit</v>
      </c>
      <c r="D2317" s="963"/>
      <c r="E2317" s="131">
        <f>IF(OR(C2317="",$I2306="NSO"),"",VLOOKUP($A2301,'Class-1'!$B$9:$DL$108,38,0))</f>
        <v>0</v>
      </c>
      <c r="F2317" s="131">
        <f>IF(OR(C2317="",$I2306="NSO"),"",VLOOKUP($A2301,'Class-1'!$B$9:$DL$108,39,0))</f>
        <v>0</v>
      </c>
      <c r="G2317" s="267">
        <f t="shared" si="256"/>
        <v>0</v>
      </c>
      <c r="H2317" s="131">
        <f>IF(OR(C2317="",$I2306="NSO"),"",VLOOKUP($A2301,'Class-1'!$B$9:$DL$108,44,0))</f>
        <v>0</v>
      </c>
      <c r="I2317" s="264">
        <f t="shared" si="253"/>
        <v>0</v>
      </c>
      <c r="J2317" s="131">
        <f>IF(OR(C2317="",$I2306="NSO"),"",VLOOKUP($A2301,'Class-1'!$B$9:$DL$108,48,0))</f>
        <v>0</v>
      </c>
      <c r="K2317" s="964">
        <f t="shared" si="254"/>
        <v>0</v>
      </c>
      <c r="L2317" s="965">
        <f t="shared" si="255"/>
        <v>0</v>
      </c>
      <c r="M2317" s="277" t="str">
        <f>IF(OR(C2317="",$I2306="NSO"),"",VLOOKUP($A2301,'Class-1'!$B$9:$DL$108,51,0))</f>
        <v/>
      </c>
    </row>
    <row r="2318" spans="1:13" ht="18" customHeight="1">
      <c r="A2318" s="17"/>
      <c r="B2318" s="436" t="s">
        <v>165</v>
      </c>
      <c r="C2318" s="962" t="str">
        <f>'Class-1'!$BA$3</f>
        <v>English</v>
      </c>
      <c r="D2318" s="963"/>
      <c r="E2318" s="131">
        <f>IF(OR(C2318="",$I2306="NSO"),"",VLOOKUP($A2301,'Class-1'!$B$9:$DL$108,52,0))</f>
        <v>0</v>
      </c>
      <c r="F2318" s="131">
        <f>IF(OR(C2318="",$I2306="NSO"),"",VLOOKUP($A2301,'Class-1'!$B$9:$DL$108,53,0))</f>
        <v>0</v>
      </c>
      <c r="G2318" s="267">
        <f t="shared" si="256"/>
        <v>0</v>
      </c>
      <c r="H2318" s="131">
        <f>IF(OR(C2318="",$I2306="NSO"),"",VLOOKUP($A2301,'Class-1'!$B$9:$DL$108,58,0))</f>
        <v>0</v>
      </c>
      <c r="I2318" s="264">
        <f t="shared" si="253"/>
        <v>0</v>
      </c>
      <c r="J2318" s="131">
        <f>IF(OR(C2318="",$I2306="NSO"),"",VLOOKUP($A2301,'Class-1'!$B$9:$DL$108,62,0))</f>
        <v>0</v>
      </c>
      <c r="K2318" s="964">
        <f t="shared" si="254"/>
        <v>0</v>
      </c>
      <c r="L2318" s="965">
        <f t="shared" si="255"/>
        <v>0</v>
      </c>
      <c r="M2318" s="277" t="str">
        <f>IF(OR(C2318="",$I2306="NSO"),"",VLOOKUP($A2301,'Class-1'!$B$9:$DL$108,65,0))</f>
        <v/>
      </c>
    </row>
    <row r="2319" spans="1:13" ht="18" customHeight="1" thickBot="1">
      <c r="A2319" s="17"/>
      <c r="B2319" s="436" t="s">
        <v>165</v>
      </c>
      <c r="C2319" s="966" t="s">
        <v>68</v>
      </c>
      <c r="D2319" s="967"/>
      <c r="E2319" s="470">
        <f>'Class-1'!$BO$7</f>
        <v>20</v>
      </c>
      <c r="F2319" s="470">
        <f>'Class-1'!$BP$7</f>
        <v>20</v>
      </c>
      <c r="G2319" s="266">
        <f t="shared" si="256"/>
        <v>40</v>
      </c>
      <c r="H2319" s="271">
        <f>'Class-1'!$BU$7</f>
        <v>60</v>
      </c>
      <c r="I2319" s="266">
        <f t="shared" si="253"/>
        <v>100</v>
      </c>
      <c r="J2319" s="470">
        <f>'Class-1'!$BY$7</f>
        <v>100</v>
      </c>
      <c r="K2319" s="1032">
        <f t="shared" si="254"/>
        <v>200</v>
      </c>
      <c r="L2319" s="1033">
        <f t="shared" si="255"/>
        <v>300</v>
      </c>
      <c r="M2319" s="276" t="s">
        <v>166</v>
      </c>
    </row>
    <row r="2320" spans="1:13" ht="18" customHeight="1">
      <c r="A2320" s="17"/>
      <c r="B2320" s="436" t="s">
        <v>165</v>
      </c>
      <c r="C2320" s="962" t="str">
        <f>'Class-1'!$BO$3</f>
        <v>Env. Study</v>
      </c>
      <c r="D2320" s="963"/>
      <c r="E2320" s="131">
        <f>IF(OR(C2320="",$I2306="NSO"),"",VLOOKUP($A2301,'Class-1'!$B$9:$DL$108,66,0))</f>
        <v>0</v>
      </c>
      <c r="F2320" s="131">
        <f>IF(OR(C2320="",$I2306="NSO"),"",VLOOKUP($A2301,'Class-1'!$B$9:$DL$108,67,0))</f>
        <v>0</v>
      </c>
      <c r="G2320" s="264">
        <f t="shared" si="256"/>
        <v>0</v>
      </c>
      <c r="H2320" s="131">
        <f>IF(OR(C2320="",$I2306="NSO"),"",VLOOKUP($A2301,'Class-1'!$B$9:$DL$108,72,0))</f>
        <v>0</v>
      </c>
      <c r="I2320" s="264">
        <f t="shared" si="253"/>
        <v>0</v>
      </c>
      <c r="J2320" s="131">
        <f>IF(OR(C2320="",$I2306="NSO"),"",VLOOKUP($A2301,'Class-1'!$B$9:$DL$108,76,0))</f>
        <v>0</v>
      </c>
      <c r="K2320" s="968">
        <f t="shared" si="254"/>
        <v>0</v>
      </c>
      <c r="L2320" s="969">
        <f t="shared" si="255"/>
        <v>0</v>
      </c>
      <c r="M2320" s="277" t="str">
        <f>IF(OR(C2320="",$I2306="NSO"),"",VLOOKUP($A2301,'Class-1'!$B$9:$DL$108,79,0))</f>
        <v/>
      </c>
    </row>
    <row r="2321" spans="1:13" ht="18" customHeight="1" thickBot="1">
      <c r="A2321" s="17"/>
      <c r="B2321" s="436" t="s">
        <v>165</v>
      </c>
      <c r="C2321" s="970"/>
      <c r="D2321" s="971"/>
      <c r="E2321" s="971"/>
      <c r="F2321" s="971"/>
      <c r="G2321" s="971"/>
      <c r="H2321" s="971"/>
      <c r="I2321" s="971"/>
      <c r="J2321" s="971"/>
      <c r="K2321" s="971"/>
      <c r="L2321" s="971"/>
      <c r="M2321" s="972"/>
    </row>
    <row r="2322" spans="1:13" ht="18" customHeight="1">
      <c r="A2322" s="17"/>
      <c r="B2322" s="436" t="s">
        <v>165</v>
      </c>
      <c r="C2322" s="973" t="s">
        <v>120</v>
      </c>
      <c r="D2322" s="974"/>
      <c r="E2322" s="975"/>
      <c r="F2322" s="906" t="s">
        <v>121</v>
      </c>
      <c r="G2322" s="906"/>
      <c r="H2322" s="907" t="s">
        <v>122</v>
      </c>
      <c r="I2322" s="908"/>
      <c r="J2322" s="132" t="s">
        <v>51</v>
      </c>
      <c r="K2322" s="438" t="s">
        <v>123</v>
      </c>
      <c r="L2322" s="262" t="s">
        <v>49</v>
      </c>
      <c r="M2322" s="278" t="s">
        <v>54</v>
      </c>
    </row>
    <row r="2323" spans="1:13" ht="18" customHeight="1" thickBot="1">
      <c r="A2323" s="17"/>
      <c r="B2323" s="436" t="s">
        <v>165</v>
      </c>
      <c r="C2323" s="976"/>
      <c r="D2323" s="977"/>
      <c r="E2323" s="978"/>
      <c r="F2323" s="909">
        <f>IF(OR($I2306="",$I2306="NSO"),"",VLOOKUP($A2301,'Class-1'!$B$9:$DL$108,107,0))</f>
        <v>1000</v>
      </c>
      <c r="G2323" s="910"/>
      <c r="H2323" s="909">
        <f>IF(OR($I2306="",$I2306="NSO"),"",VLOOKUP($A2301,'Class-1'!$B$9:$DL$108,108,0))</f>
        <v>0</v>
      </c>
      <c r="I2323" s="910"/>
      <c r="J2323" s="133">
        <f>IF(OR($I2306="",$I2306="NSO"),"",VLOOKUP($A2301,'Class-1'!$B$9:$DL$200,109,0))</f>
        <v>0</v>
      </c>
      <c r="K2323" s="133" t="str">
        <f>IF(OR($I2306="",$I2306="NSO"),"",VLOOKUP($A2301,'Class-1'!$B$9:$DL$200,110,0))</f>
        <v/>
      </c>
      <c r="L2323" s="263" t="str">
        <f>IF(OR($I2306="",$I2306="NSO"),"",VLOOKUP($A2301,'Class-1'!$B$9:$DL$200,111,0))</f>
        <v/>
      </c>
      <c r="M2323" s="279" t="str">
        <f>IF(OR($I2306="",$I2306="NSO"),"",VLOOKUP($A2301,'Class-1'!$B$9:$DL$200,113,0))</f>
        <v/>
      </c>
    </row>
    <row r="2324" spans="1:13" ht="18" customHeight="1" thickBot="1">
      <c r="A2324" s="17"/>
      <c r="B2324" s="436" t="s">
        <v>165</v>
      </c>
      <c r="C2324" s="979"/>
      <c r="D2324" s="980"/>
      <c r="E2324" s="980"/>
      <c r="F2324" s="980"/>
      <c r="G2324" s="980"/>
      <c r="H2324" s="981"/>
      <c r="I2324" s="983" t="s">
        <v>73</v>
      </c>
      <c r="J2324" s="984"/>
      <c r="K2324" s="63">
        <f>IF(OR($I2306="",$I2306="NSO"),"",VLOOKUP($A2301,'Class-1'!$B$9:$DL$200,104,0))</f>
        <v>0</v>
      </c>
      <c r="L2324" s="982" t="s">
        <v>93</v>
      </c>
      <c r="M2324" s="897"/>
    </row>
    <row r="2325" spans="1:13" ht="18" customHeight="1" thickBot="1">
      <c r="A2325" s="17"/>
      <c r="B2325" s="436" t="s">
        <v>165</v>
      </c>
      <c r="C2325" s="1014" t="s">
        <v>72</v>
      </c>
      <c r="D2325" s="1015"/>
      <c r="E2325" s="1015"/>
      <c r="F2325" s="1015"/>
      <c r="G2325" s="1015"/>
      <c r="H2325" s="1016"/>
      <c r="I2325" s="1017" t="s">
        <v>74</v>
      </c>
      <c r="J2325" s="1018"/>
      <c r="K2325" s="64">
        <f>IF(OR($I2306="",$I2306="NSO"),"",VLOOKUP($A2301,'Class-1'!$B$9:$DL$200,105,0))</f>
        <v>0</v>
      </c>
      <c r="L2325" s="1019" t="str">
        <f>IF(OR($I2306="",$I2306="NSO"),"",VLOOKUP($A2301,'Class-1'!$B$9:$DL$200,106,0))</f>
        <v/>
      </c>
      <c r="M2325" s="1020"/>
    </row>
    <row r="2326" spans="1:13" ht="18" customHeight="1" thickBot="1">
      <c r="A2326" s="17"/>
      <c r="B2326" s="436" t="s">
        <v>165</v>
      </c>
      <c r="C2326" s="1001" t="s">
        <v>66</v>
      </c>
      <c r="D2326" s="1002"/>
      <c r="E2326" s="1003"/>
      <c r="F2326" s="1012" t="s">
        <v>69</v>
      </c>
      <c r="G2326" s="1013"/>
      <c r="H2326" s="272" t="s">
        <v>58</v>
      </c>
      <c r="I2326" s="985" t="s">
        <v>75</v>
      </c>
      <c r="J2326" s="986"/>
      <c r="K2326" s="987">
        <f>IF(OR($I2306="",$I2306="NSO"),"",VLOOKUP($A2301,'Class-1'!$B$9:$DL$200,114,0))</f>
        <v>0</v>
      </c>
      <c r="L2326" s="987"/>
      <c r="M2326" s="988"/>
    </row>
    <row r="2327" spans="1:13" ht="18" customHeight="1">
      <c r="A2327" s="17"/>
      <c r="B2327" s="436" t="s">
        <v>165</v>
      </c>
      <c r="C2327" s="923" t="str">
        <f>'Class-1'!$CC$3</f>
        <v>WORK EXP.</v>
      </c>
      <c r="D2327" s="924"/>
      <c r="E2327" s="925"/>
      <c r="F2327" s="926" t="str">
        <f>IF(OR(C2327="",$I2306="NSO"),"",VLOOKUP($A2301,'Class-1'!$B$9:$DZ$200,121,0))</f>
        <v>0/100</v>
      </c>
      <c r="G2327" s="927"/>
      <c r="H2327" s="85" t="str">
        <f>IF(OR(C2327="",$I2306="NSO"),"",VLOOKUP($A2301,'Class-1'!$B$9:$DL$108,87,0))</f>
        <v/>
      </c>
      <c r="I2327" s="1021" t="s">
        <v>95</v>
      </c>
      <c r="J2327" s="1022"/>
      <c r="K2327" s="1023">
        <f>'Class-1'!$T$2</f>
        <v>44705</v>
      </c>
      <c r="L2327" s="1024"/>
      <c r="M2327" s="1025"/>
    </row>
    <row r="2328" spans="1:13" ht="18" customHeight="1">
      <c r="A2328" s="17"/>
      <c r="B2328" s="436" t="s">
        <v>165</v>
      </c>
      <c r="C2328" s="923" t="str">
        <f>'Class-1'!$CK$3</f>
        <v>ART EDUCATION</v>
      </c>
      <c r="D2328" s="924"/>
      <c r="E2328" s="925"/>
      <c r="F2328" s="926" t="str">
        <f>IF(OR(C2328="",$I2306="NSO"),"",VLOOKUP($A2301,'Class-1'!$B$9:$DZ$200,125,0))</f>
        <v>0/100</v>
      </c>
      <c r="G2328" s="927"/>
      <c r="H2328" s="134" t="str">
        <f>IF(OR(C2328="",$I2306="NSO"),"",VLOOKUP($A2301,'Class-1'!$B$9:$DL$108,95,0))</f>
        <v/>
      </c>
      <c r="I2328" s="928"/>
      <c r="J2328" s="929"/>
      <c r="K2328" s="929"/>
      <c r="L2328" s="929"/>
      <c r="M2328" s="930"/>
    </row>
    <row r="2329" spans="1:13" ht="18" customHeight="1" thickBot="1">
      <c r="A2329" s="17"/>
      <c r="B2329" s="436" t="s">
        <v>165</v>
      </c>
      <c r="C2329" s="931" t="str">
        <f>'Class-1'!$CS$3</f>
        <v>HEALTH &amp; PHY. EDUCATION</v>
      </c>
      <c r="D2329" s="932"/>
      <c r="E2329" s="933"/>
      <c r="F2329" s="926" t="str">
        <f>IF(OR(C2329="",$I2306="NSO"),"",VLOOKUP($A2301,'Class-1'!$B$9:$DZ$200,129,0))</f>
        <v>0/100</v>
      </c>
      <c r="G2329" s="927"/>
      <c r="H2329" s="86" t="str">
        <f>IF(OR(C2329="",$I2306="NSO"),"",VLOOKUP($A2301,'Class-1'!$B$9:$DL$108,103,0))</f>
        <v/>
      </c>
      <c r="I2329" s="889" t="s">
        <v>89</v>
      </c>
      <c r="J2329" s="890"/>
      <c r="K2329" s="936"/>
      <c r="L2329" s="937"/>
      <c r="M2329" s="938"/>
    </row>
    <row r="2330" spans="1:13" ht="18" customHeight="1">
      <c r="A2330" s="17"/>
      <c r="B2330" s="436" t="s">
        <v>165</v>
      </c>
      <c r="C2330" s="895" t="s">
        <v>76</v>
      </c>
      <c r="D2330" s="896"/>
      <c r="E2330" s="896"/>
      <c r="F2330" s="896"/>
      <c r="G2330" s="896"/>
      <c r="H2330" s="897"/>
      <c r="I2330" s="891"/>
      <c r="J2330" s="892"/>
      <c r="K2330" s="939"/>
      <c r="L2330" s="940"/>
      <c r="M2330" s="941"/>
    </row>
    <row r="2331" spans="1:13" ht="18" customHeight="1">
      <c r="A2331" s="17"/>
      <c r="B2331" s="436" t="s">
        <v>165</v>
      </c>
      <c r="C2331" s="135" t="s">
        <v>35</v>
      </c>
      <c r="D2331" s="463" t="s">
        <v>82</v>
      </c>
      <c r="E2331" s="452"/>
      <c r="F2331" s="463" t="s">
        <v>83</v>
      </c>
      <c r="G2331" s="464"/>
      <c r="H2331" s="465"/>
      <c r="I2331" s="893"/>
      <c r="J2331" s="894"/>
      <c r="K2331" s="942"/>
      <c r="L2331" s="943"/>
      <c r="M2331" s="944"/>
    </row>
    <row r="2332" spans="1:13" ht="16.5" customHeight="1">
      <c r="A2332" s="17"/>
      <c r="B2332" s="436" t="s">
        <v>165</v>
      </c>
      <c r="C2332" s="148" t="s">
        <v>168</v>
      </c>
      <c r="D2332" s="451" t="s">
        <v>170</v>
      </c>
      <c r="E2332" s="148"/>
      <c r="F2332" s="468" t="s">
        <v>84</v>
      </c>
      <c r="G2332" s="466"/>
      <c r="H2332" s="467"/>
      <c r="I2332" s="992" t="s">
        <v>90</v>
      </c>
      <c r="J2332" s="993"/>
      <c r="K2332" s="993"/>
      <c r="L2332" s="993"/>
      <c r="M2332" s="994"/>
    </row>
    <row r="2333" spans="1:13" ht="16.5" customHeight="1">
      <c r="A2333" s="17"/>
      <c r="B2333" s="436" t="s">
        <v>165</v>
      </c>
      <c r="C2333" s="471" t="s">
        <v>77</v>
      </c>
      <c r="D2333" s="451" t="s">
        <v>173</v>
      </c>
      <c r="E2333" s="148"/>
      <c r="F2333" s="468" t="s">
        <v>85</v>
      </c>
      <c r="G2333" s="466"/>
      <c r="H2333" s="467"/>
      <c r="I2333" s="995"/>
      <c r="J2333" s="996"/>
      <c r="K2333" s="996"/>
      <c r="L2333" s="996"/>
      <c r="M2333" s="997"/>
    </row>
    <row r="2334" spans="1:13" ht="16.5" customHeight="1">
      <c r="A2334" s="17"/>
      <c r="B2334" s="436" t="s">
        <v>165</v>
      </c>
      <c r="C2334" s="471" t="s">
        <v>78</v>
      </c>
      <c r="D2334" s="451" t="s">
        <v>174</v>
      </c>
      <c r="E2334" s="148"/>
      <c r="F2334" s="468" t="s">
        <v>86</v>
      </c>
      <c r="G2334" s="466"/>
      <c r="H2334" s="467"/>
      <c r="I2334" s="995"/>
      <c r="J2334" s="996"/>
      <c r="K2334" s="996"/>
      <c r="L2334" s="996"/>
      <c r="M2334" s="997"/>
    </row>
    <row r="2335" spans="1:13" ht="16.5" customHeight="1">
      <c r="A2335" s="17"/>
      <c r="B2335" s="436" t="s">
        <v>165</v>
      </c>
      <c r="C2335" s="471" t="s">
        <v>80</v>
      </c>
      <c r="D2335" s="451" t="s">
        <v>171</v>
      </c>
      <c r="E2335" s="148"/>
      <c r="F2335" s="468" t="s">
        <v>88</v>
      </c>
      <c r="G2335" s="466"/>
      <c r="H2335" s="467"/>
      <c r="I2335" s="998"/>
      <c r="J2335" s="999"/>
      <c r="K2335" s="999"/>
      <c r="L2335" s="999"/>
      <c r="M2335" s="1000"/>
    </row>
    <row r="2336" spans="1:13" ht="16.5" customHeight="1" thickBot="1">
      <c r="A2336" s="17"/>
      <c r="B2336" s="437" t="s">
        <v>165</v>
      </c>
      <c r="C2336" s="280" t="s">
        <v>79</v>
      </c>
      <c r="D2336" s="446" t="s">
        <v>172</v>
      </c>
      <c r="E2336" s="439"/>
      <c r="F2336" s="461" t="s">
        <v>87</v>
      </c>
      <c r="G2336" s="462"/>
      <c r="H2336" s="469"/>
      <c r="I2336" s="989" t="s">
        <v>124</v>
      </c>
      <c r="J2336" s="990"/>
      <c r="K2336" s="990"/>
      <c r="L2336" s="990"/>
      <c r="M2336" s="991"/>
    </row>
    <row r="2337" spans="1:13" ht="14.25" customHeight="1" thickBot="1">
      <c r="A2337" s="282">
        <f>A2301+1</f>
        <v>65</v>
      </c>
      <c r="B2337" s="1009" t="s">
        <v>61</v>
      </c>
      <c r="C2337" s="1010"/>
      <c r="D2337" s="1010"/>
      <c r="E2337" s="1010"/>
      <c r="F2337" s="1010"/>
      <c r="G2337" s="1010"/>
      <c r="H2337" s="1010"/>
      <c r="I2337" s="1010"/>
      <c r="J2337" s="1010"/>
      <c r="K2337" s="1010"/>
      <c r="L2337" s="1010"/>
      <c r="M2337" s="1011"/>
    </row>
    <row r="2338" spans="1:13" ht="36.75" thickTop="1">
      <c r="A2338" s="17"/>
      <c r="B2338" s="1005"/>
      <c r="C2338" s="1006"/>
      <c r="D2338" s="945" t="str">
        <f>Master!$E$8</f>
        <v>Govt.Sr.Sec.Sch. Raimalwada</v>
      </c>
      <c r="E2338" s="946"/>
      <c r="F2338" s="946"/>
      <c r="G2338" s="946"/>
      <c r="H2338" s="946"/>
      <c r="I2338" s="946"/>
      <c r="J2338" s="946"/>
      <c r="K2338" s="946"/>
      <c r="L2338" s="946"/>
      <c r="M2338" s="947"/>
    </row>
    <row r="2339" spans="1:13" ht="21" customHeight="1" thickBot="1">
      <c r="A2339" s="17"/>
      <c r="B2339" s="1007"/>
      <c r="C2339" s="1008"/>
      <c r="D2339" s="948" t="str">
        <f>Master!$E$11</f>
        <v>P.S.-Bapini (Jodhpur)</v>
      </c>
      <c r="E2339" s="949"/>
      <c r="F2339" s="949"/>
      <c r="G2339" s="949"/>
      <c r="H2339" s="949"/>
      <c r="I2339" s="949"/>
      <c r="J2339" s="949"/>
      <c r="K2339" s="949"/>
      <c r="L2339" s="949"/>
      <c r="M2339" s="950"/>
    </row>
    <row r="2340" spans="1:13" ht="42.75" customHeight="1" thickTop="1">
      <c r="A2340" s="17"/>
      <c r="B2340" s="273"/>
      <c r="C2340" s="916" t="s">
        <v>62</v>
      </c>
      <c r="D2340" s="917"/>
      <c r="E2340" s="917"/>
      <c r="F2340" s="917"/>
      <c r="G2340" s="917"/>
      <c r="H2340" s="917"/>
      <c r="I2340" s="918"/>
      <c r="J2340" s="922" t="s">
        <v>91</v>
      </c>
      <c r="K2340" s="922"/>
      <c r="L2340" s="934" t="str">
        <f>Master!$E$14</f>
        <v>0810000000</v>
      </c>
      <c r="M2340" s="935"/>
    </row>
    <row r="2341" spans="1:13" ht="18" customHeight="1" thickBot="1">
      <c r="A2341" s="17"/>
      <c r="B2341" s="274"/>
      <c r="C2341" s="919"/>
      <c r="D2341" s="920"/>
      <c r="E2341" s="920"/>
      <c r="F2341" s="920"/>
      <c r="G2341" s="920"/>
      <c r="H2341" s="920"/>
      <c r="I2341" s="921"/>
      <c r="J2341" s="898" t="s">
        <v>63</v>
      </c>
      <c r="K2341" s="899"/>
      <c r="L2341" s="902" t="str">
        <f>Master!$E$6</f>
        <v>2021-22</v>
      </c>
      <c r="M2341" s="903"/>
    </row>
    <row r="2342" spans="1:13" ht="18" customHeight="1" thickBot="1">
      <c r="A2342" s="17"/>
      <c r="B2342" s="274"/>
      <c r="C2342" s="951" t="s">
        <v>125</v>
      </c>
      <c r="D2342" s="952"/>
      <c r="E2342" s="952"/>
      <c r="F2342" s="952"/>
      <c r="G2342" s="952"/>
      <c r="H2342" s="952"/>
      <c r="I2342" s="281">
        <f>VLOOKUP($A2337,'Class-1'!$B$9:$F$108,5,0)</f>
        <v>0</v>
      </c>
      <c r="J2342" s="900"/>
      <c r="K2342" s="901"/>
      <c r="L2342" s="904"/>
      <c r="M2342" s="905"/>
    </row>
    <row r="2343" spans="1:13" ht="18" customHeight="1">
      <c r="A2343" s="17"/>
      <c r="B2343" s="436" t="s">
        <v>165</v>
      </c>
      <c r="C2343" s="911" t="s">
        <v>20</v>
      </c>
      <c r="D2343" s="912"/>
      <c r="E2343" s="912"/>
      <c r="F2343" s="913"/>
      <c r="G2343" s="31" t="s">
        <v>101</v>
      </c>
      <c r="H2343" s="914">
        <f>VLOOKUP($A2337,'Class-1'!$B$9:$DL$108,3,0)</f>
        <v>0</v>
      </c>
      <c r="I2343" s="914"/>
      <c r="J2343" s="914"/>
      <c r="K2343" s="914"/>
      <c r="L2343" s="914"/>
      <c r="M2343" s="915"/>
    </row>
    <row r="2344" spans="1:13" ht="18" customHeight="1">
      <c r="A2344" s="17"/>
      <c r="B2344" s="436" t="s">
        <v>165</v>
      </c>
      <c r="C2344" s="953" t="s">
        <v>22</v>
      </c>
      <c r="D2344" s="954"/>
      <c r="E2344" s="954"/>
      <c r="F2344" s="955"/>
      <c r="G2344" s="60" t="s">
        <v>101</v>
      </c>
      <c r="H2344" s="956">
        <f>VLOOKUP($A2337,'Class-1'!$B$9:$DL$108,6,0)</f>
        <v>0</v>
      </c>
      <c r="I2344" s="956"/>
      <c r="J2344" s="956"/>
      <c r="K2344" s="956"/>
      <c r="L2344" s="956"/>
      <c r="M2344" s="957"/>
    </row>
    <row r="2345" spans="1:13" ht="18" customHeight="1">
      <c r="A2345" s="17"/>
      <c r="B2345" s="436" t="s">
        <v>165</v>
      </c>
      <c r="C2345" s="953" t="s">
        <v>23</v>
      </c>
      <c r="D2345" s="954"/>
      <c r="E2345" s="954"/>
      <c r="F2345" s="955"/>
      <c r="G2345" s="60" t="s">
        <v>101</v>
      </c>
      <c r="H2345" s="956">
        <f>VLOOKUP($A2337,'Class-1'!$B$9:$DL$108,7,0)</f>
        <v>0</v>
      </c>
      <c r="I2345" s="956"/>
      <c r="J2345" s="956"/>
      <c r="K2345" s="956"/>
      <c r="L2345" s="956"/>
      <c r="M2345" s="957"/>
    </row>
    <row r="2346" spans="1:13" ht="18" customHeight="1">
      <c r="A2346" s="17"/>
      <c r="B2346" s="436" t="s">
        <v>165</v>
      </c>
      <c r="C2346" s="953" t="s">
        <v>64</v>
      </c>
      <c r="D2346" s="954"/>
      <c r="E2346" s="954"/>
      <c r="F2346" s="955"/>
      <c r="G2346" s="60" t="s">
        <v>101</v>
      </c>
      <c r="H2346" s="956">
        <f>VLOOKUP($A2337,'Class-1'!$B$9:$DL$108,8,0)</f>
        <v>0</v>
      </c>
      <c r="I2346" s="956"/>
      <c r="J2346" s="956"/>
      <c r="K2346" s="956"/>
      <c r="L2346" s="956"/>
      <c r="M2346" s="957"/>
    </row>
    <row r="2347" spans="1:13" ht="18" customHeight="1">
      <c r="A2347" s="17"/>
      <c r="B2347" s="436" t="s">
        <v>165</v>
      </c>
      <c r="C2347" s="953" t="s">
        <v>65</v>
      </c>
      <c r="D2347" s="954"/>
      <c r="E2347" s="954"/>
      <c r="F2347" s="955"/>
      <c r="G2347" s="60" t="s">
        <v>101</v>
      </c>
      <c r="H2347" s="1026" t="str">
        <f>CONCATENATE('Class-1'!$F$4,'Class-1'!$I$4)</f>
        <v>4(A)</v>
      </c>
      <c r="I2347" s="956"/>
      <c r="J2347" s="956"/>
      <c r="K2347" s="956"/>
      <c r="L2347" s="956"/>
      <c r="M2347" s="957"/>
    </row>
    <row r="2348" spans="1:13" ht="18" customHeight="1" thickBot="1">
      <c r="A2348" s="17"/>
      <c r="B2348" s="436" t="s">
        <v>165</v>
      </c>
      <c r="C2348" s="1027" t="s">
        <v>25</v>
      </c>
      <c r="D2348" s="1028"/>
      <c r="E2348" s="1028"/>
      <c r="F2348" s="1029"/>
      <c r="G2348" s="130" t="s">
        <v>101</v>
      </c>
      <c r="H2348" s="1030">
        <f>VLOOKUP($A2337,'Class-1'!$B$9:$DL$108,9,0)</f>
        <v>0</v>
      </c>
      <c r="I2348" s="1030"/>
      <c r="J2348" s="1030"/>
      <c r="K2348" s="1030"/>
      <c r="L2348" s="1030"/>
      <c r="M2348" s="1031"/>
    </row>
    <row r="2349" spans="1:13" ht="18" customHeight="1">
      <c r="A2349" s="17"/>
      <c r="B2349" s="436" t="s">
        <v>165</v>
      </c>
      <c r="C2349" s="958" t="s">
        <v>66</v>
      </c>
      <c r="D2349" s="959"/>
      <c r="E2349" s="268" t="s">
        <v>109</v>
      </c>
      <c r="F2349" s="268" t="s">
        <v>110</v>
      </c>
      <c r="G2349" s="265" t="s">
        <v>34</v>
      </c>
      <c r="H2349" s="269" t="s">
        <v>67</v>
      </c>
      <c r="I2349" s="265" t="s">
        <v>147</v>
      </c>
      <c r="J2349" s="270" t="s">
        <v>31</v>
      </c>
      <c r="K2349" s="960" t="s">
        <v>118</v>
      </c>
      <c r="L2349" s="961"/>
      <c r="M2349" s="275" t="s">
        <v>119</v>
      </c>
    </row>
    <row r="2350" spans="1:13" ht="18" customHeight="1" thickBot="1">
      <c r="A2350" s="17"/>
      <c r="B2350" s="436" t="s">
        <v>165</v>
      </c>
      <c r="C2350" s="966" t="s">
        <v>68</v>
      </c>
      <c r="D2350" s="967"/>
      <c r="E2350" s="470">
        <f>'Class-1'!$K$7</f>
        <v>20</v>
      </c>
      <c r="F2350" s="470">
        <f>'Class-1'!$L$7</f>
        <v>20</v>
      </c>
      <c r="G2350" s="266">
        <f>E2350+F2350</f>
        <v>40</v>
      </c>
      <c r="H2350" s="470">
        <f>'Class-1'!$Q$7</f>
        <v>60</v>
      </c>
      <c r="I2350" s="266">
        <f>G2350+H2350</f>
        <v>100</v>
      </c>
      <c r="J2350" s="470">
        <f>'Class-1'!$U$7</f>
        <v>100</v>
      </c>
      <c r="K2350" s="1032">
        <f>I2350+J2350</f>
        <v>200</v>
      </c>
      <c r="L2350" s="1033"/>
      <c r="M2350" s="276" t="s">
        <v>166</v>
      </c>
    </row>
    <row r="2351" spans="1:13" ht="18" customHeight="1">
      <c r="A2351" s="17"/>
      <c r="B2351" s="436" t="s">
        <v>165</v>
      </c>
      <c r="C2351" s="1034" t="str">
        <f>'Class-1'!$K$3</f>
        <v>Hindi</v>
      </c>
      <c r="D2351" s="1035"/>
      <c r="E2351" s="131">
        <f>IF(OR(C2351="",$I2342="NSO"),"",VLOOKUP($A2337,'Class-1'!$B$9:$DL$108,10,0))</f>
        <v>0</v>
      </c>
      <c r="F2351" s="131">
        <f>IF(OR(C2351="",$I2342="NSO"),"",VLOOKUP($A2337,'Class-1'!$B$9:$DL$108,11,0))</f>
        <v>0</v>
      </c>
      <c r="G2351" s="267">
        <f>SUM(E2351,F2351)</f>
        <v>0</v>
      </c>
      <c r="H2351" s="131">
        <f>IF(OR(C2351="",$I2342="NSO"),"",VLOOKUP($A2337,'Class-1'!$B$9:$DL$108,16,0))</f>
        <v>0</v>
      </c>
      <c r="I2351" s="264">
        <f t="shared" ref="I2351:I2356" si="257">SUM(G2351,H2351)</f>
        <v>0</v>
      </c>
      <c r="J2351" s="131">
        <f>IF(OR(C2351="",$I2342="NSO"),"",VLOOKUP($A2337,'Class-1'!$B$9:$DL$108,20,0))</f>
        <v>0</v>
      </c>
      <c r="K2351" s="1036">
        <f t="shared" ref="K2351:K2356" si="258">SUM(I2351,J2351)</f>
        <v>0</v>
      </c>
      <c r="L2351" s="1037">
        <f t="shared" ref="L2351:L2356" si="259">SUM(J2351,K2351)</f>
        <v>0</v>
      </c>
      <c r="M2351" s="277" t="str">
        <f>IF(OR(C2351="",$I2342="NSO"),"",VLOOKUP($A2337,'Class-1'!$B$9:$DL$108,23,0))</f>
        <v/>
      </c>
    </row>
    <row r="2352" spans="1:13" ht="18" customHeight="1">
      <c r="A2352" s="17"/>
      <c r="B2352" s="436" t="s">
        <v>165</v>
      </c>
      <c r="C2352" s="962" t="str">
        <f>'Class-1'!$Y$3</f>
        <v>Mathematics</v>
      </c>
      <c r="D2352" s="963"/>
      <c r="E2352" s="131">
        <f>IF(OR(C2352="",$I2342="NSO"),"",VLOOKUP($A2337,'Class-1'!$B$9:$DL$108,24,0))</f>
        <v>0</v>
      </c>
      <c r="F2352" s="131">
        <f>IF(OR(C2352="",$I2342="NSO"),"",VLOOKUP($A2337,'Class-1'!$B$9:$DL$108,25,0))</f>
        <v>0</v>
      </c>
      <c r="G2352" s="267">
        <f t="shared" ref="G2352:G2356" si="260">SUM(E2352,F2352)</f>
        <v>0</v>
      </c>
      <c r="H2352" s="131">
        <f>IF(OR(C2352="",$I2342="NSO"),"",VLOOKUP($A2337,'Class-1'!$B$9:$DL$108,30,0))</f>
        <v>0</v>
      </c>
      <c r="I2352" s="264">
        <f t="shared" si="257"/>
        <v>0</v>
      </c>
      <c r="J2352" s="131">
        <f>IF(OR(C2352="",$I2342="NSO"),"",VLOOKUP($A2337,'Class-1'!$B$9:$DL$108,34,0))</f>
        <v>0</v>
      </c>
      <c r="K2352" s="964">
        <f t="shared" si="258"/>
        <v>0</v>
      </c>
      <c r="L2352" s="965">
        <f t="shared" si="259"/>
        <v>0</v>
      </c>
      <c r="M2352" s="277" t="str">
        <f>IF(OR(C2352="",$I2342="NSO"),"",VLOOKUP($A2337,'Class-1'!$B$9:$DL$108,37,0))</f>
        <v/>
      </c>
    </row>
    <row r="2353" spans="1:13" ht="18" customHeight="1">
      <c r="A2353" s="17"/>
      <c r="B2353" s="436" t="s">
        <v>165</v>
      </c>
      <c r="C2353" s="962" t="str">
        <f>'Class-1'!$AM$3</f>
        <v>Sanskrit</v>
      </c>
      <c r="D2353" s="963"/>
      <c r="E2353" s="131">
        <f>IF(OR(C2353="",$I2342="NSO"),"",VLOOKUP($A2337,'Class-1'!$B$9:$DL$108,38,0))</f>
        <v>0</v>
      </c>
      <c r="F2353" s="131">
        <f>IF(OR(C2353="",$I2342="NSO"),"",VLOOKUP($A2337,'Class-1'!$B$9:$DL$108,39,0))</f>
        <v>0</v>
      </c>
      <c r="G2353" s="267">
        <f t="shared" si="260"/>
        <v>0</v>
      </c>
      <c r="H2353" s="131">
        <f>IF(OR(C2353="",$I2342="NSO"),"",VLOOKUP($A2337,'Class-1'!$B$9:$DL$108,44,0))</f>
        <v>0</v>
      </c>
      <c r="I2353" s="264">
        <f t="shared" si="257"/>
        <v>0</v>
      </c>
      <c r="J2353" s="131">
        <f>IF(OR(C2353="",$I2342="NSO"),"",VLOOKUP($A2337,'Class-1'!$B$9:$DL$108,48,0))</f>
        <v>0</v>
      </c>
      <c r="K2353" s="964">
        <f t="shared" si="258"/>
        <v>0</v>
      </c>
      <c r="L2353" s="965">
        <f t="shared" si="259"/>
        <v>0</v>
      </c>
      <c r="M2353" s="277" t="str">
        <f>IF(OR(C2353="",$I2342="NSO"),"",VLOOKUP($A2337,'Class-1'!$B$9:$DL$108,51,0))</f>
        <v/>
      </c>
    </row>
    <row r="2354" spans="1:13" ht="18" customHeight="1">
      <c r="A2354" s="17"/>
      <c r="B2354" s="436" t="s">
        <v>165</v>
      </c>
      <c r="C2354" s="962" t="str">
        <f>'Class-1'!$BA$3</f>
        <v>English</v>
      </c>
      <c r="D2354" s="963"/>
      <c r="E2354" s="131">
        <f>IF(OR(C2354="",$I2342="NSO"),"",VLOOKUP($A2337,'Class-1'!$B$9:$DL$108,52,0))</f>
        <v>0</v>
      </c>
      <c r="F2354" s="131">
        <f>IF(OR(C2354="",$I2342="NSO"),"",VLOOKUP($A2337,'Class-1'!$B$9:$DL$108,53,0))</f>
        <v>0</v>
      </c>
      <c r="G2354" s="267">
        <f t="shared" si="260"/>
        <v>0</v>
      </c>
      <c r="H2354" s="131">
        <f>IF(OR(C2354="",$I2342="NSO"),"",VLOOKUP($A2337,'Class-1'!$B$9:$DL$108,58,0))</f>
        <v>0</v>
      </c>
      <c r="I2354" s="264">
        <f t="shared" si="257"/>
        <v>0</v>
      </c>
      <c r="J2354" s="131">
        <f>IF(OR(C2354="",$I2342="NSO"),"",VLOOKUP($A2337,'Class-1'!$B$9:$DL$108,62,0))</f>
        <v>0</v>
      </c>
      <c r="K2354" s="964">
        <f t="shared" si="258"/>
        <v>0</v>
      </c>
      <c r="L2354" s="965">
        <f t="shared" si="259"/>
        <v>0</v>
      </c>
      <c r="M2354" s="277" t="str">
        <f>IF(OR(C2354="",$I2342="NSO"),"",VLOOKUP($A2337,'Class-1'!$B$9:$DL$108,65,0))</f>
        <v/>
      </c>
    </row>
    <row r="2355" spans="1:13" ht="18" customHeight="1" thickBot="1">
      <c r="A2355" s="17"/>
      <c r="B2355" s="436" t="s">
        <v>165</v>
      </c>
      <c r="C2355" s="966" t="s">
        <v>68</v>
      </c>
      <c r="D2355" s="967"/>
      <c r="E2355" s="470">
        <f>'Class-1'!$BO$7</f>
        <v>20</v>
      </c>
      <c r="F2355" s="470">
        <f>'Class-1'!$BP$7</f>
        <v>20</v>
      </c>
      <c r="G2355" s="266">
        <f t="shared" si="260"/>
        <v>40</v>
      </c>
      <c r="H2355" s="271">
        <f>'Class-1'!$BU$7</f>
        <v>60</v>
      </c>
      <c r="I2355" s="266">
        <f t="shared" si="257"/>
        <v>100</v>
      </c>
      <c r="J2355" s="470">
        <f>'Class-1'!$BY$7</f>
        <v>100</v>
      </c>
      <c r="K2355" s="1032">
        <f t="shared" si="258"/>
        <v>200</v>
      </c>
      <c r="L2355" s="1033">
        <f t="shared" si="259"/>
        <v>300</v>
      </c>
      <c r="M2355" s="276" t="s">
        <v>166</v>
      </c>
    </row>
    <row r="2356" spans="1:13" ht="18" customHeight="1">
      <c r="A2356" s="17"/>
      <c r="B2356" s="436" t="s">
        <v>165</v>
      </c>
      <c r="C2356" s="962" t="str">
        <f>'Class-1'!$BO$3</f>
        <v>Env. Study</v>
      </c>
      <c r="D2356" s="963"/>
      <c r="E2356" s="131">
        <f>IF(OR(C2356="",$I2342="NSO"),"",VLOOKUP($A2337,'Class-1'!$B$9:$DL$108,66,0))</f>
        <v>0</v>
      </c>
      <c r="F2356" s="131">
        <f>IF(OR(C2356="",$I2342="NSO"),"",VLOOKUP($A2337,'Class-1'!$B$9:$DL$108,67,0))</f>
        <v>0</v>
      </c>
      <c r="G2356" s="264">
        <f t="shared" si="260"/>
        <v>0</v>
      </c>
      <c r="H2356" s="131">
        <f>IF(OR(C2356="",$I2342="NSO"),"",VLOOKUP($A2337,'Class-1'!$B$9:$DL$108,72,0))</f>
        <v>0</v>
      </c>
      <c r="I2356" s="264">
        <f t="shared" si="257"/>
        <v>0</v>
      </c>
      <c r="J2356" s="131">
        <f>IF(OR(C2356="",$I2342="NSO"),"",VLOOKUP($A2337,'Class-1'!$B$9:$DL$108,76,0))</f>
        <v>0</v>
      </c>
      <c r="K2356" s="968">
        <f t="shared" si="258"/>
        <v>0</v>
      </c>
      <c r="L2356" s="969">
        <f t="shared" si="259"/>
        <v>0</v>
      </c>
      <c r="M2356" s="277" t="str">
        <f>IF(OR(C2356="",$I2342="NSO"),"",VLOOKUP($A2337,'Class-1'!$B$9:$DL$108,79,0))</f>
        <v/>
      </c>
    </row>
    <row r="2357" spans="1:13" ht="18" customHeight="1" thickBot="1">
      <c r="A2357" s="17"/>
      <c r="B2357" s="436" t="s">
        <v>165</v>
      </c>
      <c r="C2357" s="970"/>
      <c r="D2357" s="971"/>
      <c r="E2357" s="971"/>
      <c r="F2357" s="971"/>
      <c r="G2357" s="971"/>
      <c r="H2357" s="971"/>
      <c r="I2357" s="971"/>
      <c r="J2357" s="971"/>
      <c r="K2357" s="971"/>
      <c r="L2357" s="971"/>
      <c r="M2357" s="972"/>
    </row>
    <row r="2358" spans="1:13" ht="18" customHeight="1">
      <c r="A2358" s="17"/>
      <c r="B2358" s="436" t="s">
        <v>165</v>
      </c>
      <c r="C2358" s="973" t="s">
        <v>120</v>
      </c>
      <c r="D2358" s="974"/>
      <c r="E2358" s="975"/>
      <c r="F2358" s="906" t="s">
        <v>121</v>
      </c>
      <c r="G2358" s="906"/>
      <c r="H2358" s="907" t="s">
        <v>122</v>
      </c>
      <c r="I2358" s="908"/>
      <c r="J2358" s="132" t="s">
        <v>51</v>
      </c>
      <c r="K2358" s="438" t="s">
        <v>123</v>
      </c>
      <c r="L2358" s="262" t="s">
        <v>49</v>
      </c>
      <c r="M2358" s="278" t="s">
        <v>54</v>
      </c>
    </row>
    <row r="2359" spans="1:13" ht="18" customHeight="1" thickBot="1">
      <c r="A2359" s="17"/>
      <c r="B2359" s="436" t="s">
        <v>165</v>
      </c>
      <c r="C2359" s="976"/>
      <c r="D2359" s="977"/>
      <c r="E2359" s="978"/>
      <c r="F2359" s="909">
        <f>IF(OR($I2342="",$I2342="NSO"),"",VLOOKUP($A2337,'Class-1'!$B$9:$DL$108,107,0))</f>
        <v>1000</v>
      </c>
      <c r="G2359" s="910"/>
      <c r="H2359" s="909">
        <f>IF(OR($I2342="",$I2342="NSO"),"",VLOOKUP($A2337,'Class-1'!$B$9:$DL$108,108,0))</f>
        <v>0</v>
      </c>
      <c r="I2359" s="910"/>
      <c r="J2359" s="133">
        <f>IF(OR($I2342="",$I2342="NSO"),"",VLOOKUP($A2337,'Class-1'!$B$9:$DL$200,109,0))</f>
        <v>0</v>
      </c>
      <c r="K2359" s="133" t="str">
        <f>IF(OR($I2342="",$I2342="NSO"),"",VLOOKUP($A2337,'Class-1'!$B$9:$DL$200,110,0))</f>
        <v/>
      </c>
      <c r="L2359" s="263" t="str">
        <f>IF(OR($I2342="",$I2342="NSO"),"",VLOOKUP($A2337,'Class-1'!$B$9:$DL$200,111,0))</f>
        <v/>
      </c>
      <c r="M2359" s="279" t="str">
        <f>IF(OR($I2342="",$I2342="NSO"),"",VLOOKUP($A2337,'Class-1'!$B$9:$DL$200,113,0))</f>
        <v/>
      </c>
    </row>
    <row r="2360" spans="1:13" ht="18" customHeight="1" thickBot="1">
      <c r="A2360" s="17"/>
      <c r="B2360" s="436" t="s">
        <v>165</v>
      </c>
      <c r="C2360" s="979"/>
      <c r="D2360" s="980"/>
      <c r="E2360" s="980"/>
      <c r="F2360" s="980"/>
      <c r="G2360" s="980"/>
      <c r="H2360" s="981"/>
      <c r="I2360" s="983" t="s">
        <v>73</v>
      </c>
      <c r="J2360" s="984"/>
      <c r="K2360" s="63">
        <f>IF(OR($I2342="",$I2342="NSO"),"",VLOOKUP($A2337,'Class-1'!$B$9:$DL$200,104,0))</f>
        <v>0</v>
      </c>
      <c r="L2360" s="982" t="s">
        <v>93</v>
      </c>
      <c r="M2360" s="897"/>
    </row>
    <row r="2361" spans="1:13" ht="18" customHeight="1" thickBot="1">
      <c r="A2361" s="17"/>
      <c r="B2361" s="436" t="s">
        <v>165</v>
      </c>
      <c r="C2361" s="1014" t="s">
        <v>72</v>
      </c>
      <c r="D2361" s="1015"/>
      <c r="E2361" s="1015"/>
      <c r="F2361" s="1015"/>
      <c r="G2361" s="1015"/>
      <c r="H2361" s="1016"/>
      <c r="I2361" s="1017" t="s">
        <v>74</v>
      </c>
      <c r="J2361" s="1018"/>
      <c r="K2361" s="64">
        <f>IF(OR($I2342="",$I2342="NSO"),"",VLOOKUP($A2337,'Class-1'!$B$9:$DL$200,105,0))</f>
        <v>0</v>
      </c>
      <c r="L2361" s="1019" t="str">
        <f>IF(OR($I2342="",$I2342="NSO"),"",VLOOKUP($A2337,'Class-1'!$B$9:$DL$200,106,0))</f>
        <v/>
      </c>
      <c r="M2361" s="1020"/>
    </row>
    <row r="2362" spans="1:13" ht="18" customHeight="1" thickBot="1">
      <c r="A2362" s="17"/>
      <c r="B2362" s="436" t="s">
        <v>165</v>
      </c>
      <c r="C2362" s="1001" t="s">
        <v>66</v>
      </c>
      <c r="D2362" s="1002"/>
      <c r="E2362" s="1003"/>
      <c r="F2362" s="1012" t="s">
        <v>69</v>
      </c>
      <c r="G2362" s="1013"/>
      <c r="H2362" s="272" t="s">
        <v>58</v>
      </c>
      <c r="I2362" s="985" t="s">
        <v>75</v>
      </c>
      <c r="J2362" s="986"/>
      <c r="K2362" s="987">
        <f>IF(OR($I2342="",$I2342="NSO"),"",VLOOKUP($A2337,'Class-1'!$B$9:$DL$200,114,0))</f>
        <v>0</v>
      </c>
      <c r="L2362" s="987"/>
      <c r="M2362" s="988"/>
    </row>
    <row r="2363" spans="1:13" ht="18" customHeight="1">
      <c r="A2363" s="17"/>
      <c r="B2363" s="436" t="s">
        <v>165</v>
      </c>
      <c r="C2363" s="923" t="str">
        <f>'Class-1'!$CC$3</f>
        <v>WORK EXP.</v>
      </c>
      <c r="D2363" s="924"/>
      <c r="E2363" s="925"/>
      <c r="F2363" s="926" t="str">
        <f>IF(OR(C2363="",$I2342="NSO"),"",VLOOKUP($A2337,'Class-1'!$B$9:$DZ$200,121,0))</f>
        <v>0/100</v>
      </c>
      <c r="G2363" s="927"/>
      <c r="H2363" s="85" t="str">
        <f>IF(OR(C2363="",$I2342="NSO"),"",VLOOKUP($A2337,'Class-1'!$B$9:$DL$108,87,0))</f>
        <v/>
      </c>
      <c r="I2363" s="1021" t="s">
        <v>95</v>
      </c>
      <c r="J2363" s="1022"/>
      <c r="K2363" s="1023">
        <f>'Class-1'!$T$2</f>
        <v>44705</v>
      </c>
      <c r="L2363" s="1024"/>
      <c r="M2363" s="1025"/>
    </row>
    <row r="2364" spans="1:13" ht="18" customHeight="1">
      <c r="A2364" s="17"/>
      <c r="B2364" s="436" t="s">
        <v>165</v>
      </c>
      <c r="C2364" s="923" t="str">
        <f>'Class-1'!$CK$3</f>
        <v>ART EDUCATION</v>
      </c>
      <c r="D2364" s="924"/>
      <c r="E2364" s="925"/>
      <c r="F2364" s="926" t="str">
        <f>IF(OR(C2364="",$I2342="NSO"),"",VLOOKUP($A2337,'Class-1'!$B$9:$DZ$200,125,0))</f>
        <v>0/100</v>
      </c>
      <c r="G2364" s="927"/>
      <c r="H2364" s="134" t="str">
        <f>IF(OR(C2364="",$I2342="NSO"),"",VLOOKUP($A2337,'Class-1'!$B$9:$DL$108,95,0))</f>
        <v/>
      </c>
      <c r="I2364" s="928"/>
      <c r="J2364" s="929"/>
      <c r="K2364" s="929"/>
      <c r="L2364" s="929"/>
      <c r="M2364" s="930"/>
    </row>
    <row r="2365" spans="1:13" ht="18" customHeight="1" thickBot="1">
      <c r="A2365" s="17"/>
      <c r="B2365" s="436" t="s">
        <v>165</v>
      </c>
      <c r="C2365" s="931" t="str">
        <f>'Class-1'!$CS$3</f>
        <v>HEALTH &amp; PHY. EDUCATION</v>
      </c>
      <c r="D2365" s="932"/>
      <c r="E2365" s="933"/>
      <c r="F2365" s="926" t="str">
        <f>IF(OR(C2365="",$I2342="NSO"),"",VLOOKUP($A2337,'Class-1'!$B$9:$DZ$200,129,0))</f>
        <v>0/100</v>
      </c>
      <c r="G2365" s="927"/>
      <c r="H2365" s="86" t="str">
        <f>IF(OR(C2365="",$I2342="NSO"),"",VLOOKUP($A2337,'Class-1'!$B$9:$DL$108,103,0))</f>
        <v/>
      </c>
      <c r="I2365" s="889" t="s">
        <v>89</v>
      </c>
      <c r="J2365" s="890"/>
      <c r="K2365" s="936"/>
      <c r="L2365" s="937"/>
      <c r="M2365" s="938"/>
    </row>
    <row r="2366" spans="1:13" ht="18" customHeight="1">
      <c r="A2366" s="17"/>
      <c r="B2366" s="436" t="s">
        <v>165</v>
      </c>
      <c r="C2366" s="895" t="s">
        <v>76</v>
      </c>
      <c r="D2366" s="896"/>
      <c r="E2366" s="896"/>
      <c r="F2366" s="896"/>
      <c r="G2366" s="896"/>
      <c r="H2366" s="897"/>
      <c r="I2366" s="891"/>
      <c r="J2366" s="892"/>
      <c r="K2366" s="939"/>
      <c r="L2366" s="940"/>
      <c r="M2366" s="941"/>
    </row>
    <row r="2367" spans="1:13" ht="18" customHeight="1">
      <c r="A2367" s="17"/>
      <c r="B2367" s="436" t="s">
        <v>165</v>
      </c>
      <c r="C2367" s="135" t="s">
        <v>35</v>
      </c>
      <c r="D2367" s="463" t="s">
        <v>82</v>
      </c>
      <c r="E2367" s="452"/>
      <c r="F2367" s="463" t="s">
        <v>83</v>
      </c>
      <c r="G2367" s="464"/>
      <c r="H2367" s="465"/>
      <c r="I2367" s="893"/>
      <c r="J2367" s="894"/>
      <c r="K2367" s="942"/>
      <c r="L2367" s="943"/>
      <c r="M2367" s="944"/>
    </row>
    <row r="2368" spans="1:13" ht="16.5" customHeight="1">
      <c r="A2368" s="17"/>
      <c r="B2368" s="436" t="s">
        <v>165</v>
      </c>
      <c r="C2368" s="148" t="s">
        <v>168</v>
      </c>
      <c r="D2368" s="451" t="s">
        <v>170</v>
      </c>
      <c r="E2368" s="148"/>
      <c r="F2368" s="468" t="s">
        <v>84</v>
      </c>
      <c r="G2368" s="466"/>
      <c r="H2368" s="467"/>
      <c r="I2368" s="992" t="s">
        <v>90</v>
      </c>
      <c r="J2368" s="993"/>
      <c r="K2368" s="993"/>
      <c r="L2368" s="993"/>
      <c r="M2368" s="994"/>
    </row>
    <row r="2369" spans="1:13" ht="16.5" customHeight="1">
      <c r="A2369" s="17"/>
      <c r="B2369" s="436" t="s">
        <v>165</v>
      </c>
      <c r="C2369" s="471" t="s">
        <v>77</v>
      </c>
      <c r="D2369" s="451" t="s">
        <v>173</v>
      </c>
      <c r="E2369" s="148"/>
      <c r="F2369" s="468" t="s">
        <v>85</v>
      </c>
      <c r="G2369" s="466"/>
      <c r="H2369" s="467"/>
      <c r="I2369" s="995"/>
      <c r="J2369" s="996"/>
      <c r="K2369" s="996"/>
      <c r="L2369" s="996"/>
      <c r="M2369" s="997"/>
    </row>
    <row r="2370" spans="1:13" ht="16.5" customHeight="1">
      <c r="A2370" s="17"/>
      <c r="B2370" s="436" t="s">
        <v>165</v>
      </c>
      <c r="C2370" s="471" t="s">
        <v>78</v>
      </c>
      <c r="D2370" s="451" t="s">
        <v>174</v>
      </c>
      <c r="E2370" s="148"/>
      <c r="F2370" s="468" t="s">
        <v>86</v>
      </c>
      <c r="G2370" s="466"/>
      <c r="H2370" s="467"/>
      <c r="I2370" s="995"/>
      <c r="J2370" s="996"/>
      <c r="K2370" s="996"/>
      <c r="L2370" s="996"/>
      <c r="M2370" s="997"/>
    </row>
    <row r="2371" spans="1:13" ht="16.5" customHeight="1">
      <c r="A2371" s="17"/>
      <c r="B2371" s="436" t="s">
        <v>165</v>
      </c>
      <c r="C2371" s="471" t="s">
        <v>80</v>
      </c>
      <c r="D2371" s="451" t="s">
        <v>171</v>
      </c>
      <c r="E2371" s="148"/>
      <c r="F2371" s="468" t="s">
        <v>88</v>
      </c>
      <c r="G2371" s="466"/>
      <c r="H2371" s="467"/>
      <c r="I2371" s="998"/>
      <c r="J2371" s="999"/>
      <c r="K2371" s="999"/>
      <c r="L2371" s="999"/>
      <c r="M2371" s="1000"/>
    </row>
    <row r="2372" spans="1:13" ht="16.5" customHeight="1" thickBot="1">
      <c r="A2372" s="17"/>
      <c r="B2372" s="437" t="s">
        <v>165</v>
      </c>
      <c r="C2372" s="280" t="s">
        <v>79</v>
      </c>
      <c r="D2372" s="446" t="s">
        <v>172</v>
      </c>
      <c r="E2372" s="439"/>
      <c r="F2372" s="461" t="s">
        <v>87</v>
      </c>
      <c r="G2372" s="462"/>
      <c r="H2372" s="469"/>
      <c r="I2372" s="989" t="s">
        <v>124</v>
      </c>
      <c r="J2372" s="990"/>
      <c r="K2372" s="990"/>
      <c r="L2372" s="990"/>
      <c r="M2372" s="991"/>
    </row>
    <row r="2373" spans="1:13" ht="20.25" customHeight="1" thickBot="1">
      <c r="A2373" s="1004"/>
      <c r="B2373" s="1004"/>
      <c r="C2373" s="1004"/>
      <c r="D2373" s="1004"/>
      <c r="E2373" s="1004"/>
      <c r="F2373" s="1004"/>
      <c r="G2373" s="1004"/>
      <c r="H2373" s="1004"/>
      <c r="I2373" s="1004"/>
      <c r="J2373" s="1004"/>
      <c r="K2373" s="1004"/>
      <c r="L2373" s="1004"/>
      <c r="M2373" s="1004"/>
    </row>
    <row r="2374" spans="1:13" ht="14.25" customHeight="1" thickBot="1">
      <c r="A2374" s="282">
        <f>A2337+1</f>
        <v>66</v>
      </c>
      <c r="B2374" s="1009" t="s">
        <v>61</v>
      </c>
      <c r="C2374" s="1010"/>
      <c r="D2374" s="1010"/>
      <c r="E2374" s="1010"/>
      <c r="F2374" s="1010"/>
      <c r="G2374" s="1010"/>
      <c r="H2374" s="1010"/>
      <c r="I2374" s="1010"/>
      <c r="J2374" s="1010"/>
      <c r="K2374" s="1010"/>
      <c r="L2374" s="1010"/>
      <c r="M2374" s="1011"/>
    </row>
    <row r="2375" spans="1:13" ht="36.75" thickTop="1">
      <c r="A2375" s="17"/>
      <c r="B2375" s="1005"/>
      <c r="C2375" s="1006"/>
      <c r="D2375" s="945" t="str">
        <f>Master!$E$8</f>
        <v>Govt.Sr.Sec.Sch. Raimalwada</v>
      </c>
      <c r="E2375" s="946"/>
      <c r="F2375" s="946"/>
      <c r="G2375" s="946"/>
      <c r="H2375" s="946"/>
      <c r="I2375" s="946"/>
      <c r="J2375" s="946"/>
      <c r="K2375" s="946"/>
      <c r="L2375" s="946"/>
      <c r="M2375" s="947"/>
    </row>
    <row r="2376" spans="1:13" ht="21" customHeight="1" thickBot="1">
      <c r="A2376" s="17"/>
      <c r="B2376" s="1007"/>
      <c r="C2376" s="1008"/>
      <c r="D2376" s="948" t="str">
        <f>Master!$E$11</f>
        <v>P.S.-Bapini (Jodhpur)</v>
      </c>
      <c r="E2376" s="949"/>
      <c r="F2376" s="949"/>
      <c r="G2376" s="949"/>
      <c r="H2376" s="949"/>
      <c r="I2376" s="949"/>
      <c r="J2376" s="949"/>
      <c r="K2376" s="949"/>
      <c r="L2376" s="949"/>
      <c r="M2376" s="950"/>
    </row>
    <row r="2377" spans="1:13" ht="42.75" customHeight="1" thickTop="1">
      <c r="A2377" s="17"/>
      <c r="B2377" s="273"/>
      <c r="C2377" s="916" t="s">
        <v>62</v>
      </c>
      <c r="D2377" s="917"/>
      <c r="E2377" s="917"/>
      <c r="F2377" s="917"/>
      <c r="G2377" s="917"/>
      <c r="H2377" s="917"/>
      <c r="I2377" s="918"/>
      <c r="J2377" s="922" t="s">
        <v>91</v>
      </c>
      <c r="K2377" s="922"/>
      <c r="L2377" s="934" t="str">
        <f>Master!$E$14</f>
        <v>0810000000</v>
      </c>
      <c r="M2377" s="935"/>
    </row>
    <row r="2378" spans="1:13" ht="18" customHeight="1" thickBot="1">
      <c r="A2378" s="17"/>
      <c r="B2378" s="274"/>
      <c r="C2378" s="919"/>
      <c r="D2378" s="920"/>
      <c r="E2378" s="920"/>
      <c r="F2378" s="920"/>
      <c r="G2378" s="920"/>
      <c r="H2378" s="920"/>
      <c r="I2378" s="921"/>
      <c r="J2378" s="898" t="s">
        <v>63</v>
      </c>
      <c r="K2378" s="899"/>
      <c r="L2378" s="902" t="str">
        <f>Master!$E$6</f>
        <v>2021-22</v>
      </c>
      <c r="M2378" s="903"/>
    </row>
    <row r="2379" spans="1:13" ht="18" customHeight="1" thickBot="1">
      <c r="A2379" s="17"/>
      <c r="B2379" s="274"/>
      <c r="C2379" s="951" t="s">
        <v>125</v>
      </c>
      <c r="D2379" s="952"/>
      <c r="E2379" s="952"/>
      <c r="F2379" s="952"/>
      <c r="G2379" s="952"/>
      <c r="H2379" s="952"/>
      <c r="I2379" s="281">
        <f>VLOOKUP($A2374,'Class-1'!$B$9:$F$108,5,0)</f>
        <v>0</v>
      </c>
      <c r="J2379" s="900"/>
      <c r="K2379" s="901"/>
      <c r="L2379" s="904"/>
      <c r="M2379" s="905"/>
    </row>
    <row r="2380" spans="1:13" ht="18" customHeight="1">
      <c r="A2380" s="17"/>
      <c r="B2380" s="436" t="s">
        <v>165</v>
      </c>
      <c r="C2380" s="911" t="s">
        <v>20</v>
      </c>
      <c r="D2380" s="912"/>
      <c r="E2380" s="912"/>
      <c r="F2380" s="913"/>
      <c r="G2380" s="31" t="s">
        <v>101</v>
      </c>
      <c r="H2380" s="914">
        <f>VLOOKUP($A2374,'Class-1'!$B$9:$DL$108,3,0)</f>
        <v>0</v>
      </c>
      <c r="I2380" s="914"/>
      <c r="J2380" s="914"/>
      <c r="K2380" s="914"/>
      <c r="L2380" s="914"/>
      <c r="M2380" s="915"/>
    </row>
    <row r="2381" spans="1:13" ht="18" customHeight="1">
      <c r="A2381" s="17"/>
      <c r="B2381" s="436" t="s">
        <v>165</v>
      </c>
      <c r="C2381" s="953" t="s">
        <v>22</v>
      </c>
      <c r="D2381" s="954"/>
      <c r="E2381" s="954"/>
      <c r="F2381" s="955"/>
      <c r="G2381" s="60" t="s">
        <v>101</v>
      </c>
      <c r="H2381" s="956">
        <f>VLOOKUP($A2374,'Class-1'!$B$9:$DL$108,6,0)</f>
        <v>0</v>
      </c>
      <c r="I2381" s="956"/>
      <c r="J2381" s="956"/>
      <c r="K2381" s="956"/>
      <c r="L2381" s="956"/>
      <c r="M2381" s="957"/>
    </row>
    <row r="2382" spans="1:13" ht="18" customHeight="1">
      <c r="A2382" s="17"/>
      <c r="B2382" s="436" t="s">
        <v>165</v>
      </c>
      <c r="C2382" s="953" t="s">
        <v>23</v>
      </c>
      <c r="D2382" s="954"/>
      <c r="E2382" s="954"/>
      <c r="F2382" s="955"/>
      <c r="G2382" s="60" t="s">
        <v>101</v>
      </c>
      <c r="H2382" s="956">
        <f>VLOOKUP($A2374,'Class-1'!$B$9:$DL$108,7,0)</f>
        <v>0</v>
      </c>
      <c r="I2382" s="956"/>
      <c r="J2382" s="956"/>
      <c r="K2382" s="956"/>
      <c r="L2382" s="956"/>
      <c r="M2382" s="957"/>
    </row>
    <row r="2383" spans="1:13" ht="18" customHeight="1">
      <c r="A2383" s="17"/>
      <c r="B2383" s="436" t="s">
        <v>165</v>
      </c>
      <c r="C2383" s="953" t="s">
        <v>64</v>
      </c>
      <c r="D2383" s="954"/>
      <c r="E2383" s="954"/>
      <c r="F2383" s="955"/>
      <c r="G2383" s="60" t="s">
        <v>101</v>
      </c>
      <c r="H2383" s="956">
        <f>VLOOKUP($A2374,'Class-1'!$B$9:$DL$108,8,0)</f>
        <v>0</v>
      </c>
      <c r="I2383" s="956"/>
      <c r="J2383" s="956"/>
      <c r="K2383" s="956"/>
      <c r="L2383" s="956"/>
      <c r="M2383" s="957"/>
    </row>
    <row r="2384" spans="1:13" ht="18" customHeight="1">
      <c r="A2384" s="17"/>
      <c r="B2384" s="436" t="s">
        <v>165</v>
      </c>
      <c r="C2384" s="953" t="s">
        <v>65</v>
      </c>
      <c r="D2384" s="954"/>
      <c r="E2384" s="954"/>
      <c r="F2384" s="955"/>
      <c r="G2384" s="60" t="s">
        <v>101</v>
      </c>
      <c r="H2384" s="1026" t="str">
        <f>CONCATENATE('Class-1'!$F$4,'Class-1'!$I$4)</f>
        <v>4(A)</v>
      </c>
      <c r="I2384" s="956"/>
      <c r="J2384" s="956"/>
      <c r="K2384" s="956"/>
      <c r="L2384" s="956"/>
      <c r="M2384" s="957"/>
    </row>
    <row r="2385" spans="1:13" ht="18" customHeight="1" thickBot="1">
      <c r="A2385" s="17"/>
      <c r="B2385" s="436" t="s">
        <v>165</v>
      </c>
      <c r="C2385" s="1027" t="s">
        <v>25</v>
      </c>
      <c r="D2385" s="1028"/>
      <c r="E2385" s="1028"/>
      <c r="F2385" s="1029"/>
      <c r="G2385" s="130" t="s">
        <v>101</v>
      </c>
      <c r="H2385" s="1030">
        <f>VLOOKUP($A2374,'Class-1'!$B$9:$DL$108,9,0)</f>
        <v>0</v>
      </c>
      <c r="I2385" s="1030"/>
      <c r="J2385" s="1030"/>
      <c r="K2385" s="1030"/>
      <c r="L2385" s="1030"/>
      <c r="M2385" s="1031"/>
    </row>
    <row r="2386" spans="1:13" ht="18" customHeight="1">
      <c r="A2386" s="17"/>
      <c r="B2386" s="436" t="s">
        <v>165</v>
      </c>
      <c r="C2386" s="958" t="s">
        <v>66</v>
      </c>
      <c r="D2386" s="959"/>
      <c r="E2386" s="268" t="s">
        <v>109</v>
      </c>
      <c r="F2386" s="268" t="s">
        <v>110</v>
      </c>
      <c r="G2386" s="265" t="s">
        <v>34</v>
      </c>
      <c r="H2386" s="269" t="s">
        <v>67</v>
      </c>
      <c r="I2386" s="265" t="s">
        <v>147</v>
      </c>
      <c r="J2386" s="270" t="s">
        <v>31</v>
      </c>
      <c r="K2386" s="960" t="s">
        <v>118</v>
      </c>
      <c r="L2386" s="961"/>
      <c r="M2386" s="275" t="s">
        <v>119</v>
      </c>
    </row>
    <row r="2387" spans="1:13" ht="18" customHeight="1" thickBot="1">
      <c r="A2387" s="17"/>
      <c r="B2387" s="436" t="s">
        <v>165</v>
      </c>
      <c r="C2387" s="966" t="s">
        <v>68</v>
      </c>
      <c r="D2387" s="967"/>
      <c r="E2387" s="470">
        <f>'Class-1'!$K$7</f>
        <v>20</v>
      </c>
      <c r="F2387" s="470">
        <f>'Class-1'!$L$7</f>
        <v>20</v>
      </c>
      <c r="G2387" s="266">
        <f>E2387+F2387</f>
        <v>40</v>
      </c>
      <c r="H2387" s="470">
        <f>'Class-1'!$Q$7</f>
        <v>60</v>
      </c>
      <c r="I2387" s="266">
        <f>G2387+H2387</f>
        <v>100</v>
      </c>
      <c r="J2387" s="470">
        <f>'Class-1'!$U$7</f>
        <v>100</v>
      </c>
      <c r="K2387" s="1032">
        <f>I2387+J2387</f>
        <v>200</v>
      </c>
      <c r="L2387" s="1033"/>
      <c r="M2387" s="276" t="s">
        <v>166</v>
      </c>
    </row>
    <row r="2388" spans="1:13" ht="18" customHeight="1">
      <c r="A2388" s="17"/>
      <c r="B2388" s="436" t="s">
        <v>165</v>
      </c>
      <c r="C2388" s="1034" t="str">
        <f>'Class-1'!$K$3</f>
        <v>Hindi</v>
      </c>
      <c r="D2388" s="1035"/>
      <c r="E2388" s="131">
        <f>IF(OR(C2388="",$I2379="NSO"),"",VLOOKUP($A2374,'Class-1'!$B$9:$DL$108,10,0))</f>
        <v>0</v>
      </c>
      <c r="F2388" s="131">
        <f>IF(OR(C2388="",$I2379="NSO"),"",VLOOKUP($A2374,'Class-1'!$B$9:$DL$108,11,0))</f>
        <v>0</v>
      </c>
      <c r="G2388" s="267">
        <f>SUM(E2388,F2388)</f>
        <v>0</v>
      </c>
      <c r="H2388" s="131">
        <f>IF(OR(C2388="",$I2379="NSO"),"",VLOOKUP($A2374,'Class-1'!$B$9:$DL$108,16,0))</f>
        <v>0</v>
      </c>
      <c r="I2388" s="264">
        <f t="shared" ref="I2388:I2393" si="261">SUM(G2388,H2388)</f>
        <v>0</v>
      </c>
      <c r="J2388" s="131">
        <f>IF(OR(C2388="",$I2379="NSO"),"",VLOOKUP($A2374,'Class-1'!$B$9:$DL$108,20,0))</f>
        <v>0</v>
      </c>
      <c r="K2388" s="1036">
        <f t="shared" ref="K2388:K2393" si="262">SUM(I2388,J2388)</f>
        <v>0</v>
      </c>
      <c r="L2388" s="1037">
        <f t="shared" ref="L2388:L2393" si="263">SUM(J2388,K2388)</f>
        <v>0</v>
      </c>
      <c r="M2388" s="277" t="str">
        <f>IF(OR(C2388="",$I2379="NSO"),"",VLOOKUP($A2374,'Class-1'!$B$9:$DL$108,23,0))</f>
        <v/>
      </c>
    </row>
    <row r="2389" spans="1:13" ht="18" customHeight="1">
      <c r="A2389" s="17"/>
      <c r="B2389" s="436" t="s">
        <v>165</v>
      </c>
      <c r="C2389" s="962" t="str">
        <f>'Class-1'!$Y$3</f>
        <v>Mathematics</v>
      </c>
      <c r="D2389" s="963"/>
      <c r="E2389" s="131">
        <f>IF(OR(C2389="",$I2379="NSO"),"",VLOOKUP($A2374,'Class-1'!$B$9:$DL$108,24,0))</f>
        <v>0</v>
      </c>
      <c r="F2389" s="131">
        <f>IF(OR(C2389="",$I2379="NSO"),"",VLOOKUP($A2374,'Class-1'!$B$9:$DL$108,25,0))</f>
        <v>0</v>
      </c>
      <c r="G2389" s="267">
        <f t="shared" ref="G2389:G2393" si="264">SUM(E2389,F2389)</f>
        <v>0</v>
      </c>
      <c r="H2389" s="131">
        <f>IF(OR(C2389="",$I2379="NSO"),"",VLOOKUP($A2374,'Class-1'!$B$9:$DL$108,30,0))</f>
        <v>0</v>
      </c>
      <c r="I2389" s="264">
        <f t="shared" si="261"/>
        <v>0</v>
      </c>
      <c r="J2389" s="131">
        <f>IF(OR(C2389="",$I2379="NSO"),"",VLOOKUP($A2374,'Class-1'!$B$9:$DL$108,34,0))</f>
        <v>0</v>
      </c>
      <c r="K2389" s="964">
        <f t="shared" si="262"/>
        <v>0</v>
      </c>
      <c r="L2389" s="965">
        <f t="shared" si="263"/>
        <v>0</v>
      </c>
      <c r="M2389" s="277" t="str">
        <f>IF(OR(C2389="",$I2379="NSO"),"",VLOOKUP($A2374,'Class-1'!$B$9:$DL$108,37,0))</f>
        <v/>
      </c>
    </row>
    <row r="2390" spans="1:13" ht="18" customHeight="1">
      <c r="A2390" s="17"/>
      <c r="B2390" s="436" t="s">
        <v>165</v>
      </c>
      <c r="C2390" s="962" t="str">
        <f>'Class-1'!$AM$3</f>
        <v>Sanskrit</v>
      </c>
      <c r="D2390" s="963"/>
      <c r="E2390" s="131">
        <f>IF(OR(C2390="",$I2379="NSO"),"",VLOOKUP($A2374,'Class-1'!$B$9:$DL$108,38,0))</f>
        <v>0</v>
      </c>
      <c r="F2390" s="131">
        <f>IF(OR(C2390="",$I2379="NSO"),"",VLOOKUP($A2374,'Class-1'!$B$9:$DL$108,39,0))</f>
        <v>0</v>
      </c>
      <c r="G2390" s="267">
        <f t="shared" si="264"/>
        <v>0</v>
      </c>
      <c r="H2390" s="131">
        <f>IF(OR(C2390="",$I2379="NSO"),"",VLOOKUP($A2374,'Class-1'!$B$9:$DL$108,44,0))</f>
        <v>0</v>
      </c>
      <c r="I2390" s="264">
        <f t="shared" si="261"/>
        <v>0</v>
      </c>
      <c r="J2390" s="131">
        <f>IF(OR(C2390="",$I2379="NSO"),"",VLOOKUP($A2374,'Class-1'!$B$9:$DL$108,48,0))</f>
        <v>0</v>
      </c>
      <c r="K2390" s="964">
        <f t="shared" si="262"/>
        <v>0</v>
      </c>
      <c r="L2390" s="965">
        <f t="shared" si="263"/>
        <v>0</v>
      </c>
      <c r="M2390" s="277" t="str">
        <f>IF(OR(C2390="",$I2379="NSO"),"",VLOOKUP($A2374,'Class-1'!$B$9:$DL$108,51,0))</f>
        <v/>
      </c>
    </row>
    <row r="2391" spans="1:13" ht="18" customHeight="1">
      <c r="A2391" s="17"/>
      <c r="B2391" s="436" t="s">
        <v>165</v>
      </c>
      <c r="C2391" s="962" t="str">
        <f>'Class-1'!$BA$3</f>
        <v>English</v>
      </c>
      <c r="D2391" s="963"/>
      <c r="E2391" s="131">
        <f>IF(OR(C2391="",$I2379="NSO"),"",VLOOKUP($A2374,'Class-1'!$B$9:$DL$108,52,0))</f>
        <v>0</v>
      </c>
      <c r="F2391" s="131">
        <f>IF(OR(C2391="",$I2379="NSO"),"",VLOOKUP($A2374,'Class-1'!$B$9:$DL$108,53,0))</f>
        <v>0</v>
      </c>
      <c r="G2391" s="267">
        <f t="shared" si="264"/>
        <v>0</v>
      </c>
      <c r="H2391" s="131">
        <f>IF(OR(C2391="",$I2379="NSO"),"",VLOOKUP($A2374,'Class-1'!$B$9:$DL$108,58,0))</f>
        <v>0</v>
      </c>
      <c r="I2391" s="264">
        <f t="shared" si="261"/>
        <v>0</v>
      </c>
      <c r="J2391" s="131">
        <f>IF(OR(C2391="",$I2379="NSO"),"",VLOOKUP($A2374,'Class-1'!$B$9:$DL$108,62,0))</f>
        <v>0</v>
      </c>
      <c r="K2391" s="964">
        <f t="shared" si="262"/>
        <v>0</v>
      </c>
      <c r="L2391" s="965">
        <f t="shared" si="263"/>
        <v>0</v>
      </c>
      <c r="M2391" s="277" t="str">
        <f>IF(OR(C2391="",$I2379="NSO"),"",VLOOKUP($A2374,'Class-1'!$B$9:$DL$108,65,0))</f>
        <v/>
      </c>
    </row>
    <row r="2392" spans="1:13" ht="18" customHeight="1" thickBot="1">
      <c r="A2392" s="17"/>
      <c r="B2392" s="436" t="s">
        <v>165</v>
      </c>
      <c r="C2392" s="966" t="s">
        <v>68</v>
      </c>
      <c r="D2392" s="967"/>
      <c r="E2392" s="470">
        <f>'Class-1'!$BO$7</f>
        <v>20</v>
      </c>
      <c r="F2392" s="470">
        <f>'Class-1'!$BP$7</f>
        <v>20</v>
      </c>
      <c r="G2392" s="266">
        <f t="shared" si="264"/>
        <v>40</v>
      </c>
      <c r="H2392" s="271">
        <f>'Class-1'!$BU$7</f>
        <v>60</v>
      </c>
      <c r="I2392" s="266">
        <f t="shared" si="261"/>
        <v>100</v>
      </c>
      <c r="J2392" s="470">
        <f>'Class-1'!$BY$7</f>
        <v>100</v>
      </c>
      <c r="K2392" s="1032">
        <f t="shared" si="262"/>
        <v>200</v>
      </c>
      <c r="L2392" s="1033">
        <f t="shared" si="263"/>
        <v>300</v>
      </c>
      <c r="M2392" s="276" t="s">
        <v>166</v>
      </c>
    </row>
    <row r="2393" spans="1:13" ht="18" customHeight="1">
      <c r="A2393" s="17"/>
      <c r="B2393" s="436" t="s">
        <v>165</v>
      </c>
      <c r="C2393" s="962" t="str">
        <f>'Class-1'!$BO$3</f>
        <v>Env. Study</v>
      </c>
      <c r="D2393" s="963"/>
      <c r="E2393" s="131">
        <f>IF(OR(C2393="",$I2379="NSO"),"",VLOOKUP($A2374,'Class-1'!$B$9:$DL$108,66,0))</f>
        <v>0</v>
      </c>
      <c r="F2393" s="131">
        <f>IF(OR(C2393="",$I2379="NSO"),"",VLOOKUP($A2374,'Class-1'!$B$9:$DL$108,67,0))</f>
        <v>0</v>
      </c>
      <c r="G2393" s="264">
        <f t="shared" si="264"/>
        <v>0</v>
      </c>
      <c r="H2393" s="131">
        <f>IF(OR(C2393="",$I2379="NSO"),"",VLOOKUP($A2374,'Class-1'!$B$9:$DL$108,72,0))</f>
        <v>0</v>
      </c>
      <c r="I2393" s="264">
        <f t="shared" si="261"/>
        <v>0</v>
      </c>
      <c r="J2393" s="131">
        <f>IF(OR(C2393="",$I2379="NSO"),"",VLOOKUP($A2374,'Class-1'!$B$9:$DL$108,76,0))</f>
        <v>0</v>
      </c>
      <c r="K2393" s="968">
        <f t="shared" si="262"/>
        <v>0</v>
      </c>
      <c r="L2393" s="969">
        <f t="shared" si="263"/>
        <v>0</v>
      </c>
      <c r="M2393" s="277" t="str">
        <f>IF(OR(C2393="",$I2379="NSO"),"",VLOOKUP($A2374,'Class-1'!$B$9:$DL$108,79,0))</f>
        <v/>
      </c>
    </row>
    <row r="2394" spans="1:13" ht="18" customHeight="1" thickBot="1">
      <c r="A2394" s="17"/>
      <c r="B2394" s="436" t="s">
        <v>165</v>
      </c>
      <c r="C2394" s="970"/>
      <c r="D2394" s="971"/>
      <c r="E2394" s="971"/>
      <c r="F2394" s="971"/>
      <c r="G2394" s="971"/>
      <c r="H2394" s="971"/>
      <c r="I2394" s="971"/>
      <c r="J2394" s="971"/>
      <c r="K2394" s="971"/>
      <c r="L2394" s="971"/>
      <c r="M2394" s="972"/>
    </row>
    <row r="2395" spans="1:13" ht="18" customHeight="1">
      <c r="A2395" s="17"/>
      <c r="B2395" s="436" t="s">
        <v>165</v>
      </c>
      <c r="C2395" s="973" t="s">
        <v>120</v>
      </c>
      <c r="D2395" s="974"/>
      <c r="E2395" s="975"/>
      <c r="F2395" s="906" t="s">
        <v>121</v>
      </c>
      <c r="G2395" s="906"/>
      <c r="H2395" s="907" t="s">
        <v>122</v>
      </c>
      <c r="I2395" s="908"/>
      <c r="J2395" s="132" t="s">
        <v>51</v>
      </c>
      <c r="K2395" s="438" t="s">
        <v>123</v>
      </c>
      <c r="L2395" s="262" t="s">
        <v>49</v>
      </c>
      <c r="M2395" s="278" t="s">
        <v>54</v>
      </c>
    </row>
    <row r="2396" spans="1:13" ht="18" customHeight="1" thickBot="1">
      <c r="A2396" s="17"/>
      <c r="B2396" s="436" t="s">
        <v>165</v>
      </c>
      <c r="C2396" s="976"/>
      <c r="D2396" s="977"/>
      <c r="E2396" s="978"/>
      <c r="F2396" s="909">
        <f>IF(OR($I2379="",$I2379="NSO"),"",VLOOKUP($A2374,'Class-1'!$B$9:$DL$108,107,0))</f>
        <v>1000</v>
      </c>
      <c r="G2396" s="910"/>
      <c r="H2396" s="909">
        <f>IF(OR($I2379="",$I2379="NSO"),"",VLOOKUP($A2374,'Class-1'!$B$9:$DL$108,108,0))</f>
        <v>0</v>
      </c>
      <c r="I2396" s="910"/>
      <c r="J2396" s="133">
        <f>IF(OR($I2379="",$I2379="NSO"),"",VLOOKUP($A2374,'Class-1'!$B$9:$DL$200,109,0))</f>
        <v>0</v>
      </c>
      <c r="K2396" s="133" t="str">
        <f>IF(OR($I2379="",$I2379="NSO"),"",VLOOKUP($A2374,'Class-1'!$B$9:$DL$200,110,0))</f>
        <v/>
      </c>
      <c r="L2396" s="263" t="str">
        <f>IF(OR($I2379="",$I2379="NSO"),"",VLOOKUP($A2374,'Class-1'!$B$9:$DL$200,111,0))</f>
        <v/>
      </c>
      <c r="M2396" s="279" t="str">
        <f>IF(OR($I2379="",$I2379="NSO"),"",VLOOKUP($A2374,'Class-1'!$B$9:$DL$200,113,0))</f>
        <v/>
      </c>
    </row>
    <row r="2397" spans="1:13" ht="18" customHeight="1" thickBot="1">
      <c r="A2397" s="17"/>
      <c r="B2397" s="436" t="s">
        <v>165</v>
      </c>
      <c r="C2397" s="979"/>
      <c r="D2397" s="980"/>
      <c r="E2397" s="980"/>
      <c r="F2397" s="980"/>
      <c r="G2397" s="980"/>
      <c r="H2397" s="981"/>
      <c r="I2397" s="983" t="s">
        <v>73</v>
      </c>
      <c r="J2397" s="984"/>
      <c r="K2397" s="63">
        <f>IF(OR($I2379="",$I2379="NSO"),"",VLOOKUP($A2374,'Class-1'!$B$9:$DL$200,104,0))</f>
        <v>0</v>
      </c>
      <c r="L2397" s="982" t="s">
        <v>93</v>
      </c>
      <c r="M2397" s="897"/>
    </row>
    <row r="2398" spans="1:13" ht="18" customHeight="1" thickBot="1">
      <c r="A2398" s="17"/>
      <c r="B2398" s="436" t="s">
        <v>165</v>
      </c>
      <c r="C2398" s="1014" t="s">
        <v>72</v>
      </c>
      <c r="D2398" s="1015"/>
      <c r="E2398" s="1015"/>
      <c r="F2398" s="1015"/>
      <c r="G2398" s="1015"/>
      <c r="H2398" s="1016"/>
      <c r="I2398" s="1017" t="s">
        <v>74</v>
      </c>
      <c r="J2398" s="1018"/>
      <c r="K2398" s="64">
        <f>IF(OR($I2379="",$I2379="NSO"),"",VLOOKUP($A2374,'Class-1'!$B$9:$DL$200,105,0))</f>
        <v>0</v>
      </c>
      <c r="L2398" s="1019" t="str">
        <f>IF(OR($I2379="",$I2379="NSO"),"",VLOOKUP($A2374,'Class-1'!$B$9:$DL$200,106,0))</f>
        <v/>
      </c>
      <c r="M2398" s="1020"/>
    </row>
    <row r="2399" spans="1:13" ht="18" customHeight="1" thickBot="1">
      <c r="A2399" s="17"/>
      <c r="B2399" s="436" t="s">
        <v>165</v>
      </c>
      <c r="C2399" s="1001" t="s">
        <v>66</v>
      </c>
      <c r="D2399" s="1002"/>
      <c r="E2399" s="1003"/>
      <c r="F2399" s="1012" t="s">
        <v>69</v>
      </c>
      <c r="G2399" s="1013"/>
      <c r="H2399" s="272" t="s">
        <v>58</v>
      </c>
      <c r="I2399" s="985" t="s">
        <v>75</v>
      </c>
      <c r="J2399" s="986"/>
      <c r="K2399" s="987">
        <f>IF(OR($I2379="",$I2379="NSO"),"",VLOOKUP($A2374,'Class-1'!$B$9:$DL$200,114,0))</f>
        <v>0</v>
      </c>
      <c r="L2399" s="987"/>
      <c r="M2399" s="988"/>
    </row>
    <row r="2400" spans="1:13" ht="18" customHeight="1">
      <c r="A2400" s="17"/>
      <c r="B2400" s="436" t="s">
        <v>165</v>
      </c>
      <c r="C2400" s="923" t="str">
        <f>'Class-1'!$CC$3</f>
        <v>WORK EXP.</v>
      </c>
      <c r="D2400" s="924"/>
      <c r="E2400" s="925"/>
      <c r="F2400" s="926" t="str">
        <f>IF(OR(C2400="",$I2379="NSO"),"",VLOOKUP($A2374,'Class-1'!$B$9:$DZ$200,121,0))</f>
        <v>0/100</v>
      </c>
      <c r="G2400" s="927"/>
      <c r="H2400" s="85" t="str">
        <f>IF(OR(C2400="",$I2379="NSO"),"",VLOOKUP($A2374,'Class-1'!$B$9:$DL$108,87,0))</f>
        <v/>
      </c>
      <c r="I2400" s="1021" t="s">
        <v>95</v>
      </c>
      <c r="J2400" s="1022"/>
      <c r="K2400" s="1023">
        <f>'Class-1'!$T$2</f>
        <v>44705</v>
      </c>
      <c r="L2400" s="1024"/>
      <c r="M2400" s="1025"/>
    </row>
    <row r="2401" spans="1:13" ht="18" customHeight="1">
      <c r="A2401" s="17"/>
      <c r="B2401" s="436" t="s">
        <v>165</v>
      </c>
      <c r="C2401" s="923" t="str">
        <f>'Class-1'!$CK$3</f>
        <v>ART EDUCATION</v>
      </c>
      <c r="D2401" s="924"/>
      <c r="E2401" s="925"/>
      <c r="F2401" s="926" t="str">
        <f>IF(OR(C2401="",$I2379="NSO"),"",VLOOKUP($A2374,'Class-1'!$B$9:$DZ$200,125,0))</f>
        <v>0/100</v>
      </c>
      <c r="G2401" s="927"/>
      <c r="H2401" s="134" t="str">
        <f>IF(OR(C2401="",$I2379="NSO"),"",VLOOKUP($A2374,'Class-1'!$B$9:$DL$108,95,0))</f>
        <v/>
      </c>
      <c r="I2401" s="928"/>
      <c r="J2401" s="929"/>
      <c r="K2401" s="929"/>
      <c r="L2401" s="929"/>
      <c r="M2401" s="930"/>
    </row>
    <row r="2402" spans="1:13" ht="18" customHeight="1" thickBot="1">
      <c r="A2402" s="17"/>
      <c r="B2402" s="436" t="s">
        <v>165</v>
      </c>
      <c r="C2402" s="931" t="str">
        <f>'Class-1'!$CS$3</f>
        <v>HEALTH &amp; PHY. EDUCATION</v>
      </c>
      <c r="D2402" s="932"/>
      <c r="E2402" s="933"/>
      <c r="F2402" s="926" t="str">
        <f>IF(OR(C2402="",$I2379="NSO"),"",VLOOKUP($A2374,'Class-1'!$B$9:$DZ$200,129,0))</f>
        <v>0/100</v>
      </c>
      <c r="G2402" s="927"/>
      <c r="H2402" s="86" t="str">
        <f>IF(OR(C2402="",$I2379="NSO"),"",VLOOKUP($A2374,'Class-1'!$B$9:$DL$108,103,0))</f>
        <v/>
      </c>
      <c r="I2402" s="889" t="s">
        <v>89</v>
      </c>
      <c r="J2402" s="890"/>
      <c r="K2402" s="936"/>
      <c r="L2402" s="937"/>
      <c r="M2402" s="938"/>
    </row>
    <row r="2403" spans="1:13" ht="18" customHeight="1">
      <c r="A2403" s="17"/>
      <c r="B2403" s="436" t="s">
        <v>165</v>
      </c>
      <c r="C2403" s="895" t="s">
        <v>76</v>
      </c>
      <c r="D2403" s="896"/>
      <c r="E2403" s="896"/>
      <c r="F2403" s="896"/>
      <c r="G2403" s="896"/>
      <c r="H2403" s="897"/>
      <c r="I2403" s="891"/>
      <c r="J2403" s="892"/>
      <c r="K2403" s="939"/>
      <c r="L2403" s="940"/>
      <c r="M2403" s="941"/>
    </row>
    <row r="2404" spans="1:13" ht="18" customHeight="1">
      <c r="A2404" s="17"/>
      <c r="B2404" s="436" t="s">
        <v>165</v>
      </c>
      <c r="C2404" s="135" t="s">
        <v>35</v>
      </c>
      <c r="D2404" s="463" t="s">
        <v>82</v>
      </c>
      <c r="E2404" s="452"/>
      <c r="F2404" s="463" t="s">
        <v>83</v>
      </c>
      <c r="G2404" s="464"/>
      <c r="H2404" s="465"/>
      <c r="I2404" s="893"/>
      <c r="J2404" s="894"/>
      <c r="K2404" s="942"/>
      <c r="L2404" s="943"/>
      <c r="M2404" s="944"/>
    </row>
    <row r="2405" spans="1:13" ht="16.5" customHeight="1">
      <c r="A2405" s="17"/>
      <c r="B2405" s="436" t="s">
        <v>165</v>
      </c>
      <c r="C2405" s="148" t="s">
        <v>168</v>
      </c>
      <c r="D2405" s="451" t="s">
        <v>170</v>
      </c>
      <c r="E2405" s="148"/>
      <c r="F2405" s="468" t="s">
        <v>84</v>
      </c>
      <c r="G2405" s="466"/>
      <c r="H2405" s="467"/>
      <c r="I2405" s="992" t="s">
        <v>90</v>
      </c>
      <c r="J2405" s="993"/>
      <c r="K2405" s="993"/>
      <c r="L2405" s="993"/>
      <c r="M2405" s="994"/>
    </row>
    <row r="2406" spans="1:13" ht="16.5" customHeight="1">
      <c r="A2406" s="17"/>
      <c r="B2406" s="436" t="s">
        <v>165</v>
      </c>
      <c r="C2406" s="471" t="s">
        <v>77</v>
      </c>
      <c r="D2406" s="451" t="s">
        <v>173</v>
      </c>
      <c r="E2406" s="148"/>
      <c r="F2406" s="468" t="s">
        <v>85</v>
      </c>
      <c r="G2406" s="466"/>
      <c r="H2406" s="467"/>
      <c r="I2406" s="995"/>
      <c r="J2406" s="996"/>
      <c r="K2406" s="996"/>
      <c r="L2406" s="996"/>
      <c r="M2406" s="997"/>
    </row>
    <row r="2407" spans="1:13" ht="16.5" customHeight="1">
      <c r="A2407" s="17"/>
      <c r="B2407" s="436" t="s">
        <v>165</v>
      </c>
      <c r="C2407" s="471" t="s">
        <v>78</v>
      </c>
      <c r="D2407" s="451" t="s">
        <v>174</v>
      </c>
      <c r="E2407" s="148"/>
      <c r="F2407" s="468" t="s">
        <v>86</v>
      </c>
      <c r="G2407" s="466"/>
      <c r="H2407" s="467"/>
      <c r="I2407" s="995"/>
      <c r="J2407" s="996"/>
      <c r="K2407" s="996"/>
      <c r="L2407" s="996"/>
      <c r="M2407" s="997"/>
    </row>
    <row r="2408" spans="1:13" ht="16.5" customHeight="1">
      <c r="A2408" s="17"/>
      <c r="B2408" s="436" t="s">
        <v>165</v>
      </c>
      <c r="C2408" s="471" t="s">
        <v>80</v>
      </c>
      <c r="D2408" s="451" t="s">
        <v>171</v>
      </c>
      <c r="E2408" s="148"/>
      <c r="F2408" s="468" t="s">
        <v>88</v>
      </c>
      <c r="G2408" s="466"/>
      <c r="H2408" s="467"/>
      <c r="I2408" s="998"/>
      <c r="J2408" s="999"/>
      <c r="K2408" s="999"/>
      <c r="L2408" s="999"/>
      <c r="M2408" s="1000"/>
    </row>
    <row r="2409" spans="1:13" ht="16.5" customHeight="1" thickBot="1">
      <c r="A2409" s="17"/>
      <c r="B2409" s="437" t="s">
        <v>165</v>
      </c>
      <c r="C2409" s="280" t="s">
        <v>79</v>
      </c>
      <c r="D2409" s="446" t="s">
        <v>172</v>
      </c>
      <c r="E2409" s="439"/>
      <c r="F2409" s="461" t="s">
        <v>87</v>
      </c>
      <c r="G2409" s="462"/>
      <c r="H2409" s="469"/>
      <c r="I2409" s="989" t="s">
        <v>124</v>
      </c>
      <c r="J2409" s="990"/>
      <c r="K2409" s="990"/>
      <c r="L2409" s="990"/>
      <c r="M2409" s="991"/>
    </row>
    <row r="2410" spans="1:13" ht="14.25" customHeight="1" thickBot="1">
      <c r="A2410" s="282">
        <f>A2374+1</f>
        <v>67</v>
      </c>
      <c r="B2410" s="1009" t="s">
        <v>61</v>
      </c>
      <c r="C2410" s="1010"/>
      <c r="D2410" s="1010"/>
      <c r="E2410" s="1010"/>
      <c r="F2410" s="1010"/>
      <c r="G2410" s="1010"/>
      <c r="H2410" s="1010"/>
      <c r="I2410" s="1010"/>
      <c r="J2410" s="1010"/>
      <c r="K2410" s="1010"/>
      <c r="L2410" s="1010"/>
      <c r="M2410" s="1011"/>
    </row>
    <row r="2411" spans="1:13" ht="36.75" thickTop="1">
      <c r="A2411" s="17"/>
      <c r="B2411" s="1005"/>
      <c r="C2411" s="1006"/>
      <c r="D2411" s="945" t="str">
        <f>Master!$E$8</f>
        <v>Govt.Sr.Sec.Sch. Raimalwada</v>
      </c>
      <c r="E2411" s="946"/>
      <c r="F2411" s="946"/>
      <c r="G2411" s="946"/>
      <c r="H2411" s="946"/>
      <c r="I2411" s="946"/>
      <c r="J2411" s="946"/>
      <c r="K2411" s="946"/>
      <c r="L2411" s="946"/>
      <c r="M2411" s="947"/>
    </row>
    <row r="2412" spans="1:13" ht="21" customHeight="1" thickBot="1">
      <c r="A2412" s="17"/>
      <c r="B2412" s="1007"/>
      <c r="C2412" s="1008"/>
      <c r="D2412" s="948" t="str">
        <f>Master!$E$11</f>
        <v>P.S.-Bapini (Jodhpur)</v>
      </c>
      <c r="E2412" s="949"/>
      <c r="F2412" s="949"/>
      <c r="G2412" s="949"/>
      <c r="H2412" s="949"/>
      <c r="I2412" s="949"/>
      <c r="J2412" s="949"/>
      <c r="K2412" s="949"/>
      <c r="L2412" s="949"/>
      <c r="M2412" s="950"/>
    </row>
    <row r="2413" spans="1:13" ht="42.75" customHeight="1" thickTop="1">
      <c r="A2413" s="17"/>
      <c r="B2413" s="273"/>
      <c r="C2413" s="916" t="s">
        <v>62</v>
      </c>
      <c r="D2413" s="917"/>
      <c r="E2413" s="917"/>
      <c r="F2413" s="917"/>
      <c r="G2413" s="917"/>
      <c r="H2413" s="917"/>
      <c r="I2413" s="918"/>
      <c r="J2413" s="922" t="s">
        <v>91</v>
      </c>
      <c r="K2413" s="922"/>
      <c r="L2413" s="934" t="str">
        <f>Master!$E$14</f>
        <v>0810000000</v>
      </c>
      <c r="M2413" s="935"/>
    </row>
    <row r="2414" spans="1:13" ht="18" customHeight="1" thickBot="1">
      <c r="A2414" s="17"/>
      <c r="B2414" s="274"/>
      <c r="C2414" s="919"/>
      <c r="D2414" s="920"/>
      <c r="E2414" s="920"/>
      <c r="F2414" s="920"/>
      <c r="G2414" s="920"/>
      <c r="H2414" s="920"/>
      <c r="I2414" s="921"/>
      <c r="J2414" s="898" t="s">
        <v>63</v>
      </c>
      <c r="K2414" s="899"/>
      <c r="L2414" s="902" t="str">
        <f>Master!$E$6</f>
        <v>2021-22</v>
      </c>
      <c r="M2414" s="903"/>
    </row>
    <row r="2415" spans="1:13" ht="18" customHeight="1" thickBot="1">
      <c r="A2415" s="17"/>
      <c r="B2415" s="274"/>
      <c r="C2415" s="951" t="s">
        <v>125</v>
      </c>
      <c r="D2415" s="952"/>
      <c r="E2415" s="952"/>
      <c r="F2415" s="952"/>
      <c r="G2415" s="952"/>
      <c r="H2415" s="952"/>
      <c r="I2415" s="281">
        <f>VLOOKUP($A2410,'Class-1'!$B$9:$F$108,5,0)</f>
        <v>0</v>
      </c>
      <c r="J2415" s="900"/>
      <c r="K2415" s="901"/>
      <c r="L2415" s="904"/>
      <c r="M2415" s="905"/>
    </row>
    <row r="2416" spans="1:13" ht="18" customHeight="1">
      <c r="A2416" s="17"/>
      <c r="B2416" s="436" t="s">
        <v>165</v>
      </c>
      <c r="C2416" s="911" t="s">
        <v>20</v>
      </c>
      <c r="D2416" s="912"/>
      <c r="E2416" s="912"/>
      <c r="F2416" s="913"/>
      <c r="G2416" s="31" t="s">
        <v>101</v>
      </c>
      <c r="H2416" s="914">
        <f>VLOOKUP($A2410,'Class-1'!$B$9:$DL$108,3,0)</f>
        <v>0</v>
      </c>
      <c r="I2416" s="914"/>
      <c r="J2416" s="914"/>
      <c r="K2416" s="914"/>
      <c r="L2416" s="914"/>
      <c r="M2416" s="915"/>
    </row>
    <row r="2417" spans="1:13" ht="18" customHeight="1">
      <c r="A2417" s="17"/>
      <c r="B2417" s="436" t="s">
        <v>165</v>
      </c>
      <c r="C2417" s="953" t="s">
        <v>22</v>
      </c>
      <c r="D2417" s="954"/>
      <c r="E2417" s="954"/>
      <c r="F2417" s="955"/>
      <c r="G2417" s="60" t="s">
        <v>101</v>
      </c>
      <c r="H2417" s="956">
        <f>VLOOKUP($A2410,'Class-1'!$B$9:$DL$108,6,0)</f>
        <v>0</v>
      </c>
      <c r="I2417" s="956"/>
      <c r="J2417" s="956"/>
      <c r="K2417" s="956"/>
      <c r="L2417" s="956"/>
      <c r="M2417" s="957"/>
    </row>
    <row r="2418" spans="1:13" ht="18" customHeight="1">
      <c r="A2418" s="17"/>
      <c r="B2418" s="436" t="s">
        <v>165</v>
      </c>
      <c r="C2418" s="953" t="s">
        <v>23</v>
      </c>
      <c r="D2418" s="954"/>
      <c r="E2418" s="954"/>
      <c r="F2418" s="955"/>
      <c r="G2418" s="60" t="s">
        <v>101</v>
      </c>
      <c r="H2418" s="956">
        <f>VLOOKUP($A2410,'Class-1'!$B$9:$DL$108,7,0)</f>
        <v>0</v>
      </c>
      <c r="I2418" s="956"/>
      <c r="J2418" s="956"/>
      <c r="K2418" s="956"/>
      <c r="L2418" s="956"/>
      <c r="M2418" s="957"/>
    </row>
    <row r="2419" spans="1:13" ht="18" customHeight="1">
      <c r="A2419" s="17"/>
      <c r="B2419" s="436" t="s">
        <v>165</v>
      </c>
      <c r="C2419" s="953" t="s">
        <v>64</v>
      </c>
      <c r="D2419" s="954"/>
      <c r="E2419" s="954"/>
      <c r="F2419" s="955"/>
      <c r="G2419" s="60" t="s">
        <v>101</v>
      </c>
      <c r="H2419" s="956">
        <f>VLOOKUP($A2410,'Class-1'!$B$9:$DL$108,8,0)</f>
        <v>0</v>
      </c>
      <c r="I2419" s="956"/>
      <c r="J2419" s="956"/>
      <c r="K2419" s="956"/>
      <c r="L2419" s="956"/>
      <c r="M2419" s="957"/>
    </row>
    <row r="2420" spans="1:13" ht="18" customHeight="1">
      <c r="A2420" s="17"/>
      <c r="B2420" s="436" t="s">
        <v>165</v>
      </c>
      <c r="C2420" s="953" t="s">
        <v>65</v>
      </c>
      <c r="D2420" s="954"/>
      <c r="E2420" s="954"/>
      <c r="F2420" s="955"/>
      <c r="G2420" s="60" t="s">
        <v>101</v>
      </c>
      <c r="H2420" s="1026" t="str">
        <f>CONCATENATE('Class-1'!$F$4,'Class-1'!$I$4)</f>
        <v>4(A)</v>
      </c>
      <c r="I2420" s="956"/>
      <c r="J2420" s="956"/>
      <c r="K2420" s="956"/>
      <c r="L2420" s="956"/>
      <c r="M2420" s="957"/>
    </row>
    <row r="2421" spans="1:13" ht="18" customHeight="1" thickBot="1">
      <c r="A2421" s="17"/>
      <c r="B2421" s="436" t="s">
        <v>165</v>
      </c>
      <c r="C2421" s="1027" t="s">
        <v>25</v>
      </c>
      <c r="D2421" s="1028"/>
      <c r="E2421" s="1028"/>
      <c r="F2421" s="1029"/>
      <c r="G2421" s="130" t="s">
        <v>101</v>
      </c>
      <c r="H2421" s="1030">
        <f>VLOOKUP($A2410,'Class-1'!$B$9:$DL$108,9,0)</f>
        <v>0</v>
      </c>
      <c r="I2421" s="1030"/>
      <c r="J2421" s="1030"/>
      <c r="K2421" s="1030"/>
      <c r="L2421" s="1030"/>
      <c r="M2421" s="1031"/>
    </row>
    <row r="2422" spans="1:13" ht="18" customHeight="1">
      <c r="A2422" s="17"/>
      <c r="B2422" s="436" t="s">
        <v>165</v>
      </c>
      <c r="C2422" s="958" t="s">
        <v>66</v>
      </c>
      <c r="D2422" s="959"/>
      <c r="E2422" s="268" t="s">
        <v>109</v>
      </c>
      <c r="F2422" s="268" t="s">
        <v>110</v>
      </c>
      <c r="G2422" s="265" t="s">
        <v>34</v>
      </c>
      <c r="H2422" s="269" t="s">
        <v>67</v>
      </c>
      <c r="I2422" s="265" t="s">
        <v>147</v>
      </c>
      <c r="J2422" s="270" t="s">
        <v>31</v>
      </c>
      <c r="K2422" s="960" t="s">
        <v>118</v>
      </c>
      <c r="L2422" s="961"/>
      <c r="M2422" s="275" t="s">
        <v>119</v>
      </c>
    </row>
    <row r="2423" spans="1:13" ht="18" customHeight="1" thickBot="1">
      <c r="A2423" s="17"/>
      <c r="B2423" s="436" t="s">
        <v>165</v>
      </c>
      <c r="C2423" s="966" t="s">
        <v>68</v>
      </c>
      <c r="D2423" s="967"/>
      <c r="E2423" s="470">
        <f>'Class-1'!$K$7</f>
        <v>20</v>
      </c>
      <c r="F2423" s="470">
        <f>'Class-1'!$L$7</f>
        <v>20</v>
      </c>
      <c r="G2423" s="266">
        <f>E2423+F2423</f>
        <v>40</v>
      </c>
      <c r="H2423" s="470">
        <f>'Class-1'!$Q$7</f>
        <v>60</v>
      </c>
      <c r="I2423" s="266">
        <f>G2423+H2423</f>
        <v>100</v>
      </c>
      <c r="J2423" s="470">
        <f>'Class-1'!$U$7</f>
        <v>100</v>
      </c>
      <c r="K2423" s="1032">
        <f>I2423+J2423</f>
        <v>200</v>
      </c>
      <c r="L2423" s="1033"/>
      <c r="M2423" s="276" t="s">
        <v>166</v>
      </c>
    </row>
    <row r="2424" spans="1:13" ht="18" customHeight="1">
      <c r="A2424" s="17"/>
      <c r="B2424" s="436" t="s">
        <v>165</v>
      </c>
      <c r="C2424" s="1034" t="str">
        <f>'Class-1'!$K$3</f>
        <v>Hindi</v>
      </c>
      <c r="D2424" s="1035"/>
      <c r="E2424" s="131">
        <f>IF(OR(C2424="",$I2415="NSO"),"",VLOOKUP($A2410,'Class-1'!$B$9:$DL$108,10,0))</f>
        <v>0</v>
      </c>
      <c r="F2424" s="131">
        <f>IF(OR(C2424="",$I2415="NSO"),"",VLOOKUP($A2410,'Class-1'!$B$9:$DL$108,11,0))</f>
        <v>0</v>
      </c>
      <c r="G2424" s="267">
        <f>SUM(E2424,F2424)</f>
        <v>0</v>
      </c>
      <c r="H2424" s="131">
        <f>IF(OR(C2424="",$I2415="NSO"),"",VLOOKUP($A2410,'Class-1'!$B$9:$DL$108,16,0))</f>
        <v>0</v>
      </c>
      <c r="I2424" s="264">
        <f t="shared" ref="I2424:I2429" si="265">SUM(G2424,H2424)</f>
        <v>0</v>
      </c>
      <c r="J2424" s="131">
        <f>IF(OR(C2424="",$I2415="NSO"),"",VLOOKUP($A2410,'Class-1'!$B$9:$DL$108,20,0))</f>
        <v>0</v>
      </c>
      <c r="K2424" s="1036">
        <f t="shared" ref="K2424:K2429" si="266">SUM(I2424,J2424)</f>
        <v>0</v>
      </c>
      <c r="L2424" s="1037">
        <f t="shared" ref="L2424:L2429" si="267">SUM(J2424,K2424)</f>
        <v>0</v>
      </c>
      <c r="M2424" s="277" t="str">
        <f>IF(OR(C2424="",$I2415="NSO"),"",VLOOKUP($A2410,'Class-1'!$B$9:$DL$108,23,0))</f>
        <v/>
      </c>
    </row>
    <row r="2425" spans="1:13" ht="18" customHeight="1">
      <c r="A2425" s="17"/>
      <c r="B2425" s="436" t="s">
        <v>165</v>
      </c>
      <c r="C2425" s="962" t="str">
        <f>'Class-1'!$Y$3</f>
        <v>Mathematics</v>
      </c>
      <c r="D2425" s="963"/>
      <c r="E2425" s="131">
        <f>IF(OR(C2425="",$I2415="NSO"),"",VLOOKUP($A2410,'Class-1'!$B$9:$DL$108,24,0))</f>
        <v>0</v>
      </c>
      <c r="F2425" s="131">
        <f>IF(OR(C2425="",$I2415="NSO"),"",VLOOKUP($A2410,'Class-1'!$B$9:$DL$108,25,0))</f>
        <v>0</v>
      </c>
      <c r="G2425" s="267">
        <f t="shared" ref="G2425:G2429" si="268">SUM(E2425,F2425)</f>
        <v>0</v>
      </c>
      <c r="H2425" s="131">
        <f>IF(OR(C2425="",$I2415="NSO"),"",VLOOKUP($A2410,'Class-1'!$B$9:$DL$108,30,0))</f>
        <v>0</v>
      </c>
      <c r="I2425" s="264">
        <f t="shared" si="265"/>
        <v>0</v>
      </c>
      <c r="J2425" s="131">
        <f>IF(OR(C2425="",$I2415="NSO"),"",VLOOKUP($A2410,'Class-1'!$B$9:$DL$108,34,0))</f>
        <v>0</v>
      </c>
      <c r="K2425" s="964">
        <f t="shared" si="266"/>
        <v>0</v>
      </c>
      <c r="L2425" s="965">
        <f t="shared" si="267"/>
        <v>0</v>
      </c>
      <c r="M2425" s="277" t="str">
        <f>IF(OR(C2425="",$I2415="NSO"),"",VLOOKUP($A2410,'Class-1'!$B$9:$DL$108,37,0))</f>
        <v/>
      </c>
    </row>
    <row r="2426" spans="1:13" ht="18" customHeight="1">
      <c r="A2426" s="17"/>
      <c r="B2426" s="436" t="s">
        <v>165</v>
      </c>
      <c r="C2426" s="962" t="str">
        <f>'Class-1'!$AM$3</f>
        <v>Sanskrit</v>
      </c>
      <c r="D2426" s="963"/>
      <c r="E2426" s="131">
        <f>IF(OR(C2426="",$I2415="NSO"),"",VLOOKUP($A2410,'Class-1'!$B$9:$DL$108,38,0))</f>
        <v>0</v>
      </c>
      <c r="F2426" s="131">
        <f>IF(OR(C2426="",$I2415="NSO"),"",VLOOKUP($A2410,'Class-1'!$B$9:$DL$108,39,0))</f>
        <v>0</v>
      </c>
      <c r="G2426" s="267">
        <f t="shared" si="268"/>
        <v>0</v>
      </c>
      <c r="H2426" s="131">
        <f>IF(OR(C2426="",$I2415="NSO"),"",VLOOKUP($A2410,'Class-1'!$B$9:$DL$108,44,0))</f>
        <v>0</v>
      </c>
      <c r="I2426" s="264">
        <f t="shared" si="265"/>
        <v>0</v>
      </c>
      <c r="J2426" s="131">
        <f>IF(OR(C2426="",$I2415="NSO"),"",VLOOKUP($A2410,'Class-1'!$B$9:$DL$108,48,0))</f>
        <v>0</v>
      </c>
      <c r="K2426" s="964">
        <f t="shared" si="266"/>
        <v>0</v>
      </c>
      <c r="L2426" s="965">
        <f t="shared" si="267"/>
        <v>0</v>
      </c>
      <c r="M2426" s="277" t="str">
        <f>IF(OR(C2426="",$I2415="NSO"),"",VLOOKUP($A2410,'Class-1'!$B$9:$DL$108,51,0))</f>
        <v/>
      </c>
    </row>
    <row r="2427" spans="1:13" ht="18" customHeight="1">
      <c r="A2427" s="17"/>
      <c r="B2427" s="436" t="s">
        <v>165</v>
      </c>
      <c r="C2427" s="962" t="str">
        <f>'Class-1'!$BA$3</f>
        <v>English</v>
      </c>
      <c r="D2427" s="963"/>
      <c r="E2427" s="131">
        <f>IF(OR(C2427="",$I2415="NSO"),"",VLOOKUP($A2410,'Class-1'!$B$9:$DL$108,52,0))</f>
        <v>0</v>
      </c>
      <c r="F2427" s="131">
        <f>IF(OR(C2427="",$I2415="NSO"),"",VLOOKUP($A2410,'Class-1'!$B$9:$DL$108,53,0))</f>
        <v>0</v>
      </c>
      <c r="G2427" s="267">
        <f t="shared" si="268"/>
        <v>0</v>
      </c>
      <c r="H2427" s="131">
        <f>IF(OR(C2427="",$I2415="NSO"),"",VLOOKUP($A2410,'Class-1'!$B$9:$DL$108,58,0))</f>
        <v>0</v>
      </c>
      <c r="I2427" s="264">
        <f t="shared" si="265"/>
        <v>0</v>
      </c>
      <c r="J2427" s="131">
        <f>IF(OR(C2427="",$I2415="NSO"),"",VLOOKUP($A2410,'Class-1'!$B$9:$DL$108,62,0))</f>
        <v>0</v>
      </c>
      <c r="K2427" s="964">
        <f t="shared" si="266"/>
        <v>0</v>
      </c>
      <c r="L2427" s="965">
        <f t="shared" si="267"/>
        <v>0</v>
      </c>
      <c r="M2427" s="277" t="str">
        <f>IF(OR(C2427="",$I2415="NSO"),"",VLOOKUP($A2410,'Class-1'!$B$9:$DL$108,65,0))</f>
        <v/>
      </c>
    </row>
    <row r="2428" spans="1:13" ht="18" customHeight="1" thickBot="1">
      <c r="A2428" s="17"/>
      <c r="B2428" s="436" t="s">
        <v>165</v>
      </c>
      <c r="C2428" s="966" t="s">
        <v>68</v>
      </c>
      <c r="D2428" s="967"/>
      <c r="E2428" s="470">
        <f>'Class-1'!$BO$7</f>
        <v>20</v>
      </c>
      <c r="F2428" s="470">
        <f>'Class-1'!$BP$7</f>
        <v>20</v>
      </c>
      <c r="G2428" s="266">
        <f t="shared" si="268"/>
        <v>40</v>
      </c>
      <c r="H2428" s="271">
        <f>'Class-1'!$BU$7</f>
        <v>60</v>
      </c>
      <c r="I2428" s="266">
        <f t="shared" si="265"/>
        <v>100</v>
      </c>
      <c r="J2428" s="470">
        <f>'Class-1'!$BY$7</f>
        <v>100</v>
      </c>
      <c r="K2428" s="1032">
        <f t="shared" si="266"/>
        <v>200</v>
      </c>
      <c r="L2428" s="1033">
        <f t="shared" si="267"/>
        <v>300</v>
      </c>
      <c r="M2428" s="276" t="s">
        <v>166</v>
      </c>
    </row>
    <row r="2429" spans="1:13" ht="18" customHeight="1">
      <c r="A2429" s="17"/>
      <c r="B2429" s="436" t="s">
        <v>165</v>
      </c>
      <c r="C2429" s="962" t="str">
        <f>'Class-1'!$BO$3</f>
        <v>Env. Study</v>
      </c>
      <c r="D2429" s="963"/>
      <c r="E2429" s="131">
        <f>IF(OR(C2429="",$I2415="NSO"),"",VLOOKUP($A2410,'Class-1'!$B$9:$DL$108,66,0))</f>
        <v>0</v>
      </c>
      <c r="F2429" s="131">
        <f>IF(OR(C2429="",$I2415="NSO"),"",VLOOKUP($A2410,'Class-1'!$B$9:$DL$108,67,0))</f>
        <v>0</v>
      </c>
      <c r="G2429" s="264">
        <f t="shared" si="268"/>
        <v>0</v>
      </c>
      <c r="H2429" s="131">
        <f>IF(OR(C2429="",$I2415="NSO"),"",VLOOKUP($A2410,'Class-1'!$B$9:$DL$108,72,0))</f>
        <v>0</v>
      </c>
      <c r="I2429" s="264">
        <f t="shared" si="265"/>
        <v>0</v>
      </c>
      <c r="J2429" s="131">
        <f>IF(OR(C2429="",$I2415="NSO"),"",VLOOKUP($A2410,'Class-1'!$B$9:$DL$108,76,0))</f>
        <v>0</v>
      </c>
      <c r="K2429" s="968">
        <f t="shared" si="266"/>
        <v>0</v>
      </c>
      <c r="L2429" s="969">
        <f t="shared" si="267"/>
        <v>0</v>
      </c>
      <c r="M2429" s="277" t="str">
        <f>IF(OR(C2429="",$I2415="NSO"),"",VLOOKUP($A2410,'Class-1'!$B$9:$DL$108,79,0))</f>
        <v/>
      </c>
    </row>
    <row r="2430" spans="1:13" ht="18" customHeight="1" thickBot="1">
      <c r="A2430" s="17"/>
      <c r="B2430" s="436" t="s">
        <v>165</v>
      </c>
      <c r="C2430" s="970"/>
      <c r="D2430" s="971"/>
      <c r="E2430" s="971"/>
      <c r="F2430" s="971"/>
      <c r="G2430" s="971"/>
      <c r="H2430" s="971"/>
      <c r="I2430" s="971"/>
      <c r="J2430" s="971"/>
      <c r="K2430" s="971"/>
      <c r="L2430" s="971"/>
      <c r="M2430" s="972"/>
    </row>
    <row r="2431" spans="1:13" ht="18" customHeight="1">
      <c r="A2431" s="17"/>
      <c r="B2431" s="436" t="s">
        <v>165</v>
      </c>
      <c r="C2431" s="973" t="s">
        <v>120</v>
      </c>
      <c r="D2431" s="974"/>
      <c r="E2431" s="975"/>
      <c r="F2431" s="906" t="s">
        <v>121</v>
      </c>
      <c r="G2431" s="906"/>
      <c r="H2431" s="907" t="s">
        <v>122</v>
      </c>
      <c r="I2431" s="908"/>
      <c r="J2431" s="132" t="s">
        <v>51</v>
      </c>
      <c r="K2431" s="438" t="s">
        <v>123</v>
      </c>
      <c r="L2431" s="262" t="s">
        <v>49</v>
      </c>
      <c r="M2431" s="278" t="s">
        <v>54</v>
      </c>
    </row>
    <row r="2432" spans="1:13" ht="18" customHeight="1" thickBot="1">
      <c r="A2432" s="17"/>
      <c r="B2432" s="436" t="s">
        <v>165</v>
      </c>
      <c r="C2432" s="976"/>
      <c r="D2432" s="977"/>
      <c r="E2432" s="978"/>
      <c r="F2432" s="909">
        <f>IF(OR($I2415="",$I2415="NSO"),"",VLOOKUP($A2410,'Class-1'!$B$9:$DL$108,107,0))</f>
        <v>1000</v>
      </c>
      <c r="G2432" s="910"/>
      <c r="H2432" s="909">
        <f>IF(OR($I2415="",$I2415="NSO"),"",VLOOKUP($A2410,'Class-1'!$B$9:$DL$108,108,0))</f>
        <v>0</v>
      </c>
      <c r="I2432" s="910"/>
      <c r="J2432" s="133">
        <f>IF(OR($I2415="",$I2415="NSO"),"",VLOOKUP($A2410,'Class-1'!$B$9:$DL$200,109,0))</f>
        <v>0</v>
      </c>
      <c r="K2432" s="133" t="str">
        <f>IF(OR($I2415="",$I2415="NSO"),"",VLOOKUP($A2410,'Class-1'!$B$9:$DL$200,110,0))</f>
        <v/>
      </c>
      <c r="L2432" s="263" t="str">
        <f>IF(OR($I2415="",$I2415="NSO"),"",VLOOKUP($A2410,'Class-1'!$B$9:$DL$200,111,0))</f>
        <v/>
      </c>
      <c r="M2432" s="279" t="str">
        <f>IF(OR($I2415="",$I2415="NSO"),"",VLOOKUP($A2410,'Class-1'!$B$9:$DL$200,113,0))</f>
        <v/>
      </c>
    </row>
    <row r="2433" spans="1:13" ht="18" customHeight="1" thickBot="1">
      <c r="A2433" s="17"/>
      <c r="B2433" s="436" t="s">
        <v>165</v>
      </c>
      <c r="C2433" s="979"/>
      <c r="D2433" s="980"/>
      <c r="E2433" s="980"/>
      <c r="F2433" s="980"/>
      <c r="G2433" s="980"/>
      <c r="H2433" s="981"/>
      <c r="I2433" s="983" t="s">
        <v>73</v>
      </c>
      <c r="J2433" s="984"/>
      <c r="K2433" s="63">
        <f>IF(OR($I2415="",$I2415="NSO"),"",VLOOKUP($A2410,'Class-1'!$B$9:$DL$200,104,0))</f>
        <v>0</v>
      </c>
      <c r="L2433" s="982" t="s">
        <v>93</v>
      </c>
      <c r="M2433" s="897"/>
    </row>
    <row r="2434" spans="1:13" ht="18" customHeight="1" thickBot="1">
      <c r="A2434" s="17"/>
      <c r="B2434" s="436" t="s">
        <v>165</v>
      </c>
      <c r="C2434" s="1014" t="s">
        <v>72</v>
      </c>
      <c r="D2434" s="1015"/>
      <c r="E2434" s="1015"/>
      <c r="F2434" s="1015"/>
      <c r="G2434" s="1015"/>
      <c r="H2434" s="1016"/>
      <c r="I2434" s="1017" t="s">
        <v>74</v>
      </c>
      <c r="J2434" s="1018"/>
      <c r="K2434" s="64">
        <f>IF(OR($I2415="",$I2415="NSO"),"",VLOOKUP($A2410,'Class-1'!$B$9:$DL$200,105,0))</f>
        <v>0</v>
      </c>
      <c r="L2434" s="1019" t="str">
        <f>IF(OR($I2415="",$I2415="NSO"),"",VLOOKUP($A2410,'Class-1'!$B$9:$DL$200,106,0))</f>
        <v/>
      </c>
      <c r="M2434" s="1020"/>
    </row>
    <row r="2435" spans="1:13" ht="18" customHeight="1" thickBot="1">
      <c r="A2435" s="17"/>
      <c r="B2435" s="436" t="s">
        <v>165</v>
      </c>
      <c r="C2435" s="1001" t="s">
        <v>66</v>
      </c>
      <c r="D2435" s="1002"/>
      <c r="E2435" s="1003"/>
      <c r="F2435" s="1012" t="s">
        <v>69</v>
      </c>
      <c r="G2435" s="1013"/>
      <c r="H2435" s="272" t="s">
        <v>58</v>
      </c>
      <c r="I2435" s="985" t="s">
        <v>75</v>
      </c>
      <c r="J2435" s="986"/>
      <c r="K2435" s="987">
        <f>IF(OR($I2415="",$I2415="NSO"),"",VLOOKUP($A2410,'Class-1'!$B$9:$DL$200,114,0))</f>
        <v>0</v>
      </c>
      <c r="L2435" s="987"/>
      <c r="M2435" s="988"/>
    </row>
    <row r="2436" spans="1:13" ht="18" customHeight="1">
      <c r="A2436" s="17"/>
      <c r="B2436" s="436" t="s">
        <v>165</v>
      </c>
      <c r="C2436" s="923" t="str">
        <f>'Class-1'!$CC$3</f>
        <v>WORK EXP.</v>
      </c>
      <c r="D2436" s="924"/>
      <c r="E2436" s="925"/>
      <c r="F2436" s="926" t="str">
        <f>IF(OR(C2436="",$I2415="NSO"),"",VLOOKUP($A2410,'Class-1'!$B$9:$DZ$200,121,0))</f>
        <v>0/100</v>
      </c>
      <c r="G2436" s="927"/>
      <c r="H2436" s="85" t="str">
        <f>IF(OR(C2436="",$I2415="NSO"),"",VLOOKUP($A2410,'Class-1'!$B$9:$DL$108,87,0))</f>
        <v/>
      </c>
      <c r="I2436" s="1021" t="s">
        <v>95</v>
      </c>
      <c r="J2436" s="1022"/>
      <c r="K2436" s="1023">
        <f>'Class-1'!$T$2</f>
        <v>44705</v>
      </c>
      <c r="L2436" s="1024"/>
      <c r="M2436" s="1025"/>
    </row>
    <row r="2437" spans="1:13" ht="18" customHeight="1">
      <c r="A2437" s="17"/>
      <c r="B2437" s="436" t="s">
        <v>165</v>
      </c>
      <c r="C2437" s="923" t="str">
        <f>'Class-1'!$CK$3</f>
        <v>ART EDUCATION</v>
      </c>
      <c r="D2437" s="924"/>
      <c r="E2437" s="925"/>
      <c r="F2437" s="926" t="str">
        <f>IF(OR(C2437="",$I2415="NSO"),"",VLOOKUP($A2410,'Class-1'!$B$9:$DZ$200,125,0))</f>
        <v>0/100</v>
      </c>
      <c r="G2437" s="927"/>
      <c r="H2437" s="134" t="str">
        <f>IF(OR(C2437="",$I2415="NSO"),"",VLOOKUP($A2410,'Class-1'!$B$9:$DL$108,95,0))</f>
        <v/>
      </c>
      <c r="I2437" s="928"/>
      <c r="J2437" s="929"/>
      <c r="K2437" s="929"/>
      <c r="L2437" s="929"/>
      <c r="M2437" s="930"/>
    </row>
    <row r="2438" spans="1:13" ht="18" customHeight="1" thickBot="1">
      <c r="A2438" s="17"/>
      <c r="B2438" s="436" t="s">
        <v>165</v>
      </c>
      <c r="C2438" s="931" t="str">
        <f>'Class-1'!$CS$3</f>
        <v>HEALTH &amp; PHY. EDUCATION</v>
      </c>
      <c r="D2438" s="932"/>
      <c r="E2438" s="933"/>
      <c r="F2438" s="926" t="str">
        <f>IF(OR(C2438="",$I2415="NSO"),"",VLOOKUP($A2410,'Class-1'!$B$9:$DZ$200,129,0))</f>
        <v>0/100</v>
      </c>
      <c r="G2438" s="927"/>
      <c r="H2438" s="86" t="str">
        <f>IF(OR(C2438="",$I2415="NSO"),"",VLOOKUP($A2410,'Class-1'!$B$9:$DL$108,103,0))</f>
        <v/>
      </c>
      <c r="I2438" s="889" t="s">
        <v>89</v>
      </c>
      <c r="J2438" s="890"/>
      <c r="K2438" s="936"/>
      <c r="L2438" s="937"/>
      <c r="M2438" s="938"/>
    </row>
    <row r="2439" spans="1:13" ht="18" customHeight="1">
      <c r="A2439" s="17"/>
      <c r="B2439" s="436" t="s">
        <v>165</v>
      </c>
      <c r="C2439" s="895" t="s">
        <v>76</v>
      </c>
      <c r="D2439" s="896"/>
      <c r="E2439" s="896"/>
      <c r="F2439" s="896"/>
      <c r="G2439" s="896"/>
      <c r="H2439" s="897"/>
      <c r="I2439" s="891"/>
      <c r="J2439" s="892"/>
      <c r="K2439" s="939"/>
      <c r="L2439" s="940"/>
      <c r="M2439" s="941"/>
    </row>
    <row r="2440" spans="1:13" ht="18" customHeight="1">
      <c r="A2440" s="17"/>
      <c r="B2440" s="436" t="s">
        <v>165</v>
      </c>
      <c r="C2440" s="135" t="s">
        <v>35</v>
      </c>
      <c r="D2440" s="463" t="s">
        <v>82</v>
      </c>
      <c r="E2440" s="452"/>
      <c r="F2440" s="463" t="s">
        <v>83</v>
      </c>
      <c r="G2440" s="464"/>
      <c r="H2440" s="465"/>
      <c r="I2440" s="893"/>
      <c r="J2440" s="894"/>
      <c r="K2440" s="942"/>
      <c r="L2440" s="943"/>
      <c r="M2440" s="944"/>
    </row>
    <row r="2441" spans="1:13" ht="16.5" customHeight="1">
      <c r="A2441" s="17"/>
      <c r="B2441" s="436" t="s">
        <v>165</v>
      </c>
      <c r="C2441" s="148" t="s">
        <v>168</v>
      </c>
      <c r="D2441" s="451" t="s">
        <v>170</v>
      </c>
      <c r="E2441" s="148"/>
      <c r="F2441" s="468" t="s">
        <v>84</v>
      </c>
      <c r="G2441" s="466"/>
      <c r="H2441" s="467"/>
      <c r="I2441" s="992" t="s">
        <v>90</v>
      </c>
      <c r="J2441" s="993"/>
      <c r="K2441" s="993"/>
      <c r="L2441" s="993"/>
      <c r="M2441" s="994"/>
    </row>
    <row r="2442" spans="1:13" ht="16.5" customHeight="1">
      <c r="A2442" s="17"/>
      <c r="B2442" s="436" t="s">
        <v>165</v>
      </c>
      <c r="C2442" s="471" t="s">
        <v>77</v>
      </c>
      <c r="D2442" s="451" t="s">
        <v>173</v>
      </c>
      <c r="E2442" s="148"/>
      <c r="F2442" s="468" t="s">
        <v>85</v>
      </c>
      <c r="G2442" s="466"/>
      <c r="H2442" s="467"/>
      <c r="I2442" s="995"/>
      <c r="J2442" s="996"/>
      <c r="K2442" s="996"/>
      <c r="L2442" s="996"/>
      <c r="M2442" s="997"/>
    </row>
    <row r="2443" spans="1:13" ht="16.5" customHeight="1">
      <c r="A2443" s="17"/>
      <c r="B2443" s="436" t="s">
        <v>165</v>
      </c>
      <c r="C2443" s="471" t="s">
        <v>78</v>
      </c>
      <c r="D2443" s="451" t="s">
        <v>174</v>
      </c>
      <c r="E2443" s="148"/>
      <c r="F2443" s="468" t="s">
        <v>86</v>
      </c>
      <c r="G2443" s="466"/>
      <c r="H2443" s="467"/>
      <c r="I2443" s="995"/>
      <c r="J2443" s="996"/>
      <c r="K2443" s="996"/>
      <c r="L2443" s="996"/>
      <c r="M2443" s="997"/>
    </row>
    <row r="2444" spans="1:13" ht="16.5" customHeight="1">
      <c r="A2444" s="17"/>
      <c r="B2444" s="436" t="s">
        <v>165</v>
      </c>
      <c r="C2444" s="471" t="s">
        <v>80</v>
      </c>
      <c r="D2444" s="451" t="s">
        <v>171</v>
      </c>
      <c r="E2444" s="148"/>
      <c r="F2444" s="468" t="s">
        <v>88</v>
      </c>
      <c r="G2444" s="466"/>
      <c r="H2444" s="467"/>
      <c r="I2444" s="998"/>
      <c r="J2444" s="999"/>
      <c r="K2444" s="999"/>
      <c r="L2444" s="999"/>
      <c r="M2444" s="1000"/>
    </row>
    <row r="2445" spans="1:13" ht="16.5" customHeight="1" thickBot="1">
      <c r="A2445" s="17"/>
      <c r="B2445" s="437" t="s">
        <v>165</v>
      </c>
      <c r="C2445" s="280" t="s">
        <v>79</v>
      </c>
      <c r="D2445" s="446" t="s">
        <v>172</v>
      </c>
      <c r="E2445" s="439"/>
      <c r="F2445" s="461" t="s">
        <v>87</v>
      </c>
      <c r="G2445" s="462"/>
      <c r="H2445" s="469"/>
      <c r="I2445" s="989" t="s">
        <v>124</v>
      </c>
      <c r="J2445" s="990"/>
      <c r="K2445" s="990"/>
      <c r="L2445" s="990"/>
      <c r="M2445" s="991"/>
    </row>
    <row r="2446" spans="1:13" ht="20.25" customHeight="1" thickBot="1">
      <c r="A2446" s="1004"/>
      <c r="B2446" s="1004"/>
      <c r="C2446" s="1004"/>
      <c r="D2446" s="1004"/>
      <c r="E2446" s="1004"/>
      <c r="F2446" s="1004"/>
      <c r="G2446" s="1004"/>
      <c r="H2446" s="1004"/>
      <c r="I2446" s="1004"/>
      <c r="J2446" s="1004"/>
      <c r="K2446" s="1004"/>
      <c r="L2446" s="1004"/>
      <c r="M2446" s="1004"/>
    </row>
    <row r="2447" spans="1:13" ht="14.25" customHeight="1" thickBot="1">
      <c r="A2447" s="282">
        <f>A2410+1</f>
        <v>68</v>
      </c>
      <c r="B2447" s="1009" t="s">
        <v>61</v>
      </c>
      <c r="C2447" s="1010"/>
      <c r="D2447" s="1010"/>
      <c r="E2447" s="1010"/>
      <c r="F2447" s="1010"/>
      <c r="G2447" s="1010"/>
      <c r="H2447" s="1010"/>
      <c r="I2447" s="1010"/>
      <c r="J2447" s="1010"/>
      <c r="K2447" s="1010"/>
      <c r="L2447" s="1010"/>
      <c r="M2447" s="1011"/>
    </row>
    <row r="2448" spans="1:13" ht="36.75" thickTop="1">
      <c r="A2448" s="17"/>
      <c r="B2448" s="1005"/>
      <c r="C2448" s="1006"/>
      <c r="D2448" s="945" t="str">
        <f>Master!$E$8</f>
        <v>Govt.Sr.Sec.Sch. Raimalwada</v>
      </c>
      <c r="E2448" s="946"/>
      <c r="F2448" s="946"/>
      <c r="G2448" s="946"/>
      <c r="H2448" s="946"/>
      <c r="I2448" s="946"/>
      <c r="J2448" s="946"/>
      <c r="K2448" s="946"/>
      <c r="L2448" s="946"/>
      <c r="M2448" s="947"/>
    </row>
    <row r="2449" spans="1:13" ht="21" customHeight="1" thickBot="1">
      <c r="A2449" s="17"/>
      <c r="B2449" s="1007"/>
      <c r="C2449" s="1008"/>
      <c r="D2449" s="948" t="str">
        <f>Master!$E$11</f>
        <v>P.S.-Bapini (Jodhpur)</v>
      </c>
      <c r="E2449" s="949"/>
      <c r="F2449" s="949"/>
      <c r="G2449" s="949"/>
      <c r="H2449" s="949"/>
      <c r="I2449" s="949"/>
      <c r="J2449" s="949"/>
      <c r="K2449" s="949"/>
      <c r="L2449" s="949"/>
      <c r="M2449" s="950"/>
    </row>
    <row r="2450" spans="1:13" ht="42.75" customHeight="1" thickTop="1">
      <c r="A2450" s="17"/>
      <c r="B2450" s="273"/>
      <c r="C2450" s="916" t="s">
        <v>62</v>
      </c>
      <c r="D2450" s="917"/>
      <c r="E2450" s="917"/>
      <c r="F2450" s="917"/>
      <c r="G2450" s="917"/>
      <c r="H2450" s="917"/>
      <c r="I2450" s="918"/>
      <c r="J2450" s="922" t="s">
        <v>91</v>
      </c>
      <c r="K2450" s="922"/>
      <c r="L2450" s="934" t="str">
        <f>Master!$E$14</f>
        <v>0810000000</v>
      </c>
      <c r="M2450" s="935"/>
    </row>
    <row r="2451" spans="1:13" ht="18" customHeight="1" thickBot="1">
      <c r="A2451" s="17"/>
      <c r="B2451" s="274"/>
      <c r="C2451" s="919"/>
      <c r="D2451" s="920"/>
      <c r="E2451" s="920"/>
      <c r="F2451" s="920"/>
      <c r="G2451" s="920"/>
      <c r="H2451" s="920"/>
      <c r="I2451" s="921"/>
      <c r="J2451" s="898" t="s">
        <v>63</v>
      </c>
      <c r="K2451" s="899"/>
      <c r="L2451" s="902" t="str">
        <f>Master!$E$6</f>
        <v>2021-22</v>
      </c>
      <c r="M2451" s="903"/>
    </row>
    <row r="2452" spans="1:13" ht="18" customHeight="1" thickBot="1">
      <c r="A2452" s="17"/>
      <c r="B2452" s="274"/>
      <c r="C2452" s="951" t="s">
        <v>125</v>
      </c>
      <c r="D2452" s="952"/>
      <c r="E2452" s="952"/>
      <c r="F2452" s="952"/>
      <c r="G2452" s="952"/>
      <c r="H2452" s="952"/>
      <c r="I2452" s="281">
        <f>VLOOKUP($A2447,'Class-1'!$B$9:$F$108,5,0)</f>
        <v>0</v>
      </c>
      <c r="J2452" s="900"/>
      <c r="K2452" s="901"/>
      <c r="L2452" s="904"/>
      <c r="M2452" s="905"/>
    </row>
    <row r="2453" spans="1:13" ht="18" customHeight="1">
      <c r="A2453" s="17"/>
      <c r="B2453" s="436" t="s">
        <v>165</v>
      </c>
      <c r="C2453" s="911" t="s">
        <v>20</v>
      </c>
      <c r="D2453" s="912"/>
      <c r="E2453" s="912"/>
      <c r="F2453" s="913"/>
      <c r="G2453" s="31" t="s">
        <v>101</v>
      </c>
      <c r="H2453" s="914">
        <f>VLOOKUP($A2447,'Class-1'!$B$9:$DL$108,3,0)</f>
        <v>0</v>
      </c>
      <c r="I2453" s="914"/>
      <c r="J2453" s="914"/>
      <c r="K2453" s="914"/>
      <c r="L2453" s="914"/>
      <c r="M2453" s="915"/>
    </row>
    <row r="2454" spans="1:13" ht="18" customHeight="1">
      <c r="A2454" s="17"/>
      <c r="B2454" s="436" t="s">
        <v>165</v>
      </c>
      <c r="C2454" s="953" t="s">
        <v>22</v>
      </c>
      <c r="D2454" s="954"/>
      <c r="E2454" s="954"/>
      <c r="F2454" s="955"/>
      <c r="G2454" s="60" t="s">
        <v>101</v>
      </c>
      <c r="H2454" s="956">
        <f>VLOOKUP($A2447,'Class-1'!$B$9:$DL$108,6,0)</f>
        <v>0</v>
      </c>
      <c r="I2454" s="956"/>
      <c r="J2454" s="956"/>
      <c r="K2454" s="956"/>
      <c r="L2454" s="956"/>
      <c r="M2454" s="957"/>
    </row>
    <row r="2455" spans="1:13" ht="18" customHeight="1">
      <c r="A2455" s="17"/>
      <c r="B2455" s="436" t="s">
        <v>165</v>
      </c>
      <c r="C2455" s="953" t="s">
        <v>23</v>
      </c>
      <c r="D2455" s="954"/>
      <c r="E2455" s="954"/>
      <c r="F2455" s="955"/>
      <c r="G2455" s="60" t="s">
        <v>101</v>
      </c>
      <c r="H2455" s="956">
        <f>VLOOKUP($A2447,'Class-1'!$B$9:$DL$108,7,0)</f>
        <v>0</v>
      </c>
      <c r="I2455" s="956"/>
      <c r="J2455" s="956"/>
      <c r="K2455" s="956"/>
      <c r="L2455" s="956"/>
      <c r="M2455" s="957"/>
    </row>
    <row r="2456" spans="1:13" ht="18" customHeight="1">
      <c r="A2456" s="17"/>
      <c r="B2456" s="436" t="s">
        <v>165</v>
      </c>
      <c r="C2456" s="953" t="s">
        <v>64</v>
      </c>
      <c r="D2456" s="954"/>
      <c r="E2456" s="954"/>
      <c r="F2456" s="955"/>
      <c r="G2456" s="60" t="s">
        <v>101</v>
      </c>
      <c r="H2456" s="956">
        <f>VLOOKUP($A2447,'Class-1'!$B$9:$DL$108,8,0)</f>
        <v>0</v>
      </c>
      <c r="I2456" s="956"/>
      <c r="J2456" s="956"/>
      <c r="K2456" s="956"/>
      <c r="L2456" s="956"/>
      <c r="M2456" s="957"/>
    </row>
    <row r="2457" spans="1:13" ht="18" customHeight="1">
      <c r="A2457" s="17"/>
      <c r="B2457" s="436" t="s">
        <v>165</v>
      </c>
      <c r="C2457" s="953" t="s">
        <v>65</v>
      </c>
      <c r="D2457" s="954"/>
      <c r="E2457" s="954"/>
      <c r="F2457" s="955"/>
      <c r="G2457" s="60" t="s">
        <v>101</v>
      </c>
      <c r="H2457" s="1026" t="str">
        <f>CONCATENATE('Class-1'!$F$4,'Class-1'!$I$4)</f>
        <v>4(A)</v>
      </c>
      <c r="I2457" s="956"/>
      <c r="J2457" s="956"/>
      <c r="K2457" s="956"/>
      <c r="L2457" s="956"/>
      <c r="M2457" s="957"/>
    </row>
    <row r="2458" spans="1:13" ht="18" customHeight="1" thickBot="1">
      <c r="A2458" s="17"/>
      <c r="B2458" s="436" t="s">
        <v>165</v>
      </c>
      <c r="C2458" s="1027" t="s">
        <v>25</v>
      </c>
      <c r="D2458" s="1028"/>
      <c r="E2458" s="1028"/>
      <c r="F2458" s="1029"/>
      <c r="G2458" s="130" t="s">
        <v>101</v>
      </c>
      <c r="H2458" s="1030">
        <f>VLOOKUP($A2447,'Class-1'!$B$9:$DL$108,9,0)</f>
        <v>0</v>
      </c>
      <c r="I2458" s="1030"/>
      <c r="J2458" s="1030"/>
      <c r="K2458" s="1030"/>
      <c r="L2458" s="1030"/>
      <c r="M2458" s="1031"/>
    </row>
    <row r="2459" spans="1:13" ht="18" customHeight="1">
      <c r="A2459" s="17"/>
      <c r="B2459" s="436" t="s">
        <v>165</v>
      </c>
      <c r="C2459" s="958" t="s">
        <v>66</v>
      </c>
      <c r="D2459" s="959"/>
      <c r="E2459" s="268" t="s">
        <v>109</v>
      </c>
      <c r="F2459" s="268" t="s">
        <v>110</v>
      </c>
      <c r="G2459" s="265" t="s">
        <v>34</v>
      </c>
      <c r="H2459" s="269" t="s">
        <v>67</v>
      </c>
      <c r="I2459" s="265" t="s">
        <v>147</v>
      </c>
      <c r="J2459" s="270" t="s">
        <v>31</v>
      </c>
      <c r="K2459" s="960" t="s">
        <v>118</v>
      </c>
      <c r="L2459" s="961"/>
      <c r="M2459" s="275" t="s">
        <v>119</v>
      </c>
    </row>
    <row r="2460" spans="1:13" ht="18" customHeight="1" thickBot="1">
      <c r="A2460" s="17"/>
      <c r="B2460" s="436" t="s">
        <v>165</v>
      </c>
      <c r="C2460" s="966" t="s">
        <v>68</v>
      </c>
      <c r="D2460" s="967"/>
      <c r="E2460" s="470">
        <f>'Class-1'!$K$7</f>
        <v>20</v>
      </c>
      <c r="F2460" s="470">
        <f>'Class-1'!$L$7</f>
        <v>20</v>
      </c>
      <c r="G2460" s="266">
        <f>E2460+F2460</f>
        <v>40</v>
      </c>
      <c r="H2460" s="470">
        <f>'Class-1'!$Q$7</f>
        <v>60</v>
      </c>
      <c r="I2460" s="266">
        <f>G2460+H2460</f>
        <v>100</v>
      </c>
      <c r="J2460" s="470">
        <f>'Class-1'!$U$7</f>
        <v>100</v>
      </c>
      <c r="K2460" s="1032">
        <f>I2460+J2460</f>
        <v>200</v>
      </c>
      <c r="L2460" s="1033"/>
      <c r="M2460" s="276" t="s">
        <v>166</v>
      </c>
    </row>
    <row r="2461" spans="1:13" ht="18" customHeight="1">
      <c r="A2461" s="17"/>
      <c r="B2461" s="436" t="s">
        <v>165</v>
      </c>
      <c r="C2461" s="1034" t="str">
        <f>'Class-1'!$K$3</f>
        <v>Hindi</v>
      </c>
      <c r="D2461" s="1035"/>
      <c r="E2461" s="131">
        <f>IF(OR(C2461="",$I2452="NSO"),"",VLOOKUP($A2447,'Class-1'!$B$9:$DL$108,10,0))</f>
        <v>0</v>
      </c>
      <c r="F2461" s="131">
        <f>IF(OR(C2461="",$I2452="NSO"),"",VLOOKUP($A2447,'Class-1'!$B$9:$DL$108,11,0))</f>
        <v>0</v>
      </c>
      <c r="G2461" s="267">
        <f>SUM(E2461,F2461)</f>
        <v>0</v>
      </c>
      <c r="H2461" s="131">
        <f>IF(OR(C2461="",$I2452="NSO"),"",VLOOKUP($A2447,'Class-1'!$B$9:$DL$108,16,0))</f>
        <v>0</v>
      </c>
      <c r="I2461" s="264">
        <f t="shared" ref="I2461:I2466" si="269">SUM(G2461,H2461)</f>
        <v>0</v>
      </c>
      <c r="J2461" s="131">
        <f>IF(OR(C2461="",$I2452="NSO"),"",VLOOKUP($A2447,'Class-1'!$B$9:$DL$108,20,0))</f>
        <v>0</v>
      </c>
      <c r="K2461" s="1036">
        <f t="shared" ref="K2461:K2466" si="270">SUM(I2461,J2461)</f>
        <v>0</v>
      </c>
      <c r="L2461" s="1037">
        <f t="shared" ref="L2461:L2466" si="271">SUM(J2461,K2461)</f>
        <v>0</v>
      </c>
      <c r="M2461" s="277" t="str">
        <f>IF(OR(C2461="",$I2452="NSO"),"",VLOOKUP($A2447,'Class-1'!$B$9:$DL$108,23,0))</f>
        <v/>
      </c>
    </row>
    <row r="2462" spans="1:13" ht="18" customHeight="1">
      <c r="A2462" s="17"/>
      <c r="B2462" s="436" t="s">
        <v>165</v>
      </c>
      <c r="C2462" s="962" t="str">
        <f>'Class-1'!$Y$3</f>
        <v>Mathematics</v>
      </c>
      <c r="D2462" s="963"/>
      <c r="E2462" s="131">
        <f>IF(OR(C2462="",$I2452="NSO"),"",VLOOKUP($A2447,'Class-1'!$B$9:$DL$108,24,0))</f>
        <v>0</v>
      </c>
      <c r="F2462" s="131">
        <f>IF(OR(C2462="",$I2452="NSO"),"",VLOOKUP($A2447,'Class-1'!$B$9:$DL$108,25,0))</f>
        <v>0</v>
      </c>
      <c r="G2462" s="267">
        <f t="shared" ref="G2462:G2466" si="272">SUM(E2462,F2462)</f>
        <v>0</v>
      </c>
      <c r="H2462" s="131">
        <f>IF(OR(C2462="",$I2452="NSO"),"",VLOOKUP($A2447,'Class-1'!$B$9:$DL$108,30,0))</f>
        <v>0</v>
      </c>
      <c r="I2462" s="264">
        <f t="shared" si="269"/>
        <v>0</v>
      </c>
      <c r="J2462" s="131">
        <f>IF(OR(C2462="",$I2452="NSO"),"",VLOOKUP($A2447,'Class-1'!$B$9:$DL$108,34,0))</f>
        <v>0</v>
      </c>
      <c r="K2462" s="964">
        <f t="shared" si="270"/>
        <v>0</v>
      </c>
      <c r="L2462" s="965">
        <f t="shared" si="271"/>
        <v>0</v>
      </c>
      <c r="M2462" s="277" t="str">
        <f>IF(OR(C2462="",$I2452="NSO"),"",VLOOKUP($A2447,'Class-1'!$B$9:$DL$108,37,0))</f>
        <v/>
      </c>
    </row>
    <row r="2463" spans="1:13" ht="18" customHeight="1">
      <c r="A2463" s="17"/>
      <c r="B2463" s="436" t="s">
        <v>165</v>
      </c>
      <c r="C2463" s="962" t="str">
        <f>'Class-1'!$AM$3</f>
        <v>Sanskrit</v>
      </c>
      <c r="D2463" s="963"/>
      <c r="E2463" s="131">
        <f>IF(OR(C2463="",$I2452="NSO"),"",VLOOKUP($A2447,'Class-1'!$B$9:$DL$108,38,0))</f>
        <v>0</v>
      </c>
      <c r="F2463" s="131">
        <f>IF(OR(C2463="",$I2452="NSO"),"",VLOOKUP($A2447,'Class-1'!$B$9:$DL$108,39,0))</f>
        <v>0</v>
      </c>
      <c r="G2463" s="267">
        <f t="shared" si="272"/>
        <v>0</v>
      </c>
      <c r="H2463" s="131">
        <f>IF(OR(C2463="",$I2452="NSO"),"",VLOOKUP($A2447,'Class-1'!$B$9:$DL$108,44,0))</f>
        <v>0</v>
      </c>
      <c r="I2463" s="264">
        <f t="shared" si="269"/>
        <v>0</v>
      </c>
      <c r="J2463" s="131">
        <f>IF(OR(C2463="",$I2452="NSO"),"",VLOOKUP($A2447,'Class-1'!$B$9:$DL$108,48,0))</f>
        <v>0</v>
      </c>
      <c r="K2463" s="964">
        <f t="shared" si="270"/>
        <v>0</v>
      </c>
      <c r="L2463" s="965">
        <f t="shared" si="271"/>
        <v>0</v>
      </c>
      <c r="M2463" s="277" t="str">
        <f>IF(OR(C2463="",$I2452="NSO"),"",VLOOKUP($A2447,'Class-1'!$B$9:$DL$108,51,0))</f>
        <v/>
      </c>
    </row>
    <row r="2464" spans="1:13" ht="18" customHeight="1">
      <c r="A2464" s="17"/>
      <c r="B2464" s="436" t="s">
        <v>165</v>
      </c>
      <c r="C2464" s="962" t="str">
        <f>'Class-1'!$BA$3</f>
        <v>English</v>
      </c>
      <c r="D2464" s="963"/>
      <c r="E2464" s="131">
        <f>IF(OR(C2464="",$I2452="NSO"),"",VLOOKUP($A2447,'Class-1'!$B$9:$DL$108,52,0))</f>
        <v>0</v>
      </c>
      <c r="F2464" s="131">
        <f>IF(OR(C2464="",$I2452="NSO"),"",VLOOKUP($A2447,'Class-1'!$B$9:$DL$108,53,0))</f>
        <v>0</v>
      </c>
      <c r="G2464" s="267">
        <f t="shared" si="272"/>
        <v>0</v>
      </c>
      <c r="H2464" s="131">
        <f>IF(OR(C2464="",$I2452="NSO"),"",VLOOKUP($A2447,'Class-1'!$B$9:$DL$108,58,0))</f>
        <v>0</v>
      </c>
      <c r="I2464" s="264">
        <f t="shared" si="269"/>
        <v>0</v>
      </c>
      <c r="J2464" s="131">
        <f>IF(OR(C2464="",$I2452="NSO"),"",VLOOKUP($A2447,'Class-1'!$B$9:$DL$108,62,0))</f>
        <v>0</v>
      </c>
      <c r="K2464" s="964">
        <f t="shared" si="270"/>
        <v>0</v>
      </c>
      <c r="L2464" s="965">
        <f t="shared" si="271"/>
        <v>0</v>
      </c>
      <c r="M2464" s="277" t="str">
        <f>IF(OR(C2464="",$I2452="NSO"),"",VLOOKUP($A2447,'Class-1'!$B$9:$DL$108,65,0))</f>
        <v/>
      </c>
    </row>
    <row r="2465" spans="1:13" ht="18" customHeight="1" thickBot="1">
      <c r="A2465" s="17"/>
      <c r="B2465" s="436" t="s">
        <v>165</v>
      </c>
      <c r="C2465" s="966" t="s">
        <v>68</v>
      </c>
      <c r="D2465" s="967"/>
      <c r="E2465" s="470">
        <f>'Class-1'!$BO$7</f>
        <v>20</v>
      </c>
      <c r="F2465" s="470">
        <f>'Class-1'!$BP$7</f>
        <v>20</v>
      </c>
      <c r="G2465" s="266">
        <f t="shared" si="272"/>
        <v>40</v>
      </c>
      <c r="H2465" s="271">
        <f>'Class-1'!$BU$7</f>
        <v>60</v>
      </c>
      <c r="I2465" s="266">
        <f t="shared" si="269"/>
        <v>100</v>
      </c>
      <c r="J2465" s="470">
        <f>'Class-1'!$BY$7</f>
        <v>100</v>
      </c>
      <c r="K2465" s="1032">
        <f t="shared" si="270"/>
        <v>200</v>
      </c>
      <c r="L2465" s="1033">
        <f t="shared" si="271"/>
        <v>300</v>
      </c>
      <c r="M2465" s="276" t="s">
        <v>166</v>
      </c>
    </row>
    <row r="2466" spans="1:13" ht="18" customHeight="1">
      <c r="A2466" s="17"/>
      <c r="B2466" s="436" t="s">
        <v>165</v>
      </c>
      <c r="C2466" s="962" t="str">
        <f>'Class-1'!$BO$3</f>
        <v>Env. Study</v>
      </c>
      <c r="D2466" s="963"/>
      <c r="E2466" s="131">
        <f>IF(OR(C2466="",$I2452="NSO"),"",VLOOKUP($A2447,'Class-1'!$B$9:$DL$108,66,0))</f>
        <v>0</v>
      </c>
      <c r="F2466" s="131">
        <f>IF(OR(C2466="",$I2452="NSO"),"",VLOOKUP($A2447,'Class-1'!$B$9:$DL$108,67,0))</f>
        <v>0</v>
      </c>
      <c r="G2466" s="264">
        <f t="shared" si="272"/>
        <v>0</v>
      </c>
      <c r="H2466" s="131">
        <f>IF(OR(C2466="",$I2452="NSO"),"",VLOOKUP($A2447,'Class-1'!$B$9:$DL$108,72,0))</f>
        <v>0</v>
      </c>
      <c r="I2466" s="264">
        <f t="shared" si="269"/>
        <v>0</v>
      </c>
      <c r="J2466" s="131">
        <f>IF(OR(C2466="",$I2452="NSO"),"",VLOOKUP($A2447,'Class-1'!$B$9:$DL$108,76,0))</f>
        <v>0</v>
      </c>
      <c r="K2466" s="968">
        <f t="shared" si="270"/>
        <v>0</v>
      </c>
      <c r="L2466" s="969">
        <f t="shared" si="271"/>
        <v>0</v>
      </c>
      <c r="M2466" s="277" t="str">
        <f>IF(OR(C2466="",$I2452="NSO"),"",VLOOKUP($A2447,'Class-1'!$B$9:$DL$108,79,0))</f>
        <v/>
      </c>
    </row>
    <row r="2467" spans="1:13" ht="18" customHeight="1" thickBot="1">
      <c r="A2467" s="17"/>
      <c r="B2467" s="436" t="s">
        <v>165</v>
      </c>
      <c r="C2467" s="970"/>
      <c r="D2467" s="971"/>
      <c r="E2467" s="971"/>
      <c r="F2467" s="971"/>
      <c r="G2467" s="971"/>
      <c r="H2467" s="971"/>
      <c r="I2467" s="971"/>
      <c r="J2467" s="971"/>
      <c r="K2467" s="971"/>
      <c r="L2467" s="971"/>
      <c r="M2467" s="972"/>
    </row>
    <row r="2468" spans="1:13" ht="18" customHeight="1">
      <c r="A2468" s="17"/>
      <c r="B2468" s="436" t="s">
        <v>165</v>
      </c>
      <c r="C2468" s="973" t="s">
        <v>120</v>
      </c>
      <c r="D2468" s="974"/>
      <c r="E2468" s="975"/>
      <c r="F2468" s="906" t="s">
        <v>121</v>
      </c>
      <c r="G2468" s="906"/>
      <c r="H2468" s="907" t="s">
        <v>122</v>
      </c>
      <c r="I2468" s="908"/>
      <c r="J2468" s="132" t="s">
        <v>51</v>
      </c>
      <c r="K2468" s="438" t="s">
        <v>123</v>
      </c>
      <c r="L2468" s="262" t="s">
        <v>49</v>
      </c>
      <c r="M2468" s="278" t="s">
        <v>54</v>
      </c>
    </row>
    <row r="2469" spans="1:13" ht="18" customHeight="1" thickBot="1">
      <c r="A2469" s="17"/>
      <c r="B2469" s="436" t="s">
        <v>165</v>
      </c>
      <c r="C2469" s="976"/>
      <c r="D2469" s="977"/>
      <c r="E2469" s="978"/>
      <c r="F2469" s="909">
        <f>IF(OR($I2452="",$I2452="NSO"),"",VLOOKUP($A2447,'Class-1'!$B$9:$DL$108,107,0))</f>
        <v>1000</v>
      </c>
      <c r="G2469" s="910"/>
      <c r="H2469" s="909">
        <f>IF(OR($I2452="",$I2452="NSO"),"",VLOOKUP($A2447,'Class-1'!$B$9:$DL$108,108,0))</f>
        <v>0</v>
      </c>
      <c r="I2469" s="910"/>
      <c r="J2469" s="133">
        <f>IF(OR($I2452="",$I2452="NSO"),"",VLOOKUP($A2447,'Class-1'!$B$9:$DL$200,109,0))</f>
        <v>0</v>
      </c>
      <c r="K2469" s="133" t="str">
        <f>IF(OR($I2452="",$I2452="NSO"),"",VLOOKUP($A2447,'Class-1'!$B$9:$DL$200,110,0))</f>
        <v/>
      </c>
      <c r="L2469" s="263" t="str">
        <f>IF(OR($I2452="",$I2452="NSO"),"",VLOOKUP($A2447,'Class-1'!$B$9:$DL$200,111,0))</f>
        <v/>
      </c>
      <c r="M2469" s="279" t="str">
        <f>IF(OR($I2452="",$I2452="NSO"),"",VLOOKUP($A2447,'Class-1'!$B$9:$DL$200,113,0))</f>
        <v/>
      </c>
    </row>
    <row r="2470" spans="1:13" ht="18" customHeight="1" thickBot="1">
      <c r="A2470" s="17"/>
      <c r="B2470" s="436" t="s">
        <v>165</v>
      </c>
      <c r="C2470" s="979"/>
      <c r="D2470" s="980"/>
      <c r="E2470" s="980"/>
      <c r="F2470" s="980"/>
      <c r="G2470" s="980"/>
      <c r="H2470" s="981"/>
      <c r="I2470" s="983" t="s">
        <v>73</v>
      </c>
      <c r="J2470" s="984"/>
      <c r="K2470" s="63">
        <f>IF(OR($I2452="",$I2452="NSO"),"",VLOOKUP($A2447,'Class-1'!$B$9:$DL$200,104,0))</f>
        <v>0</v>
      </c>
      <c r="L2470" s="982" t="s">
        <v>93</v>
      </c>
      <c r="M2470" s="897"/>
    </row>
    <row r="2471" spans="1:13" ht="18" customHeight="1" thickBot="1">
      <c r="A2471" s="17"/>
      <c r="B2471" s="436" t="s">
        <v>165</v>
      </c>
      <c r="C2471" s="1014" t="s">
        <v>72</v>
      </c>
      <c r="D2471" s="1015"/>
      <c r="E2471" s="1015"/>
      <c r="F2471" s="1015"/>
      <c r="G2471" s="1015"/>
      <c r="H2471" s="1016"/>
      <c r="I2471" s="1017" t="s">
        <v>74</v>
      </c>
      <c r="J2471" s="1018"/>
      <c r="K2471" s="64">
        <f>IF(OR($I2452="",$I2452="NSO"),"",VLOOKUP($A2447,'Class-1'!$B$9:$DL$200,105,0))</f>
        <v>0</v>
      </c>
      <c r="L2471" s="1019" t="str">
        <f>IF(OR($I2452="",$I2452="NSO"),"",VLOOKUP($A2447,'Class-1'!$B$9:$DL$200,106,0))</f>
        <v/>
      </c>
      <c r="M2471" s="1020"/>
    </row>
    <row r="2472" spans="1:13" ht="18" customHeight="1" thickBot="1">
      <c r="A2472" s="17"/>
      <c r="B2472" s="436" t="s">
        <v>165</v>
      </c>
      <c r="C2472" s="1001" t="s">
        <v>66</v>
      </c>
      <c r="D2472" s="1002"/>
      <c r="E2472" s="1003"/>
      <c r="F2472" s="1012" t="s">
        <v>69</v>
      </c>
      <c r="G2472" s="1013"/>
      <c r="H2472" s="272" t="s">
        <v>58</v>
      </c>
      <c r="I2472" s="985" t="s">
        <v>75</v>
      </c>
      <c r="J2472" s="986"/>
      <c r="K2472" s="987">
        <f>IF(OR($I2452="",$I2452="NSO"),"",VLOOKUP($A2447,'Class-1'!$B$9:$DL$200,114,0))</f>
        <v>0</v>
      </c>
      <c r="L2472" s="987"/>
      <c r="M2472" s="988"/>
    </row>
    <row r="2473" spans="1:13" ht="18" customHeight="1">
      <c r="A2473" s="17"/>
      <c r="B2473" s="436" t="s">
        <v>165</v>
      </c>
      <c r="C2473" s="923" t="str">
        <f>'Class-1'!$CC$3</f>
        <v>WORK EXP.</v>
      </c>
      <c r="D2473" s="924"/>
      <c r="E2473" s="925"/>
      <c r="F2473" s="926" t="str">
        <f>IF(OR(C2473="",$I2452="NSO"),"",VLOOKUP($A2447,'Class-1'!$B$9:$DZ$200,121,0))</f>
        <v>0/100</v>
      </c>
      <c r="G2473" s="927"/>
      <c r="H2473" s="85" t="str">
        <f>IF(OR(C2473="",$I2452="NSO"),"",VLOOKUP($A2447,'Class-1'!$B$9:$DL$108,87,0))</f>
        <v/>
      </c>
      <c r="I2473" s="1021" t="s">
        <v>95</v>
      </c>
      <c r="J2473" s="1022"/>
      <c r="K2473" s="1023">
        <f>'Class-1'!$T$2</f>
        <v>44705</v>
      </c>
      <c r="L2473" s="1024"/>
      <c r="M2473" s="1025"/>
    </row>
    <row r="2474" spans="1:13" ht="18" customHeight="1">
      <c r="A2474" s="17"/>
      <c r="B2474" s="436" t="s">
        <v>165</v>
      </c>
      <c r="C2474" s="923" t="str">
        <f>'Class-1'!$CK$3</f>
        <v>ART EDUCATION</v>
      </c>
      <c r="D2474" s="924"/>
      <c r="E2474" s="925"/>
      <c r="F2474" s="926" t="str">
        <f>IF(OR(C2474="",$I2452="NSO"),"",VLOOKUP($A2447,'Class-1'!$B$9:$DZ$200,125,0))</f>
        <v>0/100</v>
      </c>
      <c r="G2474" s="927"/>
      <c r="H2474" s="134" t="str">
        <f>IF(OR(C2474="",$I2452="NSO"),"",VLOOKUP($A2447,'Class-1'!$B$9:$DL$108,95,0))</f>
        <v/>
      </c>
      <c r="I2474" s="928"/>
      <c r="J2474" s="929"/>
      <c r="K2474" s="929"/>
      <c r="L2474" s="929"/>
      <c r="M2474" s="930"/>
    </row>
    <row r="2475" spans="1:13" ht="18" customHeight="1" thickBot="1">
      <c r="A2475" s="17"/>
      <c r="B2475" s="436" t="s">
        <v>165</v>
      </c>
      <c r="C2475" s="931" t="str">
        <f>'Class-1'!$CS$3</f>
        <v>HEALTH &amp; PHY. EDUCATION</v>
      </c>
      <c r="D2475" s="932"/>
      <c r="E2475" s="933"/>
      <c r="F2475" s="926" t="str">
        <f>IF(OR(C2475="",$I2452="NSO"),"",VLOOKUP($A2447,'Class-1'!$B$9:$DZ$200,129,0))</f>
        <v>0/100</v>
      </c>
      <c r="G2475" s="927"/>
      <c r="H2475" s="86" t="str">
        <f>IF(OR(C2475="",$I2452="NSO"),"",VLOOKUP($A2447,'Class-1'!$B$9:$DL$108,103,0))</f>
        <v/>
      </c>
      <c r="I2475" s="889" t="s">
        <v>89</v>
      </c>
      <c r="J2475" s="890"/>
      <c r="K2475" s="936"/>
      <c r="L2475" s="937"/>
      <c r="M2475" s="938"/>
    </row>
    <row r="2476" spans="1:13" ht="18" customHeight="1">
      <c r="A2476" s="17"/>
      <c r="B2476" s="436" t="s">
        <v>165</v>
      </c>
      <c r="C2476" s="895" t="s">
        <v>76</v>
      </c>
      <c r="D2476" s="896"/>
      <c r="E2476" s="896"/>
      <c r="F2476" s="896"/>
      <c r="G2476" s="896"/>
      <c r="H2476" s="897"/>
      <c r="I2476" s="891"/>
      <c r="J2476" s="892"/>
      <c r="K2476" s="939"/>
      <c r="L2476" s="940"/>
      <c r="M2476" s="941"/>
    </row>
    <row r="2477" spans="1:13" ht="18" customHeight="1">
      <c r="A2477" s="17"/>
      <c r="B2477" s="436" t="s">
        <v>165</v>
      </c>
      <c r="C2477" s="135" t="s">
        <v>35</v>
      </c>
      <c r="D2477" s="463" t="s">
        <v>82</v>
      </c>
      <c r="E2477" s="452"/>
      <c r="F2477" s="463" t="s">
        <v>83</v>
      </c>
      <c r="G2477" s="464"/>
      <c r="H2477" s="465"/>
      <c r="I2477" s="893"/>
      <c r="J2477" s="894"/>
      <c r="K2477" s="942"/>
      <c r="L2477" s="943"/>
      <c r="M2477" s="944"/>
    </row>
    <row r="2478" spans="1:13" ht="16.5" customHeight="1">
      <c r="A2478" s="17"/>
      <c r="B2478" s="436" t="s">
        <v>165</v>
      </c>
      <c r="C2478" s="148" t="s">
        <v>168</v>
      </c>
      <c r="D2478" s="451" t="s">
        <v>170</v>
      </c>
      <c r="E2478" s="148"/>
      <c r="F2478" s="468" t="s">
        <v>84</v>
      </c>
      <c r="G2478" s="466"/>
      <c r="H2478" s="467"/>
      <c r="I2478" s="992" t="s">
        <v>90</v>
      </c>
      <c r="J2478" s="993"/>
      <c r="K2478" s="993"/>
      <c r="L2478" s="993"/>
      <c r="M2478" s="994"/>
    </row>
    <row r="2479" spans="1:13" ht="16.5" customHeight="1">
      <c r="A2479" s="17"/>
      <c r="B2479" s="436" t="s">
        <v>165</v>
      </c>
      <c r="C2479" s="471" t="s">
        <v>77</v>
      </c>
      <c r="D2479" s="451" t="s">
        <v>173</v>
      </c>
      <c r="E2479" s="148"/>
      <c r="F2479" s="468" t="s">
        <v>85</v>
      </c>
      <c r="G2479" s="466"/>
      <c r="H2479" s="467"/>
      <c r="I2479" s="995"/>
      <c r="J2479" s="996"/>
      <c r="K2479" s="996"/>
      <c r="L2479" s="996"/>
      <c r="M2479" s="997"/>
    </row>
    <row r="2480" spans="1:13" ht="16.5" customHeight="1">
      <c r="A2480" s="17"/>
      <c r="B2480" s="436" t="s">
        <v>165</v>
      </c>
      <c r="C2480" s="471" t="s">
        <v>78</v>
      </c>
      <c r="D2480" s="451" t="s">
        <v>174</v>
      </c>
      <c r="E2480" s="148"/>
      <c r="F2480" s="468" t="s">
        <v>86</v>
      </c>
      <c r="G2480" s="466"/>
      <c r="H2480" s="467"/>
      <c r="I2480" s="995"/>
      <c r="J2480" s="996"/>
      <c r="K2480" s="996"/>
      <c r="L2480" s="996"/>
      <c r="M2480" s="997"/>
    </row>
    <row r="2481" spans="1:13" ht="16.5" customHeight="1">
      <c r="A2481" s="17"/>
      <c r="B2481" s="436" t="s">
        <v>165</v>
      </c>
      <c r="C2481" s="471" t="s">
        <v>80</v>
      </c>
      <c r="D2481" s="451" t="s">
        <v>171</v>
      </c>
      <c r="E2481" s="148"/>
      <c r="F2481" s="468" t="s">
        <v>88</v>
      </c>
      <c r="G2481" s="466"/>
      <c r="H2481" s="467"/>
      <c r="I2481" s="998"/>
      <c r="J2481" s="999"/>
      <c r="K2481" s="999"/>
      <c r="L2481" s="999"/>
      <c r="M2481" s="1000"/>
    </row>
    <row r="2482" spans="1:13" ht="16.5" customHeight="1" thickBot="1">
      <c r="A2482" s="17"/>
      <c r="B2482" s="437" t="s">
        <v>165</v>
      </c>
      <c r="C2482" s="280" t="s">
        <v>79</v>
      </c>
      <c r="D2482" s="446" t="s">
        <v>172</v>
      </c>
      <c r="E2482" s="439"/>
      <c r="F2482" s="461" t="s">
        <v>87</v>
      </c>
      <c r="G2482" s="462"/>
      <c r="H2482" s="469"/>
      <c r="I2482" s="989" t="s">
        <v>124</v>
      </c>
      <c r="J2482" s="990"/>
      <c r="K2482" s="990"/>
      <c r="L2482" s="990"/>
      <c r="M2482" s="991"/>
    </row>
    <row r="2483" spans="1:13" ht="14.25" customHeight="1" thickBot="1">
      <c r="A2483" s="282">
        <f>A2447+1</f>
        <v>69</v>
      </c>
      <c r="B2483" s="1009" t="s">
        <v>61</v>
      </c>
      <c r="C2483" s="1010"/>
      <c r="D2483" s="1010"/>
      <c r="E2483" s="1010"/>
      <c r="F2483" s="1010"/>
      <c r="G2483" s="1010"/>
      <c r="H2483" s="1010"/>
      <c r="I2483" s="1010"/>
      <c r="J2483" s="1010"/>
      <c r="K2483" s="1010"/>
      <c r="L2483" s="1010"/>
      <c r="M2483" s="1011"/>
    </row>
    <row r="2484" spans="1:13" ht="36.75" thickTop="1">
      <c r="A2484" s="17"/>
      <c r="B2484" s="1005"/>
      <c r="C2484" s="1006"/>
      <c r="D2484" s="945" t="str">
        <f>Master!$E$8</f>
        <v>Govt.Sr.Sec.Sch. Raimalwada</v>
      </c>
      <c r="E2484" s="946"/>
      <c r="F2484" s="946"/>
      <c r="G2484" s="946"/>
      <c r="H2484" s="946"/>
      <c r="I2484" s="946"/>
      <c r="J2484" s="946"/>
      <c r="K2484" s="946"/>
      <c r="L2484" s="946"/>
      <c r="M2484" s="947"/>
    </row>
    <row r="2485" spans="1:13" ht="21" customHeight="1" thickBot="1">
      <c r="A2485" s="17"/>
      <c r="B2485" s="1007"/>
      <c r="C2485" s="1008"/>
      <c r="D2485" s="948" t="str">
        <f>Master!$E$11</f>
        <v>P.S.-Bapini (Jodhpur)</v>
      </c>
      <c r="E2485" s="949"/>
      <c r="F2485" s="949"/>
      <c r="G2485" s="949"/>
      <c r="H2485" s="949"/>
      <c r="I2485" s="949"/>
      <c r="J2485" s="949"/>
      <c r="K2485" s="949"/>
      <c r="L2485" s="949"/>
      <c r="M2485" s="950"/>
    </row>
    <row r="2486" spans="1:13" ht="42.75" customHeight="1" thickTop="1">
      <c r="A2486" s="17"/>
      <c r="B2486" s="273"/>
      <c r="C2486" s="916" t="s">
        <v>62</v>
      </c>
      <c r="D2486" s="917"/>
      <c r="E2486" s="917"/>
      <c r="F2486" s="917"/>
      <c r="G2486" s="917"/>
      <c r="H2486" s="917"/>
      <c r="I2486" s="918"/>
      <c r="J2486" s="922" t="s">
        <v>91</v>
      </c>
      <c r="K2486" s="922"/>
      <c r="L2486" s="934" t="str">
        <f>Master!$E$14</f>
        <v>0810000000</v>
      </c>
      <c r="M2486" s="935"/>
    </row>
    <row r="2487" spans="1:13" ht="18" customHeight="1" thickBot="1">
      <c r="A2487" s="17"/>
      <c r="B2487" s="274"/>
      <c r="C2487" s="919"/>
      <c r="D2487" s="920"/>
      <c r="E2487" s="920"/>
      <c r="F2487" s="920"/>
      <c r="G2487" s="920"/>
      <c r="H2487" s="920"/>
      <c r="I2487" s="921"/>
      <c r="J2487" s="898" t="s">
        <v>63</v>
      </c>
      <c r="K2487" s="899"/>
      <c r="L2487" s="902" t="str">
        <f>Master!$E$6</f>
        <v>2021-22</v>
      </c>
      <c r="M2487" s="903"/>
    </row>
    <row r="2488" spans="1:13" ht="18" customHeight="1" thickBot="1">
      <c r="A2488" s="17"/>
      <c r="B2488" s="274"/>
      <c r="C2488" s="951" t="s">
        <v>125</v>
      </c>
      <c r="D2488" s="952"/>
      <c r="E2488" s="952"/>
      <c r="F2488" s="952"/>
      <c r="G2488" s="952"/>
      <c r="H2488" s="952"/>
      <c r="I2488" s="281">
        <f>VLOOKUP($A2483,'Class-1'!$B$9:$F$108,5,0)</f>
        <v>0</v>
      </c>
      <c r="J2488" s="900"/>
      <c r="K2488" s="901"/>
      <c r="L2488" s="904"/>
      <c r="M2488" s="905"/>
    </row>
    <row r="2489" spans="1:13" ht="18" customHeight="1">
      <c r="A2489" s="17"/>
      <c r="B2489" s="436" t="s">
        <v>165</v>
      </c>
      <c r="C2489" s="911" t="s">
        <v>20</v>
      </c>
      <c r="D2489" s="912"/>
      <c r="E2489" s="912"/>
      <c r="F2489" s="913"/>
      <c r="G2489" s="31" t="s">
        <v>101</v>
      </c>
      <c r="H2489" s="914">
        <f>VLOOKUP($A2483,'Class-1'!$B$9:$DL$108,3,0)</f>
        <v>0</v>
      </c>
      <c r="I2489" s="914"/>
      <c r="J2489" s="914"/>
      <c r="K2489" s="914"/>
      <c r="L2489" s="914"/>
      <c r="M2489" s="915"/>
    </row>
    <row r="2490" spans="1:13" ht="18" customHeight="1">
      <c r="A2490" s="17"/>
      <c r="B2490" s="436" t="s">
        <v>165</v>
      </c>
      <c r="C2490" s="953" t="s">
        <v>22</v>
      </c>
      <c r="D2490" s="954"/>
      <c r="E2490" s="954"/>
      <c r="F2490" s="955"/>
      <c r="G2490" s="60" t="s">
        <v>101</v>
      </c>
      <c r="H2490" s="956">
        <f>VLOOKUP($A2483,'Class-1'!$B$9:$DL$108,6,0)</f>
        <v>0</v>
      </c>
      <c r="I2490" s="956"/>
      <c r="J2490" s="956"/>
      <c r="K2490" s="956"/>
      <c r="L2490" s="956"/>
      <c r="M2490" s="957"/>
    </row>
    <row r="2491" spans="1:13" ht="18" customHeight="1">
      <c r="A2491" s="17"/>
      <c r="B2491" s="436" t="s">
        <v>165</v>
      </c>
      <c r="C2491" s="953" t="s">
        <v>23</v>
      </c>
      <c r="D2491" s="954"/>
      <c r="E2491" s="954"/>
      <c r="F2491" s="955"/>
      <c r="G2491" s="60" t="s">
        <v>101</v>
      </c>
      <c r="H2491" s="956">
        <f>VLOOKUP($A2483,'Class-1'!$B$9:$DL$108,7,0)</f>
        <v>0</v>
      </c>
      <c r="I2491" s="956"/>
      <c r="J2491" s="956"/>
      <c r="K2491" s="956"/>
      <c r="L2491" s="956"/>
      <c r="M2491" s="957"/>
    </row>
    <row r="2492" spans="1:13" ht="18" customHeight="1">
      <c r="A2492" s="17"/>
      <c r="B2492" s="436" t="s">
        <v>165</v>
      </c>
      <c r="C2492" s="953" t="s">
        <v>64</v>
      </c>
      <c r="D2492" s="954"/>
      <c r="E2492" s="954"/>
      <c r="F2492" s="955"/>
      <c r="G2492" s="60" t="s">
        <v>101</v>
      </c>
      <c r="H2492" s="956">
        <f>VLOOKUP($A2483,'Class-1'!$B$9:$DL$108,8,0)</f>
        <v>0</v>
      </c>
      <c r="I2492" s="956"/>
      <c r="J2492" s="956"/>
      <c r="K2492" s="956"/>
      <c r="L2492" s="956"/>
      <c r="M2492" s="957"/>
    </row>
    <row r="2493" spans="1:13" ht="18" customHeight="1">
      <c r="A2493" s="17"/>
      <c r="B2493" s="436" t="s">
        <v>165</v>
      </c>
      <c r="C2493" s="953" t="s">
        <v>65</v>
      </c>
      <c r="D2493" s="954"/>
      <c r="E2493" s="954"/>
      <c r="F2493" s="955"/>
      <c r="G2493" s="60" t="s">
        <v>101</v>
      </c>
      <c r="H2493" s="1026" t="str">
        <f>CONCATENATE('Class-1'!$F$4,'Class-1'!$I$4)</f>
        <v>4(A)</v>
      </c>
      <c r="I2493" s="956"/>
      <c r="J2493" s="956"/>
      <c r="K2493" s="956"/>
      <c r="L2493" s="956"/>
      <c r="M2493" s="957"/>
    </row>
    <row r="2494" spans="1:13" ht="18" customHeight="1" thickBot="1">
      <c r="A2494" s="17"/>
      <c r="B2494" s="436" t="s">
        <v>165</v>
      </c>
      <c r="C2494" s="1027" t="s">
        <v>25</v>
      </c>
      <c r="D2494" s="1028"/>
      <c r="E2494" s="1028"/>
      <c r="F2494" s="1029"/>
      <c r="G2494" s="130" t="s">
        <v>101</v>
      </c>
      <c r="H2494" s="1030">
        <f>VLOOKUP($A2483,'Class-1'!$B$9:$DL$108,9,0)</f>
        <v>0</v>
      </c>
      <c r="I2494" s="1030"/>
      <c r="J2494" s="1030"/>
      <c r="K2494" s="1030"/>
      <c r="L2494" s="1030"/>
      <c r="M2494" s="1031"/>
    </row>
    <row r="2495" spans="1:13" ht="18" customHeight="1">
      <c r="A2495" s="17"/>
      <c r="B2495" s="436" t="s">
        <v>165</v>
      </c>
      <c r="C2495" s="958" t="s">
        <v>66</v>
      </c>
      <c r="D2495" s="959"/>
      <c r="E2495" s="268" t="s">
        <v>109</v>
      </c>
      <c r="F2495" s="268" t="s">
        <v>110</v>
      </c>
      <c r="G2495" s="265" t="s">
        <v>34</v>
      </c>
      <c r="H2495" s="269" t="s">
        <v>67</v>
      </c>
      <c r="I2495" s="265" t="s">
        <v>147</v>
      </c>
      <c r="J2495" s="270" t="s">
        <v>31</v>
      </c>
      <c r="K2495" s="960" t="s">
        <v>118</v>
      </c>
      <c r="L2495" s="961"/>
      <c r="M2495" s="275" t="s">
        <v>119</v>
      </c>
    </row>
    <row r="2496" spans="1:13" ht="18" customHeight="1" thickBot="1">
      <c r="A2496" s="17"/>
      <c r="B2496" s="436" t="s">
        <v>165</v>
      </c>
      <c r="C2496" s="966" t="s">
        <v>68</v>
      </c>
      <c r="D2496" s="967"/>
      <c r="E2496" s="470">
        <f>'Class-1'!$K$7</f>
        <v>20</v>
      </c>
      <c r="F2496" s="470">
        <f>'Class-1'!$L$7</f>
        <v>20</v>
      </c>
      <c r="G2496" s="266">
        <f>E2496+F2496</f>
        <v>40</v>
      </c>
      <c r="H2496" s="470">
        <f>'Class-1'!$Q$7</f>
        <v>60</v>
      </c>
      <c r="I2496" s="266">
        <f>G2496+H2496</f>
        <v>100</v>
      </c>
      <c r="J2496" s="470">
        <f>'Class-1'!$U$7</f>
        <v>100</v>
      </c>
      <c r="K2496" s="1032">
        <f>I2496+J2496</f>
        <v>200</v>
      </c>
      <c r="L2496" s="1033"/>
      <c r="M2496" s="276" t="s">
        <v>166</v>
      </c>
    </row>
    <row r="2497" spans="1:13" ht="18" customHeight="1">
      <c r="A2497" s="17"/>
      <c r="B2497" s="436" t="s">
        <v>165</v>
      </c>
      <c r="C2497" s="1034" t="str">
        <f>'Class-1'!$K$3</f>
        <v>Hindi</v>
      </c>
      <c r="D2497" s="1035"/>
      <c r="E2497" s="131">
        <f>IF(OR(C2497="",$I2488="NSO"),"",VLOOKUP($A2483,'Class-1'!$B$9:$DL$108,10,0))</f>
        <v>0</v>
      </c>
      <c r="F2497" s="131">
        <f>IF(OR(C2497="",$I2488="NSO"),"",VLOOKUP($A2483,'Class-1'!$B$9:$DL$108,11,0))</f>
        <v>0</v>
      </c>
      <c r="G2497" s="267">
        <f>SUM(E2497,F2497)</f>
        <v>0</v>
      </c>
      <c r="H2497" s="131">
        <f>IF(OR(C2497="",$I2488="NSO"),"",VLOOKUP($A2483,'Class-1'!$B$9:$DL$108,16,0))</f>
        <v>0</v>
      </c>
      <c r="I2497" s="264">
        <f t="shared" ref="I2497:I2502" si="273">SUM(G2497,H2497)</f>
        <v>0</v>
      </c>
      <c r="J2497" s="131">
        <f>IF(OR(C2497="",$I2488="NSO"),"",VLOOKUP($A2483,'Class-1'!$B$9:$DL$108,20,0))</f>
        <v>0</v>
      </c>
      <c r="K2497" s="1036">
        <f t="shared" ref="K2497:K2502" si="274">SUM(I2497,J2497)</f>
        <v>0</v>
      </c>
      <c r="L2497" s="1037">
        <f t="shared" ref="L2497:L2502" si="275">SUM(J2497,K2497)</f>
        <v>0</v>
      </c>
      <c r="M2497" s="277" t="str">
        <f>IF(OR(C2497="",$I2488="NSO"),"",VLOOKUP($A2483,'Class-1'!$B$9:$DL$108,23,0))</f>
        <v/>
      </c>
    </row>
    <row r="2498" spans="1:13" ht="18" customHeight="1">
      <c r="A2498" s="17"/>
      <c r="B2498" s="436" t="s">
        <v>165</v>
      </c>
      <c r="C2498" s="962" t="str">
        <f>'Class-1'!$Y$3</f>
        <v>Mathematics</v>
      </c>
      <c r="D2498" s="963"/>
      <c r="E2498" s="131">
        <f>IF(OR(C2498="",$I2488="NSO"),"",VLOOKUP($A2483,'Class-1'!$B$9:$DL$108,24,0))</f>
        <v>0</v>
      </c>
      <c r="F2498" s="131">
        <f>IF(OR(C2498="",$I2488="NSO"),"",VLOOKUP($A2483,'Class-1'!$B$9:$DL$108,25,0))</f>
        <v>0</v>
      </c>
      <c r="G2498" s="267">
        <f t="shared" ref="G2498:G2502" si="276">SUM(E2498,F2498)</f>
        <v>0</v>
      </c>
      <c r="H2498" s="131">
        <f>IF(OR(C2498="",$I2488="NSO"),"",VLOOKUP($A2483,'Class-1'!$B$9:$DL$108,30,0))</f>
        <v>0</v>
      </c>
      <c r="I2498" s="264">
        <f t="shared" si="273"/>
        <v>0</v>
      </c>
      <c r="J2498" s="131">
        <f>IF(OR(C2498="",$I2488="NSO"),"",VLOOKUP($A2483,'Class-1'!$B$9:$DL$108,34,0))</f>
        <v>0</v>
      </c>
      <c r="K2498" s="964">
        <f t="shared" si="274"/>
        <v>0</v>
      </c>
      <c r="L2498" s="965">
        <f t="shared" si="275"/>
        <v>0</v>
      </c>
      <c r="M2498" s="277" t="str">
        <f>IF(OR(C2498="",$I2488="NSO"),"",VLOOKUP($A2483,'Class-1'!$B$9:$DL$108,37,0))</f>
        <v/>
      </c>
    </row>
    <row r="2499" spans="1:13" ht="18" customHeight="1">
      <c r="A2499" s="17"/>
      <c r="B2499" s="436" t="s">
        <v>165</v>
      </c>
      <c r="C2499" s="962" t="str">
        <f>'Class-1'!$AM$3</f>
        <v>Sanskrit</v>
      </c>
      <c r="D2499" s="963"/>
      <c r="E2499" s="131">
        <f>IF(OR(C2499="",$I2488="NSO"),"",VLOOKUP($A2483,'Class-1'!$B$9:$DL$108,38,0))</f>
        <v>0</v>
      </c>
      <c r="F2499" s="131">
        <f>IF(OR(C2499="",$I2488="NSO"),"",VLOOKUP($A2483,'Class-1'!$B$9:$DL$108,39,0))</f>
        <v>0</v>
      </c>
      <c r="G2499" s="267">
        <f t="shared" si="276"/>
        <v>0</v>
      </c>
      <c r="H2499" s="131">
        <f>IF(OR(C2499="",$I2488="NSO"),"",VLOOKUP($A2483,'Class-1'!$B$9:$DL$108,44,0))</f>
        <v>0</v>
      </c>
      <c r="I2499" s="264">
        <f t="shared" si="273"/>
        <v>0</v>
      </c>
      <c r="J2499" s="131">
        <f>IF(OR(C2499="",$I2488="NSO"),"",VLOOKUP($A2483,'Class-1'!$B$9:$DL$108,48,0))</f>
        <v>0</v>
      </c>
      <c r="K2499" s="964">
        <f t="shared" si="274"/>
        <v>0</v>
      </c>
      <c r="L2499" s="965">
        <f t="shared" si="275"/>
        <v>0</v>
      </c>
      <c r="M2499" s="277" t="str">
        <f>IF(OR(C2499="",$I2488="NSO"),"",VLOOKUP($A2483,'Class-1'!$B$9:$DL$108,51,0))</f>
        <v/>
      </c>
    </row>
    <row r="2500" spans="1:13" ht="18" customHeight="1">
      <c r="A2500" s="17"/>
      <c r="B2500" s="436" t="s">
        <v>165</v>
      </c>
      <c r="C2500" s="962" t="str">
        <f>'Class-1'!$BA$3</f>
        <v>English</v>
      </c>
      <c r="D2500" s="963"/>
      <c r="E2500" s="131">
        <f>IF(OR(C2500="",$I2488="NSO"),"",VLOOKUP($A2483,'Class-1'!$B$9:$DL$108,52,0))</f>
        <v>0</v>
      </c>
      <c r="F2500" s="131">
        <f>IF(OR(C2500="",$I2488="NSO"),"",VLOOKUP($A2483,'Class-1'!$B$9:$DL$108,53,0))</f>
        <v>0</v>
      </c>
      <c r="G2500" s="267">
        <f t="shared" si="276"/>
        <v>0</v>
      </c>
      <c r="H2500" s="131">
        <f>IF(OR(C2500="",$I2488="NSO"),"",VLOOKUP($A2483,'Class-1'!$B$9:$DL$108,58,0))</f>
        <v>0</v>
      </c>
      <c r="I2500" s="264">
        <f t="shared" si="273"/>
        <v>0</v>
      </c>
      <c r="J2500" s="131">
        <f>IF(OR(C2500="",$I2488="NSO"),"",VLOOKUP($A2483,'Class-1'!$B$9:$DL$108,62,0))</f>
        <v>0</v>
      </c>
      <c r="K2500" s="964">
        <f t="shared" si="274"/>
        <v>0</v>
      </c>
      <c r="L2500" s="965">
        <f t="shared" si="275"/>
        <v>0</v>
      </c>
      <c r="M2500" s="277" t="str">
        <f>IF(OR(C2500="",$I2488="NSO"),"",VLOOKUP($A2483,'Class-1'!$B$9:$DL$108,65,0))</f>
        <v/>
      </c>
    </row>
    <row r="2501" spans="1:13" ht="18" customHeight="1" thickBot="1">
      <c r="A2501" s="17"/>
      <c r="B2501" s="436" t="s">
        <v>165</v>
      </c>
      <c r="C2501" s="966" t="s">
        <v>68</v>
      </c>
      <c r="D2501" s="967"/>
      <c r="E2501" s="470">
        <f>'Class-1'!$BO$7</f>
        <v>20</v>
      </c>
      <c r="F2501" s="470">
        <f>'Class-1'!$BP$7</f>
        <v>20</v>
      </c>
      <c r="G2501" s="266">
        <f t="shared" si="276"/>
        <v>40</v>
      </c>
      <c r="H2501" s="271">
        <f>'Class-1'!$BU$7</f>
        <v>60</v>
      </c>
      <c r="I2501" s="266">
        <f t="shared" si="273"/>
        <v>100</v>
      </c>
      <c r="J2501" s="470">
        <f>'Class-1'!$BY$7</f>
        <v>100</v>
      </c>
      <c r="K2501" s="1032">
        <f t="shared" si="274"/>
        <v>200</v>
      </c>
      <c r="L2501" s="1033">
        <f t="shared" si="275"/>
        <v>300</v>
      </c>
      <c r="M2501" s="276" t="s">
        <v>166</v>
      </c>
    </row>
    <row r="2502" spans="1:13" ht="18" customHeight="1">
      <c r="A2502" s="17"/>
      <c r="B2502" s="436" t="s">
        <v>165</v>
      </c>
      <c r="C2502" s="962" t="str">
        <f>'Class-1'!$BO$3</f>
        <v>Env. Study</v>
      </c>
      <c r="D2502" s="963"/>
      <c r="E2502" s="131">
        <f>IF(OR(C2502="",$I2488="NSO"),"",VLOOKUP($A2483,'Class-1'!$B$9:$DL$108,66,0))</f>
        <v>0</v>
      </c>
      <c r="F2502" s="131">
        <f>IF(OR(C2502="",$I2488="NSO"),"",VLOOKUP($A2483,'Class-1'!$B$9:$DL$108,67,0))</f>
        <v>0</v>
      </c>
      <c r="G2502" s="264">
        <f t="shared" si="276"/>
        <v>0</v>
      </c>
      <c r="H2502" s="131">
        <f>IF(OR(C2502="",$I2488="NSO"),"",VLOOKUP($A2483,'Class-1'!$B$9:$DL$108,72,0))</f>
        <v>0</v>
      </c>
      <c r="I2502" s="264">
        <f t="shared" si="273"/>
        <v>0</v>
      </c>
      <c r="J2502" s="131">
        <f>IF(OR(C2502="",$I2488="NSO"),"",VLOOKUP($A2483,'Class-1'!$B$9:$DL$108,76,0))</f>
        <v>0</v>
      </c>
      <c r="K2502" s="968">
        <f t="shared" si="274"/>
        <v>0</v>
      </c>
      <c r="L2502" s="969">
        <f t="shared" si="275"/>
        <v>0</v>
      </c>
      <c r="M2502" s="277" t="str">
        <f>IF(OR(C2502="",$I2488="NSO"),"",VLOOKUP($A2483,'Class-1'!$B$9:$DL$108,79,0))</f>
        <v/>
      </c>
    </row>
    <row r="2503" spans="1:13" ht="18" customHeight="1" thickBot="1">
      <c r="A2503" s="17"/>
      <c r="B2503" s="436" t="s">
        <v>165</v>
      </c>
      <c r="C2503" s="970"/>
      <c r="D2503" s="971"/>
      <c r="E2503" s="971"/>
      <c r="F2503" s="971"/>
      <c r="G2503" s="971"/>
      <c r="H2503" s="971"/>
      <c r="I2503" s="971"/>
      <c r="J2503" s="971"/>
      <c r="K2503" s="971"/>
      <c r="L2503" s="971"/>
      <c r="M2503" s="972"/>
    </row>
    <row r="2504" spans="1:13" ht="18" customHeight="1">
      <c r="A2504" s="17"/>
      <c r="B2504" s="436" t="s">
        <v>165</v>
      </c>
      <c r="C2504" s="973" t="s">
        <v>120</v>
      </c>
      <c r="D2504" s="974"/>
      <c r="E2504" s="975"/>
      <c r="F2504" s="906" t="s">
        <v>121</v>
      </c>
      <c r="G2504" s="906"/>
      <c r="H2504" s="907" t="s">
        <v>122</v>
      </c>
      <c r="I2504" s="908"/>
      <c r="J2504" s="132" t="s">
        <v>51</v>
      </c>
      <c r="K2504" s="438" t="s">
        <v>123</v>
      </c>
      <c r="L2504" s="262" t="s">
        <v>49</v>
      </c>
      <c r="M2504" s="278" t="s">
        <v>54</v>
      </c>
    </row>
    <row r="2505" spans="1:13" ht="18" customHeight="1" thickBot="1">
      <c r="A2505" s="17"/>
      <c r="B2505" s="436" t="s">
        <v>165</v>
      </c>
      <c r="C2505" s="976"/>
      <c r="D2505" s="977"/>
      <c r="E2505" s="978"/>
      <c r="F2505" s="909">
        <f>IF(OR($I2488="",$I2488="NSO"),"",VLOOKUP($A2483,'Class-1'!$B$9:$DL$108,107,0))</f>
        <v>1000</v>
      </c>
      <c r="G2505" s="910"/>
      <c r="H2505" s="909">
        <f>IF(OR($I2488="",$I2488="NSO"),"",VLOOKUP($A2483,'Class-1'!$B$9:$DL$108,108,0))</f>
        <v>0</v>
      </c>
      <c r="I2505" s="910"/>
      <c r="J2505" s="133">
        <f>IF(OR($I2488="",$I2488="NSO"),"",VLOOKUP($A2483,'Class-1'!$B$9:$DL$200,109,0))</f>
        <v>0</v>
      </c>
      <c r="K2505" s="133" t="str">
        <f>IF(OR($I2488="",$I2488="NSO"),"",VLOOKUP($A2483,'Class-1'!$B$9:$DL$200,110,0))</f>
        <v/>
      </c>
      <c r="L2505" s="263" t="str">
        <f>IF(OR($I2488="",$I2488="NSO"),"",VLOOKUP($A2483,'Class-1'!$B$9:$DL$200,111,0))</f>
        <v/>
      </c>
      <c r="M2505" s="279" t="str">
        <f>IF(OR($I2488="",$I2488="NSO"),"",VLOOKUP($A2483,'Class-1'!$B$9:$DL$200,113,0))</f>
        <v/>
      </c>
    </row>
    <row r="2506" spans="1:13" ht="18" customHeight="1" thickBot="1">
      <c r="A2506" s="17"/>
      <c r="B2506" s="436" t="s">
        <v>165</v>
      </c>
      <c r="C2506" s="979"/>
      <c r="D2506" s="980"/>
      <c r="E2506" s="980"/>
      <c r="F2506" s="980"/>
      <c r="G2506" s="980"/>
      <c r="H2506" s="981"/>
      <c r="I2506" s="983" t="s">
        <v>73</v>
      </c>
      <c r="J2506" s="984"/>
      <c r="K2506" s="63">
        <f>IF(OR($I2488="",$I2488="NSO"),"",VLOOKUP($A2483,'Class-1'!$B$9:$DL$200,104,0))</f>
        <v>0</v>
      </c>
      <c r="L2506" s="982" t="s">
        <v>93</v>
      </c>
      <c r="M2506" s="897"/>
    </row>
    <row r="2507" spans="1:13" ht="18" customHeight="1" thickBot="1">
      <c r="A2507" s="17"/>
      <c r="B2507" s="436" t="s">
        <v>165</v>
      </c>
      <c r="C2507" s="1014" t="s">
        <v>72</v>
      </c>
      <c r="D2507" s="1015"/>
      <c r="E2507" s="1015"/>
      <c r="F2507" s="1015"/>
      <c r="G2507" s="1015"/>
      <c r="H2507" s="1016"/>
      <c r="I2507" s="1017" t="s">
        <v>74</v>
      </c>
      <c r="J2507" s="1018"/>
      <c r="K2507" s="64">
        <f>IF(OR($I2488="",$I2488="NSO"),"",VLOOKUP($A2483,'Class-1'!$B$9:$DL$200,105,0))</f>
        <v>0</v>
      </c>
      <c r="L2507" s="1019" t="str">
        <f>IF(OR($I2488="",$I2488="NSO"),"",VLOOKUP($A2483,'Class-1'!$B$9:$DL$200,106,0))</f>
        <v/>
      </c>
      <c r="M2507" s="1020"/>
    </row>
    <row r="2508" spans="1:13" ht="18" customHeight="1" thickBot="1">
      <c r="A2508" s="17"/>
      <c r="B2508" s="436" t="s">
        <v>165</v>
      </c>
      <c r="C2508" s="1001" t="s">
        <v>66</v>
      </c>
      <c r="D2508" s="1002"/>
      <c r="E2508" s="1003"/>
      <c r="F2508" s="1012" t="s">
        <v>69</v>
      </c>
      <c r="G2508" s="1013"/>
      <c r="H2508" s="272" t="s">
        <v>58</v>
      </c>
      <c r="I2508" s="985" t="s">
        <v>75</v>
      </c>
      <c r="J2508" s="986"/>
      <c r="K2508" s="987">
        <f>IF(OR($I2488="",$I2488="NSO"),"",VLOOKUP($A2483,'Class-1'!$B$9:$DL$200,114,0))</f>
        <v>0</v>
      </c>
      <c r="L2508" s="987"/>
      <c r="M2508" s="988"/>
    </row>
    <row r="2509" spans="1:13" ht="18" customHeight="1">
      <c r="A2509" s="17"/>
      <c r="B2509" s="436" t="s">
        <v>165</v>
      </c>
      <c r="C2509" s="923" t="str">
        <f>'Class-1'!$CC$3</f>
        <v>WORK EXP.</v>
      </c>
      <c r="D2509" s="924"/>
      <c r="E2509" s="925"/>
      <c r="F2509" s="926" t="str">
        <f>IF(OR(C2509="",$I2488="NSO"),"",VLOOKUP($A2483,'Class-1'!$B$9:$DZ$200,121,0))</f>
        <v>0/100</v>
      </c>
      <c r="G2509" s="927"/>
      <c r="H2509" s="85" t="str">
        <f>IF(OR(C2509="",$I2488="NSO"),"",VLOOKUP($A2483,'Class-1'!$B$9:$DL$108,87,0))</f>
        <v/>
      </c>
      <c r="I2509" s="1021" t="s">
        <v>95</v>
      </c>
      <c r="J2509" s="1022"/>
      <c r="K2509" s="1023">
        <f>'Class-1'!$T$2</f>
        <v>44705</v>
      </c>
      <c r="L2509" s="1024"/>
      <c r="M2509" s="1025"/>
    </row>
    <row r="2510" spans="1:13" ht="18" customHeight="1">
      <c r="A2510" s="17"/>
      <c r="B2510" s="436" t="s">
        <v>165</v>
      </c>
      <c r="C2510" s="923" t="str">
        <f>'Class-1'!$CK$3</f>
        <v>ART EDUCATION</v>
      </c>
      <c r="D2510" s="924"/>
      <c r="E2510" s="925"/>
      <c r="F2510" s="926" t="str">
        <f>IF(OR(C2510="",$I2488="NSO"),"",VLOOKUP($A2483,'Class-1'!$B$9:$DZ$200,125,0))</f>
        <v>0/100</v>
      </c>
      <c r="G2510" s="927"/>
      <c r="H2510" s="134" t="str">
        <f>IF(OR(C2510="",$I2488="NSO"),"",VLOOKUP($A2483,'Class-1'!$B$9:$DL$108,95,0))</f>
        <v/>
      </c>
      <c r="I2510" s="928"/>
      <c r="J2510" s="929"/>
      <c r="K2510" s="929"/>
      <c r="L2510" s="929"/>
      <c r="M2510" s="930"/>
    </row>
    <row r="2511" spans="1:13" ht="18" customHeight="1" thickBot="1">
      <c r="A2511" s="17"/>
      <c r="B2511" s="436" t="s">
        <v>165</v>
      </c>
      <c r="C2511" s="931" t="str">
        <f>'Class-1'!$CS$3</f>
        <v>HEALTH &amp; PHY. EDUCATION</v>
      </c>
      <c r="D2511" s="932"/>
      <c r="E2511" s="933"/>
      <c r="F2511" s="926" t="str">
        <f>IF(OR(C2511="",$I2488="NSO"),"",VLOOKUP($A2483,'Class-1'!$B$9:$DZ$200,129,0))</f>
        <v>0/100</v>
      </c>
      <c r="G2511" s="927"/>
      <c r="H2511" s="86" t="str">
        <f>IF(OR(C2511="",$I2488="NSO"),"",VLOOKUP($A2483,'Class-1'!$B$9:$DL$108,103,0))</f>
        <v/>
      </c>
      <c r="I2511" s="889" t="s">
        <v>89</v>
      </c>
      <c r="J2511" s="890"/>
      <c r="K2511" s="936"/>
      <c r="L2511" s="937"/>
      <c r="M2511" s="938"/>
    </row>
    <row r="2512" spans="1:13" ht="18" customHeight="1">
      <c r="A2512" s="17"/>
      <c r="B2512" s="436" t="s">
        <v>165</v>
      </c>
      <c r="C2512" s="895" t="s">
        <v>76</v>
      </c>
      <c r="D2512" s="896"/>
      <c r="E2512" s="896"/>
      <c r="F2512" s="896"/>
      <c r="G2512" s="896"/>
      <c r="H2512" s="897"/>
      <c r="I2512" s="891"/>
      <c r="J2512" s="892"/>
      <c r="K2512" s="939"/>
      <c r="L2512" s="940"/>
      <c r="M2512" s="941"/>
    </row>
    <row r="2513" spans="1:13" ht="18" customHeight="1">
      <c r="A2513" s="17"/>
      <c r="B2513" s="436" t="s">
        <v>165</v>
      </c>
      <c r="C2513" s="135" t="s">
        <v>35</v>
      </c>
      <c r="D2513" s="463" t="s">
        <v>82</v>
      </c>
      <c r="E2513" s="452"/>
      <c r="F2513" s="463" t="s">
        <v>83</v>
      </c>
      <c r="G2513" s="464"/>
      <c r="H2513" s="465"/>
      <c r="I2513" s="893"/>
      <c r="J2513" s="894"/>
      <c r="K2513" s="942"/>
      <c r="L2513" s="943"/>
      <c r="M2513" s="944"/>
    </row>
    <row r="2514" spans="1:13" ht="16.5" customHeight="1">
      <c r="A2514" s="17"/>
      <c r="B2514" s="436" t="s">
        <v>165</v>
      </c>
      <c r="C2514" s="148" t="s">
        <v>168</v>
      </c>
      <c r="D2514" s="451" t="s">
        <v>170</v>
      </c>
      <c r="E2514" s="148"/>
      <c r="F2514" s="468" t="s">
        <v>84</v>
      </c>
      <c r="G2514" s="466"/>
      <c r="H2514" s="467"/>
      <c r="I2514" s="992" t="s">
        <v>90</v>
      </c>
      <c r="J2514" s="993"/>
      <c r="K2514" s="993"/>
      <c r="L2514" s="993"/>
      <c r="M2514" s="994"/>
    </row>
    <row r="2515" spans="1:13" ht="16.5" customHeight="1">
      <c r="A2515" s="17"/>
      <c r="B2515" s="436" t="s">
        <v>165</v>
      </c>
      <c r="C2515" s="471" t="s">
        <v>77</v>
      </c>
      <c r="D2515" s="451" t="s">
        <v>173</v>
      </c>
      <c r="E2515" s="148"/>
      <c r="F2515" s="468" t="s">
        <v>85</v>
      </c>
      <c r="G2515" s="466"/>
      <c r="H2515" s="467"/>
      <c r="I2515" s="995"/>
      <c r="J2515" s="996"/>
      <c r="K2515" s="996"/>
      <c r="L2515" s="996"/>
      <c r="M2515" s="997"/>
    </row>
    <row r="2516" spans="1:13" ht="16.5" customHeight="1">
      <c r="A2516" s="17"/>
      <c r="B2516" s="436" t="s">
        <v>165</v>
      </c>
      <c r="C2516" s="471" t="s">
        <v>78</v>
      </c>
      <c r="D2516" s="451" t="s">
        <v>174</v>
      </c>
      <c r="E2516" s="148"/>
      <c r="F2516" s="468" t="s">
        <v>86</v>
      </c>
      <c r="G2516" s="466"/>
      <c r="H2516" s="467"/>
      <c r="I2516" s="995"/>
      <c r="J2516" s="996"/>
      <c r="K2516" s="996"/>
      <c r="L2516" s="996"/>
      <c r="M2516" s="997"/>
    </row>
    <row r="2517" spans="1:13" ht="16.5" customHeight="1">
      <c r="A2517" s="17"/>
      <c r="B2517" s="436" t="s">
        <v>165</v>
      </c>
      <c r="C2517" s="471" t="s">
        <v>80</v>
      </c>
      <c r="D2517" s="451" t="s">
        <v>171</v>
      </c>
      <c r="E2517" s="148"/>
      <c r="F2517" s="468" t="s">
        <v>88</v>
      </c>
      <c r="G2517" s="466"/>
      <c r="H2517" s="467"/>
      <c r="I2517" s="998"/>
      <c r="J2517" s="999"/>
      <c r="K2517" s="999"/>
      <c r="L2517" s="999"/>
      <c r="M2517" s="1000"/>
    </row>
    <row r="2518" spans="1:13" ht="16.5" customHeight="1" thickBot="1">
      <c r="A2518" s="17"/>
      <c r="B2518" s="437" t="s">
        <v>165</v>
      </c>
      <c r="C2518" s="280" t="s">
        <v>79</v>
      </c>
      <c r="D2518" s="446" t="s">
        <v>172</v>
      </c>
      <c r="E2518" s="439"/>
      <c r="F2518" s="461" t="s">
        <v>87</v>
      </c>
      <c r="G2518" s="462"/>
      <c r="H2518" s="469"/>
      <c r="I2518" s="989" t="s">
        <v>124</v>
      </c>
      <c r="J2518" s="990"/>
      <c r="K2518" s="990"/>
      <c r="L2518" s="990"/>
      <c r="M2518" s="991"/>
    </row>
    <row r="2519" spans="1:13" ht="20.25" customHeight="1" thickBot="1">
      <c r="A2519" s="1004"/>
      <c r="B2519" s="1004"/>
      <c r="C2519" s="1004"/>
      <c r="D2519" s="1004"/>
      <c r="E2519" s="1004"/>
      <c r="F2519" s="1004"/>
      <c r="G2519" s="1004"/>
      <c r="H2519" s="1004"/>
      <c r="I2519" s="1004"/>
      <c r="J2519" s="1004"/>
      <c r="K2519" s="1004"/>
      <c r="L2519" s="1004"/>
      <c r="M2519" s="1004"/>
    </row>
    <row r="2520" spans="1:13" ht="14.25" customHeight="1" thickBot="1">
      <c r="A2520" s="282">
        <f>A2483+1</f>
        <v>70</v>
      </c>
      <c r="B2520" s="1009" t="s">
        <v>61</v>
      </c>
      <c r="C2520" s="1010"/>
      <c r="D2520" s="1010"/>
      <c r="E2520" s="1010"/>
      <c r="F2520" s="1010"/>
      <c r="G2520" s="1010"/>
      <c r="H2520" s="1010"/>
      <c r="I2520" s="1010"/>
      <c r="J2520" s="1010"/>
      <c r="K2520" s="1010"/>
      <c r="L2520" s="1010"/>
      <c r="M2520" s="1011"/>
    </row>
    <row r="2521" spans="1:13" ht="36.75" thickTop="1">
      <c r="A2521" s="17"/>
      <c r="B2521" s="1005"/>
      <c r="C2521" s="1006"/>
      <c r="D2521" s="945" t="str">
        <f>Master!$E$8</f>
        <v>Govt.Sr.Sec.Sch. Raimalwada</v>
      </c>
      <c r="E2521" s="946"/>
      <c r="F2521" s="946"/>
      <c r="G2521" s="946"/>
      <c r="H2521" s="946"/>
      <c r="I2521" s="946"/>
      <c r="J2521" s="946"/>
      <c r="K2521" s="946"/>
      <c r="L2521" s="946"/>
      <c r="M2521" s="947"/>
    </row>
    <row r="2522" spans="1:13" ht="21" customHeight="1" thickBot="1">
      <c r="A2522" s="17"/>
      <c r="B2522" s="1007"/>
      <c r="C2522" s="1008"/>
      <c r="D2522" s="948" t="str">
        <f>Master!$E$11</f>
        <v>P.S.-Bapini (Jodhpur)</v>
      </c>
      <c r="E2522" s="949"/>
      <c r="F2522" s="949"/>
      <c r="G2522" s="949"/>
      <c r="H2522" s="949"/>
      <c r="I2522" s="949"/>
      <c r="J2522" s="949"/>
      <c r="K2522" s="949"/>
      <c r="L2522" s="949"/>
      <c r="M2522" s="950"/>
    </row>
    <row r="2523" spans="1:13" ht="42.75" customHeight="1" thickTop="1">
      <c r="A2523" s="17"/>
      <c r="B2523" s="273"/>
      <c r="C2523" s="916" t="s">
        <v>62</v>
      </c>
      <c r="D2523" s="917"/>
      <c r="E2523" s="917"/>
      <c r="F2523" s="917"/>
      <c r="G2523" s="917"/>
      <c r="H2523" s="917"/>
      <c r="I2523" s="918"/>
      <c r="J2523" s="922" t="s">
        <v>91</v>
      </c>
      <c r="K2523" s="922"/>
      <c r="L2523" s="934" t="str">
        <f>Master!$E$14</f>
        <v>0810000000</v>
      </c>
      <c r="M2523" s="935"/>
    </row>
    <row r="2524" spans="1:13" ht="18" customHeight="1" thickBot="1">
      <c r="A2524" s="17"/>
      <c r="B2524" s="274"/>
      <c r="C2524" s="919"/>
      <c r="D2524" s="920"/>
      <c r="E2524" s="920"/>
      <c r="F2524" s="920"/>
      <c r="G2524" s="920"/>
      <c r="H2524" s="920"/>
      <c r="I2524" s="921"/>
      <c r="J2524" s="898" t="s">
        <v>63</v>
      </c>
      <c r="K2524" s="899"/>
      <c r="L2524" s="902" t="str">
        <f>Master!$E$6</f>
        <v>2021-22</v>
      </c>
      <c r="M2524" s="903"/>
    </row>
    <row r="2525" spans="1:13" ht="18" customHeight="1" thickBot="1">
      <c r="A2525" s="17"/>
      <c r="B2525" s="274"/>
      <c r="C2525" s="951" t="s">
        <v>125</v>
      </c>
      <c r="D2525" s="952"/>
      <c r="E2525" s="952"/>
      <c r="F2525" s="952"/>
      <c r="G2525" s="952"/>
      <c r="H2525" s="952"/>
      <c r="I2525" s="281">
        <f>VLOOKUP($A2520,'Class-1'!$B$9:$F$108,5,0)</f>
        <v>0</v>
      </c>
      <c r="J2525" s="900"/>
      <c r="K2525" s="901"/>
      <c r="L2525" s="904"/>
      <c r="M2525" s="905"/>
    </row>
    <row r="2526" spans="1:13" ht="18" customHeight="1">
      <c r="A2526" s="17"/>
      <c r="B2526" s="436" t="s">
        <v>165</v>
      </c>
      <c r="C2526" s="911" t="s">
        <v>20</v>
      </c>
      <c r="D2526" s="912"/>
      <c r="E2526" s="912"/>
      <c r="F2526" s="913"/>
      <c r="G2526" s="31" t="s">
        <v>101</v>
      </c>
      <c r="H2526" s="914">
        <f>VLOOKUP($A2520,'Class-1'!$B$9:$DL$108,3,0)</f>
        <v>0</v>
      </c>
      <c r="I2526" s="914"/>
      <c r="J2526" s="914"/>
      <c r="K2526" s="914"/>
      <c r="L2526" s="914"/>
      <c r="M2526" s="915"/>
    </row>
    <row r="2527" spans="1:13" ht="18" customHeight="1">
      <c r="A2527" s="17"/>
      <c r="B2527" s="436" t="s">
        <v>165</v>
      </c>
      <c r="C2527" s="953" t="s">
        <v>22</v>
      </c>
      <c r="D2527" s="954"/>
      <c r="E2527" s="954"/>
      <c r="F2527" s="955"/>
      <c r="G2527" s="60" t="s">
        <v>101</v>
      </c>
      <c r="H2527" s="956">
        <f>VLOOKUP($A2520,'Class-1'!$B$9:$DL$108,6,0)</f>
        <v>0</v>
      </c>
      <c r="I2527" s="956"/>
      <c r="J2527" s="956"/>
      <c r="K2527" s="956"/>
      <c r="L2527" s="956"/>
      <c r="M2527" s="957"/>
    </row>
    <row r="2528" spans="1:13" ht="18" customHeight="1">
      <c r="A2528" s="17"/>
      <c r="B2528" s="436" t="s">
        <v>165</v>
      </c>
      <c r="C2528" s="953" t="s">
        <v>23</v>
      </c>
      <c r="D2528" s="954"/>
      <c r="E2528" s="954"/>
      <c r="F2528" s="955"/>
      <c r="G2528" s="60" t="s">
        <v>101</v>
      </c>
      <c r="H2528" s="956">
        <f>VLOOKUP($A2520,'Class-1'!$B$9:$DL$108,7,0)</f>
        <v>0</v>
      </c>
      <c r="I2528" s="956"/>
      <c r="J2528" s="956"/>
      <c r="K2528" s="956"/>
      <c r="L2528" s="956"/>
      <c r="M2528" s="957"/>
    </row>
    <row r="2529" spans="1:13" ht="18" customHeight="1">
      <c r="A2529" s="17"/>
      <c r="B2529" s="436" t="s">
        <v>165</v>
      </c>
      <c r="C2529" s="953" t="s">
        <v>64</v>
      </c>
      <c r="D2529" s="954"/>
      <c r="E2529" s="954"/>
      <c r="F2529" s="955"/>
      <c r="G2529" s="60" t="s">
        <v>101</v>
      </c>
      <c r="H2529" s="956">
        <f>VLOOKUP($A2520,'Class-1'!$B$9:$DL$108,8,0)</f>
        <v>0</v>
      </c>
      <c r="I2529" s="956"/>
      <c r="J2529" s="956"/>
      <c r="K2529" s="956"/>
      <c r="L2529" s="956"/>
      <c r="M2529" s="957"/>
    </row>
    <row r="2530" spans="1:13" ht="18" customHeight="1">
      <c r="A2530" s="17"/>
      <c r="B2530" s="436" t="s">
        <v>165</v>
      </c>
      <c r="C2530" s="953" t="s">
        <v>65</v>
      </c>
      <c r="D2530" s="954"/>
      <c r="E2530" s="954"/>
      <c r="F2530" s="955"/>
      <c r="G2530" s="60" t="s">
        <v>101</v>
      </c>
      <c r="H2530" s="1026" t="str">
        <f>CONCATENATE('Class-1'!$F$4,'Class-1'!$I$4)</f>
        <v>4(A)</v>
      </c>
      <c r="I2530" s="956"/>
      <c r="J2530" s="956"/>
      <c r="K2530" s="956"/>
      <c r="L2530" s="956"/>
      <c r="M2530" s="957"/>
    </row>
    <row r="2531" spans="1:13" ht="18" customHeight="1" thickBot="1">
      <c r="A2531" s="17"/>
      <c r="B2531" s="436" t="s">
        <v>165</v>
      </c>
      <c r="C2531" s="1027" t="s">
        <v>25</v>
      </c>
      <c r="D2531" s="1028"/>
      <c r="E2531" s="1028"/>
      <c r="F2531" s="1029"/>
      <c r="G2531" s="130" t="s">
        <v>101</v>
      </c>
      <c r="H2531" s="1030">
        <f>VLOOKUP($A2520,'Class-1'!$B$9:$DL$108,9,0)</f>
        <v>0</v>
      </c>
      <c r="I2531" s="1030"/>
      <c r="J2531" s="1030"/>
      <c r="K2531" s="1030"/>
      <c r="L2531" s="1030"/>
      <c r="M2531" s="1031"/>
    </row>
    <row r="2532" spans="1:13" ht="18" customHeight="1">
      <c r="A2532" s="17"/>
      <c r="B2532" s="436" t="s">
        <v>165</v>
      </c>
      <c r="C2532" s="958" t="s">
        <v>66</v>
      </c>
      <c r="D2532" s="959"/>
      <c r="E2532" s="268" t="s">
        <v>109</v>
      </c>
      <c r="F2532" s="268" t="s">
        <v>110</v>
      </c>
      <c r="G2532" s="265" t="s">
        <v>34</v>
      </c>
      <c r="H2532" s="269" t="s">
        <v>67</v>
      </c>
      <c r="I2532" s="265" t="s">
        <v>147</v>
      </c>
      <c r="J2532" s="270" t="s">
        <v>31</v>
      </c>
      <c r="K2532" s="960" t="s">
        <v>118</v>
      </c>
      <c r="L2532" s="961"/>
      <c r="M2532" s="275" t="s">
        <v>119</v>
      </c>
    </row>
    <row r="2533" spans="1:13" ht="18" customHeight="1" thickBot="1">
      <c r="A2533" s="17"/>
      <c r="B2533" s="436" t="s">
        <v>165</v>
      </c>
      <c r="C2533" s="966" t="s">
        <v>68</v>
      </c>
      <c r="D2533" s="967"/>
      <c r="E2533" s="470">
        <f>'Class-1'!$K$7</f>
        <v>20</v>
      </c>
      <c r="F2533" s="470">
        <f>'Class-1'!$L$7</f>
        <v>20</v>
      </c>
      <c r="G2533" s="266">
        <f>E2533+F2533</f>
        <v>40</v>
      </c>
      <c r="H2533" s="470">
        <f>'Class-1'!$Q$7</f>
        <v>60</v>
      </c>
      <c r="I2533" s="266">
        <f>G2533+H2533</f>
        <v>100</v>
      </c>
      <c r="J2533" s="470">
        <f>'Class-1'!$U$7</f>
        <v>100</v>
      </c>
      <c r="K2533" s="1032">
        <f>I2533+J2533</f>
        <v>200</v>
      </c>
      <c r="L2533" s="1033"/>
      <c r="M2533" s="276" t="s">
        <v>166</v>
      </c>
    </row>
    <row r="2534" spans="1:13" ht="18" customHeight="1">
      <c r="A2534" s="17"/>
      <c r="B2534" s="436" t="s">
        <v>165</v>
      </c>
      <c r="C2534" s="1034" t="str">
        <f>'Class-1'!$K$3</f>
        <v>Hindi</v>
      </c>
      <c r="D2534" s="1035"/>
      <c r="E2534" s="131">
        <f>IF(OR(C2534="",$I2525="NSO"),"",VLOOKUP($A2520,'Class-1'!$B$9:$DL$108,10,0))</f>
        <v>0</v>
      </c>
      <c r="F2534" s="131">
        <f>IF(OR(C2534="",$I2525="NSO"),"",VLOOKUP($A2520,'Class-1'!$B$9:$DL$108,11,0))</f>
        <v>0</v>
      </c>
      <c r="G2534" s="267">
        <f>SUM(E2534,F2534)</f>
        <v>0</v>
      </c>
      <c r="H2534" s="131">
        <f>IF(OR(C2534="",$I2525="NSO"),"",VLOOKUP($A2520,'Class-1'!$B$9:$DL$108,16,0))</f>
        <v>0</v>
      </c>
      <c r="I2534" s="264">
        <f t="shared" ref="I2534:I2539" si="277">SUM(G2534,H2534)</f>
        <v>0</v>
      </c>
      <c r="J2534" s="131">
        <f>IF(OR(C2534="",$I2525="NSO"),"",VLOOKUP($A2520,'Class-1'!$B$9:$DL$108,20,0))</f>
        <v>0</v>
      </c>
      <c r="K2534" s="1036">
        <f t="shared" ref="K2534:K2539" si="278">SUM(I2534,J2534)</f>
        <v>0</v>
      </c>
      <c r="L2534" s="1037">
        <f t="shared" ref="L2534:L2539" si="279">SUM(J2534,K2534)</f>
        <v>0</v>
      </c>
      <c r="M2534" s="277" t="str">
        <f>IF(OR(C2534="",$I2525="NSO"),"",VLOOKUP($A2520,'Class-1'!$B$9:$DL$108,23,0))</f>
        <v/>
      </c>
    </row>
    <row r="2535" spans="1:13" ht="18" customHeight="1">
      <c r="A2535" s="17"/>
      <c r="B2535" s="436" t="s">
        <v>165</v>
      </c>
      <c r="C2535" s="962" t="str">
        <f>'Class-1'!$Y$3</f>
        <v>Mathematics</v>
      </c>
      <c r="D2535" s="963"/>
      <c r="E2535" s="131">
        <f>IF(OR(C2535="",$I2525="NSO"),"",VLOOKUP($A2520,'Class-1'!$B$9:$DL$108,24,0))</f>
        <v>0</v>
      </c>
      <c r="F2535" s="131">
        <f>IF(OR(C2535="",$I2525="NSO"),"",VLOOKUP($A2520,'Class-1'!$B$9:$DL$108,25,0))</f>
        <v>0</v>
      </c>
      <c r="G2535" s="267">
        <f t="shared" ref="G2535:G2539" si="280">SUM(E2535,F2535)</f>
        <v>0</v>
      </c>
      <c r="H2535" s="131">
        <f>IF(OR(C2535="",$I2525="NSO"),"",VLOOKUP($A2520,'Class-1'!$B$9:$DL$108,30,0))</f>
        <v>0</v>
      </c>
      <c r="I2535" s="264">
        <f t="shared" si="277"/>
        <v>0</v>
      </c>
      <c r="J2535" s="131">
        <f>IF(OR(C2535="",$I2525="NSO"),"",VLOOKUP($A2520,'Class-1'!$B$9:$DL$108,34,0))</f>
        <v>0</v>
      </c>
      <c r="K2535" s="964">
        <f t="shared" si="278"/>
        <v>0</v>
      </c>
      <c r="L2535" s="965">
        <f t="shared" si="279"/>
        <v>0</v>
      </c>
      <c r="M2535" s="277" t="str">
        <f>IF(OR(C2535="",$I2525="NSO"),"",VLOOKUP($A2520,'Class-1'!$B$9:$DL$108,37,0))</f>
        <v/>
      </c>
    </row>
    <row r="2536" spans="1:13" ht="18" customHeight="1">
      <c r="A2536" s="17"/>
      <c r="B2536" s="436" t="s">
        <v>165</v>
      </c>
      <c r="C2536" s="962" t="str">
        <f>'Class-1'!$AM$3</f>
        <v>Sanskrit</v>
      </c>
      <c r="D2536" s="963"/>
      <c r="E2536" s="131">
        <f>IF(OR(C2536="",$I2525="NSO"),"",VLOOKUP($A2520,'Class-1'!$B$9:$DL$108,38,0))</f>
        <v>0</v>
      </c>
      <c r="F2536" s="131">
        <f>IF(OR(C2536="",$I2525="NSO"),"",VLOOKUP($A2520,'Class-1'!$B$9:$DL$108,39,0))</f>
        <v>0</v>
      </c>
      <c r="G2536" s="267">
        <f t="shared" si="280"/>
        <v>0</v>
      </c>
      <c r="H2536" s="131">
        <f>IF(OR(C2536="",$I2525="NSO"),"",VLOOKUP($A2520,'Class-1'!$B$9:$DL$108,44,0))</f>
        <v>0</v>
      </c>
      <c r="I2536" s="264">
        <f t="shared" si="277"/>
        <v>0</v>
      </c>
      <c r="J2536" s="131">
        <f>IF(OR(C2536="",$I2525="NSO"),"",VLOOKUP($A2520,'Class-1'!$B$9:$DL$108,48,0))</f>
        <v>0</v>
      </c>
      <c r="K2536" s="964">
        <f t="shared" si="278"/>
        <v>0</v>
      </c>
      <c r="L2536" s="965">
        <f t="shared" si="279"/>
        <v>0</v>
      </c>
      <c r="M2536" s="277" t="str">
        <f>IF(OR(C2536="",$I2525="NSO"),"",VLOOKUP($A2520,'Class-1'!$B$9:$DL$108,51,0))</f>
        <v/>
      </c>
    </row>
    <row r="2537" spans="1:13" ht="18" customHeight="1">
      <c r="A2537" s="17"/>
      <c r="B2537" s="436" t="s">
        <v>165</v>
      </c>
      <c r="C2537" s="962" t="str">
        <f>'Class-1'!$BA$3</f>
        <v>English</v>
      </c>
      <c r="D2537" s="963"/>
      <c r="E2537" s="131">
        <f>IF(OR(C2537="",$I2525="NSO"),"",VLOOKUP($A2520,'Class-1'!$B$9:$DL$108,52,0))</f>
        <v>0</v>
      </c>
      <c r="F2537" s="131">
        <f>IF(OR(C2537="",$I2525="NSO"),"",VLOOKUP($A2520,'Class-1'!$B$9:$DL$108,53,0))</f>
        <v>0</v>
      </c>
      <c r="G2537" s="267">
        <f t="shared" si="280"/>
        <v>0</v>
      </c>
      <c r="H2537" s="131">
        <f>IF(OR(C2537="",$I2525="NSO"),"",VLOOKUP($A2520,'Class-1'!$B$9:$DL$108,58,0))</f>
        <v>0</v>
      </c>
      <c r="I2537" s="264">
        <f t="shared" si="277"/>
        <v>0</v>
      </c>
      <c r="J2537" s="131">
        <f>IF(OR(C2537="",$I2525="NSO"),"",VLOOKUP($A2520,'Class-1'!$B$9:$DL$108,62,0))</f>
        <v>0</v>
      </c>
      <c r="K2537" s="964">
        <f t="shared" si="278"/>
        <v>0</v>
      </c>
      <c r="L2537" s="965">
        <f t="shared" si="279"/>
        <v>0</v>
      </c>
      <c r="M2537" s="277" t="str">
        <f>IF(OR(C2537="",$I2525="NSO"),"",VLOOKUP($A2520,'Class-1'!$B$9:$DL$108,65,0))</f>
        <v/>
      </c>
    </row>
    <row r="2538" spans="1:13" ht="18" customHeight="1" thickBot="1">
      <c r="A2538" s="17"/>
      <c r="B2538" s="436" t="s">
        <v>165</v>
      </c>
      <c r="C2538" s="966" t="s">
        <v>68</v>
      </c>
      <c r="D2538" s="967"/>
      <c r="E2538" s="470">
        <f>'Class-1'!$BO$7</f>
        <v>20</v>
      </c>
      <c r="F2538" s="470">
        <f>'Class-1'!$BP$7</f>
        <v>20</v>
      </c>
      <c r="G2538" s="266">
        <f t="shared" si="280"/>
        <v>40</v>
      </c>
      <c r="H2538" s="271">
        <f>'Class-1'!$BU$7</f>
        <v>60</v>
      </c>
      <c r="I2538" s="266">
        <f t="shared" si="277"/>
        <v>100</v>
      </c>
      <c r="J2538" s="470">
        <f>'Class-1'!$BY$7</f>
        <v>100</v>
      </c>
      <c r="K2538" s="1032">
        <f t="shared" si="278"/>
        <v>200</v>
      </c>
      <c r="L2538" s="1033">
        <f t="shared" si="279"/>
        <v>300</v>
      </c>
      <c r="M2538" s="276" t="s">
        <v>166</v>
      </c>
    </row>
    <row r="2539" spans="1:13" ht="18" customHeight="1">
      <c r="A2539" s="17"/>
      <c r="B2539" s="436" t="s">
        <v>165</v>
      </c>
      <c r="C2539" s="962" t="str">
        <f>'Class-1'!$BO$3</f>
        <v>Env. Study</v>
      </c>
      <c r="D2539" s="963"/>
      <c r="E2539" s="131">
        <f>IF(OR(C2539="",$I2525="NSO"),"",VLOOKUP($A2520,'Class-1'!$B$9:$DL$108,66,0))</f>
        <v>0</v>
      </c>
      <c r="F2539" s="131">
        <f>IF(OR(C2539="",$I2525="NSO"),"",VLOOKUP($A2520,'Class-1'!$B$9:$DL$108,67,0))</f>
        <v>0</v>
      </c>
      <c r="G2539" s="264">
        <f t="shared" si="280"/>
        <v>0</v>
      </c>
      <c r="H2539" s="131">
        <f>IF(OR(C2539="",$I2525="NSO"),"",VLOOKUP($A2520,'Class-1'!$B$9:$DL$108,72,0))</f>
        <v>0</v>
      </c>
      <c r="I2539" s="264">
        <f t="shared" si="277"/>
        <v>0</v>
      </c>
      <c r="J2539" s="131">
        <f>IF(OR(C2539="",$I2525="NSO"),"",VLOOKUP($A2520,'Class-1'!$B$9:$DL$108,76,0))</f>
        <v>0</v>
      </c>
      <c r="K2539" s="968">
        <f t="shared" si="278"/>
        <v>0</v>
      </c>
      <c r="L2539" s="969">
        <f t="shared" si="279"/>
        <v>0</v>
      </c>
      <c r="M2539" s="277" t="str">
        <f>IF(OR(C2539="",$I2525="NSO"),"",VLOOKUP($A2520,'Class-1'!$B$9:$DL$108,79,0))</f>
        <v/>
      </c>
    </row>
    <row r="2540" spans="1:13" ht="18" customHeight="1" thickBot="1">
      <c r="A2540" s="17"/>
      <c r="B2540" s="436" t="s">
        <v>165</v>
      </c>
      <c r="C2540" s="970"/>
      <c r="D2540" s="971"/>
      <c r="E2540" s="971"/>
      <c r="F2540" s="971"/>
      <c r="G2540" s="971"/>
      <c r="H2540" s="971"/>
      <c r="I2540" s="971"/>
      <c r="J2540" s="971"/>
      <c r="K2540" s="971"/>
      <c r="L2540" s="971"/>
      <c r="M2540" s="972"/>
    </row>
    <row r="2541" spans="1:13" ht="18" customHeight="1">
      <c r="A2541" s="17"/>
      <c r="B2541" s="436" t="s">
        <v>165</v>
      </c>
      <c r="C2541" s="973" t="s">
        <v>120</v>
      </c>
      <c r="D2541" s="974"/>
      <c r="E2541" s="975"/>
      <c r="F2541" s="906" t="s">
        <v>121</v>
      </c>
      <c r="G2541" s="906"/>
      <c r="H2541" s="907" t="s">
        <v>122</v>
      </c>
      <c r="I2541" s="908"/>
      <c r="J2541" s="132" t="s">
        <v>51</v>
      </c>
      <c r="K2541" s="438" t="s">
        <v>123</v>
      </c>
      <c r="L2541" s="262" t="s">
        <v>49</v>
      </c>
      <c r="M2541" s="278" t="s">
        <v>54</v>
      </c>
    </row>
    <row r="2542" spans="1:13" ht="18" customHeight="1" thickBot="1">
      <c r="A2542" s="17"/>
      <c r="B2542" s="436" t="s">
        <v>165</v>
      </c>
      <c r="C2542" s="976"/>
      <c r="D2542" s="977"/>
      <c r="E2542" s="978"/>
      <c r="F2542" s="909">
        <f>IF(OR($I2525="",$I2525="NSO"),"",VLOOKUP($A2520,'Class-1'!$B$9:$DL$108,107,0))</f>
        <v>1000</v>
      </c>
      <c r="G2542" s="910"/>
      <c r="H2542" s="909">
        <f>IF(OR($I2525="",$I2525="NSO"),"",VLOOKUP($A2520,'Class-1'!$B$9:$DL$108,108,0))</f>
        <v>0</v>
      </c>
      <c r="I2542" s="910"/>
      <c r="J2542" s="133">
        <f>IF(OR($I2525="",$I2525="NSO"),"",VLOOKUP($A2520,'Class-1'!$B$9:$DL$200,109,0))</f>
        <v>0</v>
      </c>
      <c r="K2542" s="133" t="str">
        <f>IF(OR($I2525="",$I2525="NSO"),"",VLOOKUP($A2520,'Class-1'!$B$9:$DL$200,110,0))</f>
        <v/>
      </c>
      <c r="L2542" s="263" t="str">
        <f>IF(OR($I2525="",$I2525="NSO"),"",VLOOKUP($A2520,'Class-1'!$B$9:$DL$200,111,0))</f>
        <v/>
      </c>
      <c r="M2542" s="279" t="str">
        <f>IF(OR($I2525="",$I2525="NSO"),"",VLOOKUP($A2520,'Class-1'!$B$9:$DL$200,113,0))</f>
        <v/>
      </c>
    </row>
    <row r="2543" spans="1:13" ht="18" customHeight="1" thickBot="1">
      <c r="A2543" s="17"/>
      <c r="B2543" s="436" t="s">
        <v>165</v>
      </c>
      <c r="C2543" s="979"/>
      <c r="D2543" s="980"/>
      <c r="E2543" s="980"/>
      <c r="F2543" s="980"/>
      <c r="G2543" s="980"/>
      <c r="H2543" s="981"/>
      <c r="I2543" s="983" t="s">
        <v>73</v>
      </c>
      <c r="J2543" s="984"/>
      <c r="K2543" s="63">
        <f>IF(OR($I2525="",$I2525="NSO"),"",VLOOKUP($A2520,'Class-1'!$B$9:$DL$200,104,0))</f>
        <v>0</v>
      </c>
      <c r="L2543" s="982" t="s">
        <v>93</v>
      </c>
      <c r="M2543" s="897"/>
    </row>
    <row r="2544" spans="1:13" ht="18" customHeight="1" thickBot="1">
      <c r="A2544" s="17"/>
      <c r="B2544" s="436" t="s">
        <v>165</v>
      </c>
      <c r="C2544" s="1014" t="s">
        <v>72</v>
      </c>
      <c r="D2544" s="1015"/>
      <c r="E2544" s="1015"/>
      <c r="F2544" s="1015"/>
      <c r="G2544" s="1015"/>
      <c r="H2544" s="1016"/>
      <c r="I2544" s="1017" t="s">
        <v>74</v>
      </c>
      <c r="J2544" s="1018"/>
      <c r="K2544" s="64">
        <f>IF(OR($I2525="",$I2525="NSO"),"",VLOOKUP($A2520,'Class-1'!$B$9:$DL$200,105,0))</f>
        <v>0</v>
      </c>
      <c r="L2544" s="1019" t="str">
        <f>IF(OR($I2525="",$I2525="NSO"),"",VLOOKUP($A2520,'Class-1'!$B$9:$DL$200,106,0))</f>
        <v/>
      </c>
      <c r="M2544" s="1020"/>
    </row>
    <row r="2545" spans="1:13" ht="18" customHeight="1" thickBot="1">
      <c r="A2545" s="17"/>
      <c r="B2545" s="436" t="s">
        <v>165</v>
      </c>
      <c r="C2545" s="1001" t="s">
        <v>66</v>
      </c>
      <c r="D2545" s="1002"/>
      <c r="E2545" s="1003"/>
      <c r="F2545" s="1012" t="s">
        <v>69</v>
      </c>
      <c r="G2545" s="1013"/>
      <c r="H2545" s="272" t="s">
        <v>58</v>
      </c>
      <c r="I2545" s="985" t="s">
        <v>75</v>
      </c>
      <c r="J2545" s="986"/>
      <c r="K2545" s="987">
        <f>IF(OR($I2525="",$I2525="NSO"),"",VLOOKUP($A2520,'Class-1'!$B$9:$DL$200,114,0))</f>
        <v>0</v>
      </c>
      <c r="L2545" s="987"/>
      <c r="M2545" s="988"/>
    </row>
    <row r="2546" spans="1:13" ht="18" customHeight="1">
      <c r="A2546" s="17"/>
      <c r="B2546" s="436" t="s">
        <v>165</v>
      </c>
      <c r="C2546" s="923" t="str">
        <f>'Class-1'!$CC$3</f>
        <v>WORK EXP.</v>
      </c>
      <c r="D2546" s="924"/>
      <c r="E2546" s="925"/>
      <c r="F2546" s="926" t="str">
        <f>IF(OR(C2546="",$I2525="NSO"),"",VLOOKUP($A2520,'Class-1'!$B$9:$DZ$200,121,0))</f>
        <v>0/100</v>
      </c>
      <c r="G2546" s="927"/>
      <c r="H2546" s="85" t="str">
        <f>IF(OR(C2546="",$I2525="NSO"),"",VLOOKUP($A2520,'Class-1'!$B$9:$DL$108,87,0))</f>
        <v/>
      </c>
      <c r="I2546" s="1021" t="s">
        <v>95</v>
      </c>
      <c r="J2546" s="1022"/>
      <c r="K2546" s="1023">
        <f>'Class-1'!$T$2</f>
        <v>44705</v>
      </c>
      <c r="L2546" s="1024"/>
      <c r="M2546" s="1025"/>
    </row>
    <row r="2547" spans="1:13" ht="18" customHeight="1">
      <c r="A2547" s="17"/>
      <c r="B2547" s="436" t="s">
        <v>165</v>
      </c>
      <c r="C2547" s="923" t="str">
        <f>'Class-1'!$CK$3</f>
        <v>ART EDUCATION</v>
      </c>
      <c r="D2547" s="924"/>
      <c r="E2547" s="925"/>
      <c r="F2547" s="926" t="str">
        <f>IF(OR(C2547="",$I2525="NSO"),"",VLOOKUP($A2520,'Class-1'!$B$9:$DZ$200,125,0))</f>
        <v>0/100</v>
      </c>
      <c r="G2547" s="927"/>
      <c r="H2547" s="134" t="str">
        <f>IF(OR(C2547="",$I2525="NSO"),"",VLOOKUP($A2520,'Class-1'!$B$9:$DL$108,95,0))</f>
        <v/>
      </c>
      <c r="I2547" s="928"/>
      <c r="J2547" s="929"/>
      <c r="K2547" s="929"/>
      <c r="L2547" s="929"/>
      <c r="M2547" s="930"/>
    </row>
    <row r="2548" spans="1:13" ht="18" customHeight="1" thickBot="1">
      <c r="A2548" s="17"/>
      <c r="B2548" s="436" t="s">
        <v>165</v>
      </c>
      <c r="C2548" s="931" t="str">
        <f>'Class-1'!$CS$3</f>
        <v>HEALTH &amp; PHY. EDUCATION</v>
      </c>
      <c r="D2548" s="932"/>
      <c r="E2548" s="933"/>
      <c r="F2548" s="926" t="str">
        <f>IF(OR(C2548="",$I2525="NSO"),"",VLOOKUP($A2520,'Class-1'!$B$9:$DZ$200,129,0))</f>
        <v>0/100</v>
      </c>
      <c r="G2548" s="927"/>
      <c r="H2548" s="86" t="str">
        <f>IF(OR(C2548="",$I2525="NSO"),"",VLOOKUP($A2520,'Class-1'!$B$9:$DL$108,103,0))</f>
        <v/>
      </c>
      <c r="I2548" s="889" t="s">
        <v>89</v>
      </c>
      <c r="J2548" s="890"/>
      <c r="K2548" s="936"/>
      <c r="L2548" s="937"/>
      <c r="M2548" s="938"/>
    </row>
    <row r="2549" spans="1:13" ht="18" customHeight="1">
      <c r="A2549" s="17"/>
      <c r="B2549" s="436" t="s">
        <v>165</v>
      </c>
      <c r="C2549" s="895" t="s">
        <v>76</v>
      </c>
      <c r="D2549" s="896"/>
      <c r="E2549" s="896"/>
      <c r="F2549" s="896"/>
      <c r="G2549" s="896"/>
      <c r="H2549" s="897"/>
      <c r="I2549" s="891"/>
      <c r="J2549" s="892"/>
      <c r="K2549" s="939"/>
      <c r="L2549" s="940"/>
      <c r="M2549" s="941"/>
    </row>
    <row r="2550" spans="1:13" ht="18" customHeight="1">
      <c r="A2550" s="17"/>
      <c r="B2550" s="436" t="s">
        <v>165</v>
      </c>
      <c r="C2550" s="135" t="s">
        <v>35</v>
      </c>
      <c r="D2550" s="463" t="s">
        <v>82</v>
      </c>
      <c r="E2550" s="452"/>
      <c r="F2550" s="463" t="s">
        <v>83</v>
      </c>
      <c r="G2550" s="464"/>
      <c r="H2550" s="465"/>
      <c r="I2550" s="893"/>
      <c r="J2550" s="894"/>
      <c r="K2550" s="942"/>
      <c r="L2550" s="943"/>
      <c r="M2550" s="944"/>
    </row>
    <row r="2551" spans="1:13" ht="16.5" customHeight="1">
      <c r="A2551" s="17"/>
      <c r="B2551" s="436" t="s">
        <v>165</v>
      </c>
      <c r="C2551" s="148" t="s">
        <v>168</v>
      </c>
      <c r="D2551" s="451" t="s">
        <v>170</v>
      </c>
      <c r="E2551" s="148"/>
      <c r="F2551" s="468" t="s">
        <v>84</v>
      </c>
      <c r="G2551" s="466"/>
      <c r="H2551" s="467"/>
      <c r="I2551" s="992" t="s">
        <v>90</v>
      </c>
      <c r="J2551" s="993"/>
      <c r="K2551" s="993"/>
      <c r="L2551" s="993"/>
      <c r="M2551" s="994"/>
    </row>
    <row r="2552" spans="1:13" ht="16.5" customHeight="1">
      <c r="A2552" s="17"/>
      <c r="B2552" s="436" t="s">
        <v>165</v>
      </c>
      <c r="C2552" s="471" t="s">
        <v>77</v>
      </c>
      <c r="D2552" s="451" t="s">
        <v>173</v>
      </c>
      <c r="E2552" s="148"/>
      <c r="F2552" s="468" t="s">
        <v>85</v>
      </c>
      <c r="G2552" s="466"/>
      <c r="H2552" s="467"/>
      <c r="I2552" s="995"/>
      <c r="J2552" s="996"/>
      <c r="K2552" s="996"/>
      <c r="L2552" s="996"/>
      <c r="M2552" s="997"/>
    </row>
    <row r="2553" spans="1:13" ht="16.5" customHeight="1">
      <c r="A2553" s="17"/>
      <c r="B2553" s="436" t="s">
        <v>165</v>
      </c>
      <c r="C2553" s="471" t="s">
        <v>78</v>
      </c>
      <c r="D2553" s="451" t="s">
        <v>174</v>
      </c>
      <c r="E2553" s="148"/>
      <c r="F2553" s="468" t="s">
        <v>86</v>
      </c>
      <c r="G2553" s="466"/>
      <c r="H2553" s="467"/>
      <c r="I2553" s="995"/>
      <c r="J2553" s="996"/>
      <c r="K2553" s="996"/>
      <c r="L2553" s="996"/>
      <c r="M2553" s="997"/>
    </row>
    <row r="2554" spans="1:13" ht="16.5" customHeight="1">
      <c r="A2554" s="17"/>
      <c r="B2554" s="436" t="s">
        <v>165</v>
      </c>
      <c r="C2554" s="471" t="s">
        <v>80</v>
      </c>
      <c r="D2554" s="451" t="s">
        <v>171</v>
      </c>
      <c r="E2554" s="148"/>
      <c r="F2554" s="468" t="s">
        <v>88</v>
      </c>
      <c r="G2554" s="466"/>
      <c r="H2554" s="467"/>
      <c r="I2554" s="998"/>
      <c r="J2554" s="999"/>
      <c r="K2554" s="999"/>
      <c r="L2554" s="999"/>
      <c r="M2554" s="1000"/>
    </row>
    <row r="2555" spans="1:13" ht="16.5" customHeight="1" thickBot="1">
      <c r="A2555" s="17"/>
      <c r="B2555" s="437" t="s">
        <v>165</v>
      </c>
      <c r="C2555" s="280" t="s">
        <v>79</v>
      </c>
      <c r="D2555" s="446" t="s">
        <v>172</v>
      </c>
      <c r="E2555" s="439"/>
      <c r="F2555" s="461" t="s">
        <v>87</v>
      </c>
      <c r="G2555" s="462"/>
      <c r="H2555" s="469"/>
      <c r="I2555" s="989" t="s">
        <v>124</v>
      </c>
      <c r="J2555" s="990"/>
      <c r="K2555" s="990"/>
      <c r="L2555" s="990"/>
      <c r="M2555" s="991"/>
    </row>
    <row r="2556" spans="1:13" ht="14.25" customHeight="1" thickBot="1">
      <c r="A2556" s="282">
        <f>A2520+1</f>
        <v>71</v>
      </c>
      <c r="B2556" s="1009" t="s">
        <v>61</v>
      </c>
      <c r="C2556" s="1010"/>
      <c r="D2556" s="1010"/>
      <c r="E2556" s="1010"/>
      <c r="F2556" s="1010"/>
      <c r="G2556" s="1010"/>
      <c r="H2556" s="1010"/>
      <c r="I2556" s="1010"/>
      <c r="J2556" s="1010"/>
      <c r="K2556" s="1010"/>
      <c r="L2556" s="1010"/>
      <c r="M2556" s="1011"/>
    </row>
    <row r="2557" spans="1:13" ht="36.75" thickTop="1">
      <c r="A2557" s="17"/>
      <c r="B2557" s="1005"/>
      <c r="C2557" s="1006"/>
      <c r="D2557" s="945" t="str">
        <f>Master!$E$8</f>
        <v>Govt.Sr.Sec.Sch. Raimalwada</v>
      </c>
      <c r="E2557" s="946"/>
      <c r="F2557" s="946"/>
      <c r="G2557" s="946"/>
      <c r="H2557" s="946"/>
      <c r="I2557" s="946"/>
      <c r="J2557" s="946"/>
      <c r="K2557" s="946"/>
      <c r="L2557" s="946"/>
      <c r="M2557" s="947"/>
    </row>
    <row r="2558" spans="1:13" ht="21" customHeight="1" thickBot="1">
      <c r="A2558" s="17"/>
      <c r="B2558" s="1007"/>
      <c r="C2558" s="1008"/>
      <c r="D2558" s="948" t="str">
        <f>Master!$E$11</f>
        <v>P.S.-Bapini (Jodhpur)</v>
      </c>
      <c r="E2558" s="949"/>
      <c r="F2558" s="949"/>
      <c r="G2558" s="949"/>
      <c r="H2558" s="949"/>
      <c r="I2558" s="949"/>
      <c r="J2558" s="949"/>
      <c r="K2558" s="949"/>
      <c r="L2558" s="949"/>
      <c r="M2558" s="950"/>
    </row>
    <row r="2559" spans="1:13" ht="42.75" customHeight="1" thickTop="1">
      <c r="A2559" s="17"/>
      <c r="B2559" s="273"/>
      <c r="C2559" s="916" t="s">
        <v>62</v>
      </c>
      <c r="D2559" s="917"/>
      <c r="E2559" s="917"/>
      <c r="F2559" s="917"/>
      <c r="G2559" s="917"/>
      <c r="H2559" s="917"/>
      <c r="I2559" s="918"/>
      <c r="J2559" s="922" t="s">
        <v>91</v>
      </c>
      <c r="K2559" s="922"/>
      <c r="L2559" s="934" t="str">
        <f>Master!$E$14</f>
        <v>0810000000</v>
      </c>
      <c r="M2559" s="935"/>
    </row>
    <row r="2560" spans="1:13" ht="18" customHeight="1" thickBot="1">
      <c r="A2560" s="17"/>
      <c r="B2560" s="274"/>
      <c r="C2560" s="919"/>
      <c r="D2560" s="920"/>
      <c r="E2560" s="920"/>
      <c r="F2560" s="920"/>
      <c r="G2560" s="920"/>
      <c r="H2560" s="920"/>
      <c r="I2560" s="921"/>
      <c r="J2560" s="898" t="s">
        <v>63</v>
      </c>
      <c r="K2560" s="899"/>
      <c r="L2560" s="902" t="str">
        <f>Master!$E$6</f>
        <v>2021-22</v>
      </c>
      <c r="M2560" s="903"/>
    </row>
    <row r="2561" spans="1:13" ht="18" customHeight="1" thickBot="1">
      <c r="A2561" s="17"/>
      <c r="B2561" s="274"/>
      <c r="C2561" s="951" t="s">
        <v>125</v>
      </c>
      <c r="D2561" s="952"/>
      <c r="E2561" s="952"/>
      <c r="F2561" s="952"/>
      <c r="G2561" s="952"/>
      <c r="H2561" s="952"/>
      <c r="I2561" s="281">
        <f>VLOOKUP($A2556,'Class-1'!$B$9:$F$108,5,0)</f>
        <v>0</v>
      </c>
      <c r="J2561" s="900"/>
      <c r="K2561" s="901"/>
      <c r="L2561" s="904"/>
      <c r="M2561" s="905"/>
    </row>
    <row r="2562" spans="1:13" ht="18" customHeight="1">
      <c r="A2562" s="17"/>
      <c r="B2562" s="436" t="s">
        <v>165</v>
      </c>
      <c r="C2562" s="911" t="s">
        <v>20</v>
      </c>
      <c r="D2562" s="912"/>
      <c r="E2562" s="912"/>
      <c r="F2562" s="913"/>
      <c r="G2562" s="31" t="s">
        <v>101</v>
      </c>
      <c r="H2562" s="914">
        <f>VLOOKUP($A2556,'Class-1'!$B$9:$DL$108,3,0)</f>
        <v>0</v>
      </c>
      <c r="I2562" s="914"/>
      <c r="J2562" s="914"/>
      <c r="K2562" s="914"/>
      <c r="L2562" s="914"/>
      <c r="M2562" s="915"/>
    </row>
    <row r="2563" spans="1:13" ht="18" customHeight="1">
      <c r="A2563" s="17"/>
      <c r="B2563" s="436" t="s">
        <v>165</v>
      </c>
      <c r="C2563" s="953" t="s">
        <v>22</v>
      </c>
      <c r="D2563" s="954"/>
      <c r="E2563" s="954"/>
      <c r="F2563" s="955"/>
      <c r="G2563" s="60" t="s">
        <v>101</v>
      </c>
      <c r="H2563" s="956">
        <f>VLOOKUP($A2556,'Class-1'!$B$9:$DL$108,6,0)</f>
        <v>0</v>
      </c>
      <c r="I2563" s="956"/>
      <c r="J2563" s="956"/>
      <c r="K2563" s="956"/>
      <c r="L2563" s="956"/>
      <c r="M2563" s="957"/>
    </row>
    <row r="2564" spans="1:13" ht="18" customHeight="1">
      <c r="A2564" s="17"/>
      <c r="B2564" s="436" t="s">
        <v>165</v>
      </c>
      <c r="C2564" s="953" t="s">
        <v>23</v>
      </c>
      <c r="D2564" s="954"/>
      <c r="E2564" s="954"/>
      <c r="F2564" s="955"/>
      <c r="G2564" s="60" t="s">
        <v>101</v>
      </c>
      <c r="H2564" s="956">
        <f>VLOOKUP($A2556,'Class-1'!$B$9:$DL$108,7,0)</f>
        <v>0</v>
      </c>
      <c r="I2564" s="956"/>
      <c r="J2564" s="956"/>
      <c r="K2564" s="956"/>
      <c r="L2564" s="956"/>
      <c r="M2564" s="957"/>
    </row>
    <row r="2565" spans="1:13" ht="18" customHeight="1">
      <c r="A2565" s="17"/>
      <c r="B2565" s="436" t="s">
        <v>165</v>
      </c>
      <c r="C2565" s="953" t="s">
        <v>64</v>
      </c>
      <c r="D2565" s="954"/>
      <c r="E2565" s="954"/>
      <c r="F2565" s="955"/>
      <c r="G2565" s="60" t="s">
        <v>101</v>
      </c>
      <c r="H2565" s="956">
        <f>VLOOKUP($A2556,'Class-1'!$B$9:$DL$108,8,0)</f>
        <v>0</v>
      </c>
      <c r="I2565" s="956"/>
      <c r="J2565" s="956"/>
      <c r="K2565" s="956"/>
      <c r="L2565" s="956"/>
      <c r="M2565" s="957"/>
    </row>
    <row r="2566" spans="1:13" ht="18" customHeight="1">
      <c r="A2566" s="17"/>
      <c r="B2566" s="436" t="s">
        <v>165</v>
      </c>
      <c r="C2566" s="953" t="s">
        <v>65</v>
      </c>
      <c r="D2566" s="954"/>
      <c r="E2566" s="954"/>
      <c r="F2566" s="955"/>
      <c r="G2566" s="60" t="s">
        <v>101</v>
      </c>
      <c r="H2566" s="1026" t="str">
        <f>CONCATENATE('Class-1'!$F$4,'Class-1'!$I$4)</f>
        <v>4(A)</v>
      </c>
      <c r="I2566" s="956"/>
      <c r="J2566" s="956"/>
      <c r="K2566" s="956"/>
      <c r="L2566" s="956"/>
      <c r="M2566" s="957"/>
    </row>
    <row r="2567" spans="1:13" ht="18" customHeight="1" thickBot="1">
      <c r="A2567" s="17"/>
      <c r="B2567" s="436" t="s">
        <v>165</v>
      </c>
      <c r="C2567" s="1027" t="s">
        <v>25</v>
      </c>
      <c r="D2567" s="1028"/>
      <c r="E2567" s="1028"/>
      <c r="F2567" s="1029"/>
      <c r="G2567" s="130" t="s">
        <v>101</v>
      </c>
      <c r="H2567" s="1030">
        <f>VLOOKUP($A2556,'Class-1'!$B$9:$DL$108,9,0)</f>
        <v>0</v>
      </c>
      <c r="I2567" s="1030"/>
      <c r="J2567" s="1030"/>
      <c r="K2567" s="1030"/>
      <c r="L2567" s="1030"/>
      <c r="M2567" s="1031"/>
    </row>
    <row r="2568" spans="1:13" ht="18" customHeight="1">
      <c r="A2568" s="17"/>
      <c r="B2568" s="436" t="s">
        <v>165</v>
      </c>
      <c r="C2568" s="958" t="s">
        <v>66</v>
      </c>
      <c r="D2568" s="959"/>
      <c r="E2568" s="268" t="s">
        <v>109</v>
      </c>
      <c r="F2568" s="268" t="s">
        <v>110</v>
      </c>
      <c r="G2568" s="265" t="s">
        <v>34</v>
      </c>
      <c r="H2568" s="269" t="s">
        <v>67</v>
      </c>
      <c r="I2568" s="265" t="s">
        <v>147</v>
      </c>
      <c r="J2568" s="270" t="s">
        <v>31</v>
      </c>
      <c r="K2568" s="960" t="s">
        <v>118</v>
      </c>
      <c r="L2568" s="961"/>
      <c r="M2568" s="275" t="s">
        <v>119</v>
      </c>
    </row>
    <row r="2569" spans="1:13" ht="18" customHeight="1" thickBot="1">
      <c r="A2569" s="17"/>
      <c r="B2569" s="436" t="s">
        <v>165</v>
      </c>
      <c r="C2569" s="966" t="s">
        <v>68</v>
      </c>
      <c r="D2569" s="967"/>
      <c r="E2569" s="470">
        <f>'Class-1'!$K$7</f>
        <v>20</v>
      </c>
      <c r="F2569" s="470">
        <f>'Class-1'!$L$7</f>
        <v>20</v>
      </c>
      <c r="G2569" s="266">
        <f>E2569+F2569</f>
        <v>40</v>
      </c>
      <c r="H2569" s="470">
        <f>'Class-1'!$Q$7</f>
        <v>60</v>
      </c>
      <c r="I2569" s="266">
        <f>G2569+H2569</f>
        <v>100</v>
      </c>
      <c r="J2569" s="470">
        <f>'Class-1'!$U$7</f>
        <v>100</v>
      </c>
      <c r="K2569" s="1032">
        <f>I2569+J2569</f>
        <v>200</v>
      </c>
      <c r="L2569" s="1033"/>
      <c r="M2569" s="276" t="s">
        <v>166</v>
      </c>
    </row>
    <row r="2570" spans="1:13" ht="18" customHeight="1">
      <c r="A2570" s="17"/>
      <c r="B2570" s="436" t="s">
        <v>165</v>
      </c>
      <c r="C2570" s="1034" t="str">
        <f>'Class-1'!$K$3</f>
        <v>Hindi</v>
      </c>
      <c r="D2570" s="1035"/>
      <c r="E2570" s="131">
        <f>IF(OR(C2570="",$I2561="NSO"),"",VLOOKUP($A2556,'Class-1'!$B$9:$DL$108,10,0))</f>
        <v>0</v>
      </c>
      <c r="F2570" s="131">
        <f>IF(OR(C2570="",$I2561="NSO"),"",VLOOKUP($A2556,'Class-1'!$B$9:$DL$108,11,0))</f>
        <v>0</v>
      </c>
      <c r="G2570" s="267">
        <f>SUM(E2570,F2570)</f>
        <v>0</v>
      </c>
      <c r="H2570" s="131">
        <f>IF(OR(C2570="",$I2561="NSO"),"",VLOOKUP($A2556,'Class-1'!$B$9:$DL$108,16,0))</f>
        <v>0</v>
      </c>
      <c r="I2570" s="264">
        <f t="shared" ref="I2570:I2575" si="281">SUM(G2570,H2570)</f>
        <v>0</v>
      </c>
      <c r="J2570" s="131">
        <f>IF(OR(C2570="",$I2561="NSO"),"",VLOOKUP($A2556,'Class-1'!$B$9:$DL$108,20,0))</f>
        <v>0</v>
      </c>
      <c r="K2570" s="1036">
        <f t="shared" ref="K2570:K2575" si="282">SUM(I2570,J2570)</f>
        <v>0</v>
      </c>
      <c r="L2570" s="1037">
        <f t="shared" ref="L2570:L2575" si="283">SUM(J2570,K2570)</f>
        <v>0</v>
      </c>
      <c r="M2570" s="277" t="str">
        <f>IF(OR(C2570="",$I2561="NSO"),"",VLOOKUP($A2556,'Class-1'!$B$9:$DL$108,23,0))</f>
        <v/>
      </c>
    </row>
    <row r="2571" spans="1:13" ht="18" customHeight="1">
      <c r="A2571" s="17"/>
      <c r="B2571" s="436" t="s">
        <v>165</v>
      </c>
      <c r="C2571" s="962" t="str">
        <f>'Class-1'!$Y$3</f>
        <v>Mathematics</v>
      </c>
      <c r="D2571" s="963"/>
      <c r="E2571" s="131">
        <f>IF(OR(C2571="",$I2561="NSO"),"",VLOOKUP($A2556,'Class-1'!$B$9:$DL$108,24,0))</f>
        <v>0</v>
      </c>
      <c r="F2571" s="131">
        <f>IF(OR(C2571="",$I2561="NSO"),"",VLOOKUP($A2556,'Class-1'!$B$9:$DL$108,25,0))</f>
        <v>0</v>
      </c>
      <c r="G2571" s="267">
        <f t="shared" ref="G2571:G2575" si="284">SUM(E2571,F2571)</f>
        <v>0</v>
      </c>
      <c r="H2571" s="131">
        <f>IF(OR(C2571="",$I2561="NSO"),"",VLOOKUP($A2556,'Class-1'!$B$9:$DL$108,30,0))</f>
        <v>0</v>
      </c>
      <c r="I2571" s="264">
        <f t="shared" si="281"/>
        <v>0</v>
      </c>
      <c r="J2571" s="131">
        <f>IF(OR(C2571="",$I2561="NSO"),"",VLOOKUP($A2556,'Class-1'!$B$9:$DL$108,34,0))</f>
        <v>0</v>
      </c>
      <c r="K2571" s="964">
        <f t="shared" si="282"/>
        <v>0</v>
      </c>
      <c r="L2571" s="965">
        <f t="shared" si="283"/>
        <v>0</v>
      </c>
      <c r="M2571" s="277" t="str">
        <f>IF(OR(C2571="",$I2561="NSO"),"",VLOOKUP($A2556,'Class-1'!$B$9:$DL$108,37,0))</f>
        <v/>
      </c>
    </row>
    <row r="2572" spans="1:13" ht="18" customHeight="1">
      <c r="A2572" s="17"/>
      <c r="B2572" s="436" t="s">
        <v>165</v>
      </c>
      <c r="C2572" s="962" t="str">
        <f>'Class-1'!$AM$3</f>
        <v>Sanskrit</v>
      </c>
      <c r="D2572" s="963"/>
      <c r="E2572" s="131">
        <f>IF(OR(C2572="",$I2561="NSO"),"",VLOOKUP($A2556,'Class-1'!$B$9:$DL$108,38,0))</f>
        <v>0</v>
      </c>
      <c r="F2572" s="131">
        <f>IF(OR(C2572="",$I2561="NSO"),"",VLOOKUP($A2556,'Class-1'!$B$9:$DL$108,39,0))</f>
        <v>0</v>
      </c>
      <c r="G2572" s="267">
        <f t="shared" si="284"/>
        <v>0</v>
      </c>
      <c r="H2572" s="131">
        <f>IF(OR(C2572="",$I2561="NSO"),"",VLOOKUP($A2556,'Class-1'!$B$9:$DL$108,44,0))</f>
        <v>0</v>
      </c>
      <c r="I2572" s="264">
        <f t="shared" si="281"/>
        <v>0</v>
      </c>
      <c r="J2572" s="131">
        <f>IF(OR(C2572="",$I2561="NSO"),"",VLOOKUP($A2556,'Class-1'!$B$9:$DL$108,48,0))</f>
        <v>0</v>
      </c>
      <c r="K2572" s="964">
        <f t="shared" si="282"/>
        <v>0</v>
      </c>
      <c r="L2572" s="965">
        <f t="shared" si="283"/>
        <v>0</v>
      </c>
      <c r="M2572" s="277" t="str">
        <f>IF(OR(C2572="",$I2561="NSO"),"",VLOOKUP($A2556,'Class-1'!$B$9:$DL$108,51,0))</f>
        <v/>
      </c>
    </row>
    <row r="2573" spans="1:13" ht="18" customHeight="1">
      <c r="A2573" s="17"/>
      <c r="B2573" s="436" t="s">
        <v>165</v>
      </c>
      <c r="C2573" s="962" t="str">
        <f>'Class-1'!$BA$3</f>
        <v>English</v>
      </c>
      <c r="D2573" s="963"/>
      <c r="E2573" s="131">
        <f>IF(OR(C2573="",$I2561="NSO"),"",VLOOKUP($A2556,'Class-1'!$B$9:$DL$108,52,0))</f>
        <v>0</v>
      </c>
      <c r="F2573" s="131">
        <f>IF(OR(C2573="",$I2561="NSO"),"",VLOOKUP($A2556,'Class-1'!$B$9:$DL$108,53,0))</f>
        <v>0</v>
      </c>
      <c r="G2573" s="267">
        <f t="shared" si="284"/>
        <v>0</v>
      </c>
      <c r="H2573" s="131">
        <f>IF(OR(C2573="",$I2561="NSO"),"",VLOOKUP($A2556,'Class-1'!$B$9:$DL$108,58,0))</f>
        <v>0</v>
      </c>
      <c r="I2573" s="264">
        <f t="shared" si="281"/>
        <v>0</v>
      </c>
      <c r="J2573" s="131">
        <f>IF(OR(C2573="",$I2561="NSO"),"",VLOOKUP($A2556,'Class-1'!$B$9:$DL$108,62,0))</f>
        <v>0</v>
      </c>
      <c r="K2573" s="964">
        <f t="shared" si="282"/>
        <v>0</v>
      </c>
      <c r="L2573" s="965">
        <f t="shared" si="283"/>
        <v>0</v>
      </c>
      <c r="M2573" s="277" t="str">
        <f>IF(OR(C2573="",$I2561="NSO"),"",VLOOKUP($A2556,'Class-1'!$B$9:$DL$108,65,0))</f>
        <v/>
      </c>
    </row>
    <row r="2574" spans="1:13" ht="18" customHeight="1" thickBot="1">
      <c r="A2574" s="17"/>
      <c r="B2574" s="436" t="s">
        <v>165</v>
      </c>
      <c r="C2574" s="966" t="s">
        <v>68</v>
      </c>
      <c r="D2574" s="967"/>
      <c r="E2574" s="470">
        <f>'Class-1'!$BO$7</f>
        <v>20</v>
      </c>
      <c r="F2574" s="470">
        <f>'Class-1'!$BP$7</f>
        <v>20</v>
      </c>
      <c r="G2574" s="266">
        <f t="shared" si="284"/>
        <v>40</v>
      </c>
      <c r="H2574" s="271">
        <f>'Class-1'!$BU$7</f>
        <v>60</v>
      </c>
      <c r="I2574" s="266">
        <f t="shared" si="281"/>
        <v>100</v>
      </c>
      <c r="J2574" s="470">
        <f>'Class-1'!$BY$7</f>
        <v>100</v>
      </c>
      <c r="K2574" s="1032">
        <f t="shared" si="282"/>
        <v>200</v>
      </c>
      <c r="L2574" s="1033">
        <f t="shared" si="283"/>
        <v>300</v>
      </c>
      <c r="M2574" s="276" t="s">
        <v>166</v>
      </c>
    </row>
    <row r="2575" spans="1:13" ht="18" customHeight="1">
      <c r="A2575" s="17"/>
      <c r="B2575" s="436" t="s">
        <v>165</v>
      </c>
      <c r="C2575" s="962" t="str">
        <f>'Class-1'!$BO$3</f>
        <v>Env. Study</v>
      </c>
      <c r="D2575" s="963"/>
      <c r="E2575" s="131">
        <f>IF(OR(C2575="",$I2561="NSO"),"",VLOOKUP($A2556,'Class-1'!$B$9:$DL$108,66,0))</f>
        <v>0</v>
      </c>
      <c r="F2575" s="131">
        <f>IF(OR(C2575="",$I2561="NSO"),"",VLOOKUP($A2556,'Class-1'!$B$9:$DL$108,67,0))</f>
        <v>0</v>
      </c>
      <c r="G2575" s="264">
        <f t="shared" si="284"/>
        <v>0</v>
      </c>
      <c r="H2575" s="131">
        <f>IF(OR(C2575="",$I2561="NSO"),"",VLOOKUP($A2556,'Class-1'!$B$9:$DL$108,72,0))</f>
        <v>0</v>
      </c>
      <c r="I2575" s="264">
        <f t="shared" si="281"/>
        <v>0</v>
      </c>
      <c r="J2575" s="131">
        <f>IF(OR(C2575="",$I2561="NSO"),"",VLOOKUP($A2556,'Class-1'!$B$9:$DL$108,76,0))</f>
        <v>0</v>
      </c>
      <c r="K2575" s="968">
        <f t="shared" si="282"/>
        <v>0</v>
      </c>
      <c r="L2575" s="969">
        <f t="shared" si="283"/>
        <v>0</v>
      </c>
      <c r="M2575" s="277" t="str">
        <f>IF(OR(C2575="",$I2561="NSO"),"",VLOOKUP($A2556,'Class-1'!$B$9:$DL$108,79,0))</f>
        <v/>
      </c>
    </row>
    <row r="2576" spans="1:13" ht="18" customHeight="1" thickBot="1">
      <c r="A2576" s="17"/>
      <c r="B2576" s="436" t="s">
        <v>165</v>
      </c>
      <c r="C2576" s="970"/>
      <c r="D2576" s="971"/>
      <c r="E2576" s="971"/>
      <c r="F2576" s="971"/>
      <c r="G2576" s="971"/>
      <c r="H2576" s="971"/>
      <c r="I2576" s="971"/>
      <c r="J2576" s="971"/>
      <c r="K2576" s="971"/>
      <c r="L2576" s="971"/>
      <c r="M2576" s="972"/>
    </row>
    <row r="2577" spans="1:13" ht="18" customHeight="1">
      <c r="A2577" s="17"/>
      <c r="B2577" s="436" t="s">
        <v>165</v>
      </c>
      <c r="C2577" s="973" t="s">
        <v>120</v>
      </c>
      <c r="D2577" s="974"/>
      <c r="E2577" s="975"/>
      <c r="F2577" s="906" t="s">
        <v>121</v>
      </c>
      <c r="G2577" s="906"/>
      <c r="H2577" s="907" t="s">
        <v>122</v>
      </c>
      <c r="I2577" s="908"/>
      <c r="J2577" s="132" t="s">
        <v>51</v>
      </c>
      <c r="K2577" s="438" t="s">
        <v>123</v>
      </c>
      <c r="L2577" s="262" t="s">
        <v>49</v>
      </c>
      <c r="M2577" s="278" t="s">
        <v>54</v>
      </c>
    </row>
    <row r="2578" spans="1:13" ht="18" customHeight="1" thickBot="1">
      <c r="A2578" s="17"/>
      <c r="B2578" s="436" t="s">
        <v>165</v>
      </c>
      <c r="C2578" s="976"/>
      <c r="D2578" s="977"/>
      <c r="E2578" s="978"/>
      <c r="F2578" s="909">
        <f>IF(OR($I2561="",$I2561="NSO"),"",VLOOKUP($A2556,'Class-1'!$B$9:$DL$108,107,0))</f>
        <v>1000</v>
      </c>
      <c r="G2578" s="910"/>
      <c r="H2578" s="909">
        <f>IF(OR($I2561="",$I2561="NSO"),"",VLOOKUP($A2556,'Class-1'!$B$9:$DL$108,108,0))</f>
        <v>0</v>
      </c>
      <c r="I2578" s="910"/>
      <c r="J2578" s="133">
        <f>IF(OR($I2561="",$I2561="NSO"),"",VLOOKUP($A2556,'Class-1'!$B$9:$DL$200,109,0))</f>
        <v>0</v>
      </c>
      <c r="K2578" s="133" t="str">
        <f>IF(OR($I2561="",$I2561="NSO"),"",VLOOKUP($A2556,'Class-1'!$B$9:$DL$200,110,0))</f>
        <v/>
      </c>
      <c r="L2578" s="263" t="str">
        <f>IF(OR($I2561="",$I2561="NSO"),"",VLOOKUP($A2556,'Class-1'!$B$9:$DL$200,111,0))</f>
        <v/>
      </c>
      <c r="M2578" s="279" t="str">
        <f>IF(OR($I2561="",$I2561="NSO"),"",VLOOKUP($A2556,'Class-1'!$B$9:$DL$200,113,0))</f>
        <v/>
      </c>
    </row>
    <row r="2579" spans="1:13" ht="18" customHeight="1" thickBot="1">
      <c r="A2579" s="17"/>
      <c r="B2579" s="436" t="s">
        <v>165</v>
      </c>
      <c r="C2579" s="979"/>
      <c r="D2579" s="980"/>
      <c r="E2579" s="980"/>
      <c r="F2579" s="980"/>
      <c r="G2579" s="980"/>
      <c r="H2579" s="981"/>
      <c r="I2579" s="983" t="s">
        <v>73</v>
      </c>
      <c r="J2579" s="984"/>
      <c r="K2579" s="63">
        <f>IF(OR($I2561="",$I2561="NSO"),"",VLOOKUP($A2556,'Class-1'!$B$9:$DL$200,104,0))</f>
        <v>0</v>
      </c>
      <c r="L2579" s="982" t="s">
        <v>93</v>
      </c>
      <c r="M2579" s="897"/>
    </row>
    <row r="2580" spans="1:13" ht="18" customHeight="1" thickBot="1">
      <c r="A2580" s="17"/>
      <c r="B2580" s="436" t="s">
        <v>165</v>
      </c>
      <c r="C2580" s="1014" t="s">
        <v>72</v>
      </c>
      <c r="D2580" s="1015"/>
      <c r="E2580" s="1015"/>
      <c r="F2580" s="1015"/>
      <c r="G2580" s="1015"/>
      <c r="H2580" s="1016"/>
      <c r="I2580" s="1017" t="s">
        <v>74</v>
      </c>
      <c r="J2580" s="1018"/>
      <c r="K2580" s="64">
        <f>IF(OR($I2561="",$I2561="NSO"),"",VLOOKUP($A2556,'Class-1'!$B$9:$DL$200,105,0))</f>
        <v>0</v>
      </c>
      <c r="L2580" s="1019" t="str">
        <f>IF(OR($I2561="",$I2561="NSO"),"",VLOOKUP($A2556,'Class-1'!$B$9:$DL$200,106,0))</f>
        <v/>
      </c>
      <c r="M2580" s="1020"/>
    </row>
    <row r="2581" spans="1:13" ht="18" customHeight="1" thickBot="1">
      <c r="A2581" s="17"/>
      <c r="B2581" s="436" t="s">
        <v>165</v>
      </c>
      <c r="C2581" s="1001" t="s">
        <v>66</v>
      </c>
      <c r="D2581" s="1002"/>
      <c r="E2581" s="1003"/>
      <c r="F2581" s="1012" t="s">
        <v>69</v>
      </c>
      <c r="G2581" s="1013"/>
      <c r="H2581" s="272" t="s">
        <v>58</v>
      </c>
      <c r="I2581" s="985" t="s">
        <v>75</v>
      </c>
      <c r="J2581" s="986"/>
      <c r="K2581" s="987">
        <f>IF(OR($I2561="",$I2561="NSO"),"",VLOOKUP($A2556,'Class-1'!$B$9:$DL$200,114,0))</f>
        <v>0</v>
      </c>
      <c r="L2581" s="987"/>
      <c r="M2581" s="988"/>
    </row>
    <row r="2582" spans="1:13" ht="18" customHeight="1">
      <c r="A2582" s="17"/>
      <c r="B2582" s="436" t="s">
        <v>165</v>
      </c>
      <c r="C2582" s="923" t="str">
        <f>'Class-1'!$CC$3</f>
        <v>WORK EXP.</v>
      </c>
      <c r="D2582" s="924"/>
      <c r="E2582" s="925"/>
      <c r="F2582" s="926" t="str">
        <f>IF(OR(C2582="",$I2561="NSO"),"",VLOOKUP($A2556,'Class-1'!$B$9:$DZ$200,121,0))</f>
        <v>0/100</v>
      </c>
      <c r="G2582" s="927"/>
      <c r="H2582" s="85" t="str">
        <f>IF(OR(C2582="",$I2561="NSO"),"",VLOOKUP($A2556,'Class-1'!$B$9:$DL$108,87,0))</f>
        <v/>
      </c>
      <c r="I2582" s="1021" t="s">
        <v>95</v>
      </c>
      <c r="J2582" s="1022"/>
      <c r="K2582" s="1023">
        <f>'Class-1'!$T$2</f>
        <v>44705</v>
      </c>
      <c r="L2582" s="1024"/>
      <c r="M2582" s="1025"/>
    </row>
    <row r="2583" spans="1:13" ht="18" customHeight="1">
      <c r="A2583" s="17"/>
      <c r="B2583" s="436" t="s">
        <v>165</v>
      </c>
      <c r="C2583" s="923" t="str">
        <f>'Class-1'!$CK$3</f>
        <v>ART EDUCATION</v>
      </c>
      <c r="D2583" s="924"/>
      <c r="E2583" s="925"/>
      <c r="F2583" s="926" t="str">
        <f>IF(OR(C2583="",$I2561="NSO"),"",VLOOKUP($A2556,'Class-1'!$B$9:$DZ$200,125,0))</f>
        <v>0/100</v>
      </c>
      <c r="G2583" s="927"/>
      <c r="H2583" s="134" t="str">
        <f>IF(OR(C2583="",$I2561="NSO"),"",VLOOKUP($A2556,'Class-1'!$B$9:$DL$108,95,0))</f>
        <v/>
      </c>
      <c r="I2583" s="928"/>
      <c r="J2583" s="929"/>
      <c r="K2583" s="929"/>
      <c r="L2583" s="929"/>
      <c r="M2583" s="930"/>
    </row>
    <row r="2584" spans="1:13" ht="18" customHeight="1" thickBot="1">
      <c r="A2584" s="17"/>
      <c r="B2584" s="436" t="s">
        <v>165</v>
      </c>
      <c r="C2584" s="931" t="str">
        <f>'Class-1'!$CS$3</f>
        <v>HEALTH &amp; PHY. EDUCATION</v>
      </c>
      <c r="D2584" s="932"/>
      <c r="E2584" s="933"/>
      <c r="F2584" s="926" t="str">
        <f>IF(OR(C2584="",$I2561="NSO"),"",VLOOKUP($A2556,'Class-1'!$B$9:$DZ$200,129,0))</f>
        <v>0/100</v>
      </c>
      <c r="G2584" s="927"/>
      <c r="H2584" s="86" t="str">
        <f>IF(OR(C2584="",$I2561="NSO"),"",VLOOKUP($A2556,'Class-1'!$B$9:$DL$108,103,0))</f>
        <v/>
      </c>
      <c r="I2584" s="889" t="s">
        <v>89</v>
      </c>
      <c r="J2584" s="890"/>
      <c r="K2584" s="936"/>
      <c r="L2584" s="937"/>
      <c r="M2584" s="938"/>
    </row>
    <row r="2585" spans="1:13" ht="18" customHeight="1">
      <c r="A2585" s="17"/>
      <c r="B2585" s="436" t="s">
        <v>165</v>
      </c>
      <c r="C2585" s="895" t="s">
        <v>76</v>
      </c>
      <c r="D2585" s="896"/>
      <c r="E2585" s="896"/>
      <c r="F2585" s="896"/>
      <c r="G2585" s="896"/>
      <c r="H2585" s="897"/>
      <c r="I2585" s="891"/>
      <c r="J2585" s="892"/>
      <c r="K2585" s="939"/>
      <c r="L2585" s="940"/>
      <c r="M2585" s="941"/>
    </row>
    <row r="2586" spans="1:13" ht="18" customHeight="1">
      <c r="A2586" s="17"/>
      <c r="B2586" s="436" t="s">
        <v>165</v>
      </c>
      <c r="C2586" s="135" t="s">
        <v>35</v>
      </c>
      <c r="D2586" s="463" t="s">
        <v>82</v>
      </c>
      <c r="E2586" s="452"/>
      <c r="F2586" s="463" t="s">
        <v>83</v>
      </c>
      <c r="G2586" s="464"/>
      <c r="H2586" s="465"/>
      <c r="I2586" s="893"/>
      <c r="J2586" s="894"/>
      <c r="K2586" s="942"/>
      <c r="L2586" s="943"/>
      <c r="M2586" s="944"/>
    </row>
    <row r="2587" spans="1:13" ht="16.5" customHeight="1">
      <c r="A2587" s="17"/>
      <c r="B2587" s="436" t="s">
        <v>165</v>
      </c>
      <c r="C2587" s="148" t="s">
        <v>168</v>
      </c>
      <c r="D2587" s="451" t="s">
        <v>170</v>
      </c>
      <c r="E2587" s="148"/>
      <c r="F2587" s="468" t="s">
        <v>84</v>
      </c>
      <c r="G2587" s="466"/>
      <c r="H2587" s="467"/>
      <c r="I2587" s="992" t="s">
        <v>90</v>
      </c>
      <c r="J2587" s="993"/>
      <c r="K2587" s="993"/>
      <c r="L2587" s="993"/>
      <c r="M2587" s="994"/>
    </row>
    <row r="2588" spans="1:13" ht="16.5" customHeight="1">
      <c r="A2588" s="17"/>
      <c r="B2588" s="436" t="s">
        <v>165</v>
      </c>
      <c r="C2588" s="471" t="s">
        <v>77</v>
      </c>
      <c r="D2588" s="451" t="s">
        <v>173</v>
      </c>
      <c r="E2588" s="148"/>
      <c r="F2588" s="468" t="s">
        <v>85</v>
      </c>
      <c r="G2588" s="466"/>
      <c r="H2588" s="467"/>
      <c r="I2588" s="995"/>
      <c r="J2588" s="996"/>
      <c r="K2588" s="996"/>
      <c r="L2588" s="996"/>
      <c r="M2588" s="997"/>
    </row>
    <row r="2589" spans="1:13" ht="16.5" customHeight="1">
      <c r="A2589" s="17"/>
      <c r="B2589" s="436" t="s">
        <v>165</v>
      </c>
      <c r="C2589" s="471" t="s">
        <v>78</v>
      </c>
      <c r="D2589" s="451" t="s">
        <v>174</v>
      </c>
      <c r="E2589" s="148"/>
      <c r="F2589" s="468" t="s">
        <v>86</v>
      </c>
      <c r="G2589" s="466"/>
      <c r="H2589" s="467"/>
      <c r="I2589" s="995"/>
      <c r="J2589" s="996"/>
      <c r="K2589" s="996"/>
      <c r="L2589" s="996"/>
      <c r="M2589" s="997"/>
    </row>
    <row r="2590" spans="1:13" ht="16.5" customHeight="1">
      <c r="A2590" s="17"/>
      <c r="B2590" s="436" t="s">
        <v>165</v>
      </c>
      <c r="C2590" s="471" t="s">
        <v>80</v>
      </c>
      <c r="D2590" s="451" t="s">
        <v>171</v>
      </c>
      <c r="E2590" s="148"/>
      <c r="F2590" s="468" t="s">
        <v>88</v>
      </c>
      <c r="G2590" s="466"/>
      <c r="H2590" s="467"/>
      <c r="I2590" s="998"/>
      <c r="J2590" s="999"/>
      <c r="K2590" s="999"/>
      <c r="L2590" s="999"/>
      <c r="M2590" s="1000"/>
    </row>
    <row r="2591" spans="1:13" ht="16.5" customHeight="1" thickBot="1">
      <c r="A2591" s="17"/>
      <c r="B2591" s="437" t="s">
        <v>165</v>
      </c>
      <c r="C2591" s="280" t="s">
        <v>79</v>
      </c>
      <c r="D2591" s="446" t="s">
        <v>172</v>
      </c>
      <c r="E2591" s="439"/>
      <c r="F2591" s="461" t="s">
        <v>87</v>
      </c>
      <c r="G2591" s="462"/>
      <c r="H2591" s="469"/>
      <c r="I2591" s="989" t="s">
        <v>124</v>
      </c>
      <c r="J2591" s="990"/>
      <c r="K2591" s="990"/>
      <c r="L2591" s="990"/>
      <c r="M2591" s="991"/>
    </row>
    <row r="2592" spans="1:13" ht="20.25" customHeight="1" thickBot="1">
      <c r="A2592" s="1004"/>
      <c r="B2592" s="1004"/>
      <c r="C2592" s="1004"/>
      <c r="D2592" s="1004"/>
      <c r="E2592" s="1004"/>
      <c r="F2592" s="1004"/>
      <c r="G2592" s="1004"/>
      <c r="H2592" s="1004"/>
      <c r="I2592" s="1004"/>
      <c r="J2592" s="1004"/>
      <c r="K2592" s="1004"/>
      <c r="L2592" s="1004"/>
      <c r="M2592" s="1004"/>
    </row>
    <row r="2593" spans="1:13" ht="14.25" customHeight="1" thickBot="1">
      <c r="A2593" s="282">
        <f>A2556+1</f>
        <v>72</v>
      </c>
      <c r="B2593" s="1009" t="s">
        <v>61</v>
      </c>
      <c r="C2593" s="1010"/>
      <c r="D2593" s="1010"/>
      <c r="E2593" s="1010"/>
      <c r="F2593" s="1010"/>
      <c r="G2593" s="1010"/>
      <c r="H2593" s="1010"/>
      <c r="I2593" s="1010"/>
      <c r="J2593" s="1010"/>
      <c r="K2593" s="1010"/>
      <c r="L2593" s="1010"/>
      <c r="M2593" s="1011"/>
    </row>
    <row r="2594" spans="1:13" ht="36.75" thickTop="1">
      <c r="A2594" s="17"/>
      <c r="B2594" s="1005"/>
      <c r="C2594" s="1006"/>
      <c r="D2594" s="945" t="str">
        <f>Master!$E$8</f>
        <v>Govt.Sr.Sec.Sch. Raimalwada</v>
      </c>
      <c r="E2594" s="946"/>
      <c r="F2594" s="946"/>
      <c r="G2594" s="946"/>
      <c r="H2594" s="946"/>
      <c r="I2594" s="946"/>
      <c r="J2594" s="946"/>
      <c r="K2594" s="946"/>
      <c r="L2594" s="946"/>
      <c r="M2594" s="947"/>
    </row>
    <row r="2595" spans="1:13" ht="21" customHeight="1" thickBot="1">
      <c r="A2595" s="17"/>
      <c r="B2595" s="1007"/>
      <c r="C2595" s="1008"/>
      <c r="D2595" s="948" t="str">
        <f>Master!$E$11</f>
        <v>P.S.-Bapini (Jodhpur)</v>
      </c>
      <c r="E2595" s="949"/>
      <c r="F2595" s="949"/>
      <c r="G2595" s="949"/>
      <c r="H2595" s="949"/>
      <c r="I2595" s="949"/>
      <c r="J2595" s="949"/>
      <c r="K2595" s="949"/>
      <c r="L2595" s="949"/>
      <c r="M2595" s="950"/>
    </row>
    <row r="2596" spans="1:13" ht="42.75" customHeight="1" thickTop="1">
      <c r="A2596" s="17"/>
      <c r="B2596" s="273"/>
      <c r="C2596" s="916" t="s">
        <v>62</v>
      </c>
      <c r="D2596" s="917"/>
      <c r="E2596" s="917"/>
      <c r="F2596" s="917"/>
      <c r="G2596" s="917"/>
      <c r="H2596" s="917"/>
      <c r="I2596" s="918"/>
      <c r="J2596" s="922" t="s">
        <v>91</v>
      </c>
      <c r="K2596" s="922"/>
      <c r="L2596" s="934" t="str">
        <f>Master!$E$14</f>
        <v>0810000000</v>
      </c>
      <c r="M2596" s="935"/>
    </row>
    <row r="2597" spans="1:13" ht="18" customHeight="1" thickBot="1">
      <c r="A2597" s="17"/>
      <c r="B2597" s="274"/>
      <c r="C2597" s="919"/>
      <c r="D2597" s="920"/>
      <c r="E2597" s="920"/>
      <c r="F2597" s="920"/>
      <c r="G2597" s="920"/>
      <c r="H2597" s="920"/>
      <c r="I2597" s="921"/>
      <c r="J2597" s="898" t="s">
        <v>63</v>
      </c>
      <c r="K2597" s="899"/>
      <c r="L2597" s="902" t="str">
        <f>Master!$E$6</f>
        <v>2021-22</v>
      </c>
      <c r="M2597" s="903"/>
    </row>
    <row r="2598" spans="1:13" ht="18" customHeight="1" thickBot="1">
      <c r="A2598" s="17"/>
      <c r="B2598" s="274"/>
      <c r="C2598" s="951" t="s">
        <v>125</v>
      </c>
      <c r="D2598" s="952"/>
      <c r="E2598" s="952"/>
      <c r="F2598" s="952"/>
      <c r="G2598" s="952"/>
      <c r="H2598" s="952"/>
      <c r="I2598" s="281">
        <f>VLOOKUP($A2593,'Class-1'!$B$9:$F$108,5,0)</f>
        <v>0</v>
      </c>
      <c r="J2598" s="900"/>
      <c r="K2598" s="901"/>
      <c r="L2598" s="904"/>
      <c r="M2598" s="905"/>
    </row>
    <row r="2599" spans="1:13" ht="18" customHeight="1">
      <c r="A2599" s="17"/>
      <c r="B2599" s="436" t="s">
        <v>165</v>
      </c>
      <c r="C2599" s="911" t="s">
        <v>20</v>
      </c>
      <c r="D2599" s="912"/>
      <c r="E2599" s="912"/>
      <c r="F2599" s="913"/>
      <c r="G2599" s="31" t="s">
        <v>101</v>
      </c>
      <c r="H2599" s="914">
        <f>VLOOKUP($A2593,'Class-1'!$B$9:$DL$108,3,0)</f>
        <v>0</v>
      </c>
      <c r="I2599" s="914"/>
      <c r="J2599" s="914"/>
      <c r="K2599" s="914"/>
      <c r="L2599" s="914"/>
      <c r="M2599" s="915"/>
    </row>
    <row r="2600" spans="1:13" ht="18" customHeight="1">
      <c r="A2600" s="17"/>
      <c r="B2600" s="436" t="s">
        <v>165</v>
      </c>
      <c r="C2600" s="953" t="s">
        <v>22</v>
      </c>
      <c r="D2600" s="954"/>
      <c r="E2600" s="954"/>
      <c r="F2600" s="955"/>
      <c r="G2600" s="60" t="s">
        <v>101</v>
      </c>
      <c r="H2600" s="956">
        <f>VLOOKUP($A2593,'Class-1'!$B$9:$DL$108,6,0)</f>
        <v>0</v>
      </c>
      <c r="I2600" s="956"/>
      <c r="J2600" s="956"/>
      <c r="K2600" s="956"/>
      <c r="L2600" s="956"/>
      <c r="M2600" s="957"/>
    </row>
    <row r="2601" spans="1:13" ht="18" customHeight="1">
      <c r="A2601" s="17"/>
      <c r="B2601" s="436" t="s">
        <v>165</v>
      </c>
      <c r="C2601" s="953" t="s">
        <v>23</v>
      </c>
      <c r="D2601" s="954"/>
      <c r="E2601" s="954"/>
      <c r="F2601" s="955"/>
      <c r="G2601" s="60" t="s">
        <v>101</v>
      </c>
      <c r="H2601" s="956">
        <f>VLOOKUP($A2593,'Class-1'!$B$9:$DL$108,7,0)</f>
        <v>0</v>
      </c>
      <c r="I2601" s="956"/>
      <c r="J2601" s="956"/>
      <c r="K2601" s="956"/>
      <c r="L2601" s="956"/>
      <c r="M2601" s="957"/>
    </row>
    <row r="2602" spans="1:13" ht="18" customHeight="1">
      <c r="A2602" s="17"/>
      <c r="B2602" s="436" t="s">
        <v>165</v>
      </c>
      <c r="C2602" s="953" t="s">
        <v>64</v>
      </c>
      <c r="D2602" s="954"/>
      <c r="E2602" s="954"/>
      <c r="F2602" s="955"/>
      <c r="G2602" s="60" t="s">
        <v>101</v>
      </c>
      <c r="H2602" s="956">
        <f>VLOOKUP($A2593,'Class-1'!$B$9:$DL$108,8,0)</f>
        <v>0</v>
      </c>
      <c r="I2602" s="956"/>
      <c r="J2602" s="956"/>
      <c r="K2602" s="956"/>
      <c r="L2602" s="956"/>
      <c r="M2602" s="957"/>
    </row>
    <row r="2603" spans="1:13" ht="18" customHeight="1">
      <c r="A2603" s="17"/>
      <c r="B2603" s="436" t="s">
        <v>165</v>
      </c>
      <c r="C2603" s="953" t="s">
        <v>65</v>
      </c>
      <c r="D2603" s="954"/>
      <c r="E2603" s="954"/>
      <c r="F2603" s="955"/>
      <c r="G2603" s="60" t="s">
        <v>101</v>
      </c>
      <c r="H2603" s="1026" t="str">
        <f>CONCATENATE('Class-1'!$F$4,'Class-1'!$I$4)</f>
        <v>4(A)</v>
      </c>
      <c r="I2603" s="956"/>
      <c r="J2603" s="956"/>
      <c r="K2603" s="956"/>
      <c r="L2603" s="956"/>
      <c r="M2603" s="957"/>
    </row>
    <row r="2604" spans="1:13" ht="18" customHeight="1" thickBot="1">
      <c r="A2604" s="17"/>
      <c r="B2604" s="436" t="s">
        <v>165</v>
      </c>
      <c r="C2604" s="1027" t="s">
        <v>25</v>
      </c>
      <c r="D2604" s="1028"/>
      <c r="E2604" s="1028"/>
      <c r="F2604" s="1029"/>
      <c r="G2604" s="130" t="s">
        <v>101</v>
      </c>
      <c r="H2604" s="1030">
        <f>VLOOKUP($A2593,'Class-1'!$B$9:$DL$108,9,0)</f>
        <v>0</v>
      </c>
      <c r="I2604" s="1030"/>
      <c r="J2604" s="1030"/>
      <c r="K2604" s="1030"/>
      <c r="L2604" s="1030"/>
      <c r="M2604" s="1031"/>
    </row>
    <row r="2605" spans="1:13" ht="18" customHeight="1">
      <c r="A2605" s="17"/>
      <c r="B2605" s="436" t="s">
        <v>165</v>
      </c>
      <c r="C2605" s="958" t="s">
        <v>66</v>
      </c>
      <c r="D2605" s="959"/>
      <c r="E2605" s="268" t="s">
        <v>109</v>
      </c>
      <c r="F2605" s="268" t="s">
        <v>110</v>
      </c>
      <c r="G2605" s="265" t="s">
        <v>34</v>
      </c>
      <c r="H2605" s="269" t="s">
        <v>67</v>
      </c>
      <c r="I2605" s="265" t="s">
        <v>147</v>
      </c>
      <c r="J2605" s="270" t="s">
        <v>31</v>
      </c>
      <c r="K2605" s="960" t="s">
        <v>118</v>
      </c>
      <c r="L2605" s="961"/>
      <c r="M2605" s="275" t="s">
        <v>119</v>
      </c>
    </row>
    <row r="2606" spans="1:13" ht="18" customHeight="1" thickBot="1">
      <c r="A2606" s="17"/>
      <c r="B2606" s="436" t="s">
        <v>165</v>
      </c>
      <c r="C2606" s="966" t="s">
        <v>68</v>
      </c>
      <c r="D2606" s="967"/>
      <c r="E2606" s="470">
        <f>'Class-1'!$K$7</f>
        <v>20</v>
      </c>
      <c r="F2606" s="470">
        <f>'Class-1'!$L$7</f>
        <v>20</v>
      </c>
      <c r="G2606" s="266">
        <f>E2606+F2606</f>
        <v>40</v>
      </c>
      <c r="H2606" s="470">
        <f>'Class-1'!$Q$7</f>
        <v>60</v>
      </c>
      <c r="I2606" s="266">
        <f>G2606+H2606</f>
        <v>100</v>
      </c>
      <c r="J2606" s="470">
        <f>'Class-1'!$U$7</f>
        <v>100</v>
      </c>
      <c r="K2606" s="1032">
        <f>I2606+J2606</f>
        <v>200</v>
      </c>
      <c r="L2606" s="1033"/>
      <c r="M2606" s="276" t="s">
        <v>166</v>
      </c>
    </row>
    <row r="2607" spans="1:13" ht="18" customHeight="1">
      <c r="A2607" s="17"/>
      <c r="B2607" s="436" t="s">
        <v>165</v>
      </c>
      <c r="C2607" s="1034" t="str">
        <f>'Class-1'!$K$3</f>
        <v>Hindi</v>
      </c>
      <c r="D2607" s="1035"/>
      <c r="E2607" s="131">
        <f>IF(OR(C2607="",$I2598="NSO"),"",VLOOKUP($A2593,'Class-1'!$B$9:$DL$108,10,0))</f>
        <v>0</v>
      </c>
      <c r="F2607" s="131">
        <f>IF(OR(C2607="",$I2598="NSO"),"",VLOOKUP($A2593,'Class-1'!$B$9:$DL$108,11,0))</f>
        <v>0</v>
      </c>
      <c r="G2607" s="267">
        <f>SUM(E2607,F2607)</f>
        <v>0</v>
      </c>
      <c r="H2607" s="131">
        <f>IF(OR(C2607="",$I2598="NSO"),"",VLOOKUP($A2593,'Class-1'!$B$9:$DL$108,16,0))</f>
        <v>0</v>
      </c>
      <c r="I2607" s="264">
        <f t="shared" ref="I2607:I2612" si="285">SUM(G2607,H2607)</f>
        <v>0</v>
      </c>
      <c r="J2607" s="131">
        <f>IF(OR(C2607="",$I2598="NSO"),"",VLOOKUP($A2593,'Class-1'!$B$9:$DL$108,20,0))</f>
        <v>0</v>
      </c>
      <c r="K2607" s="1036">
        <f t="shared" ref="K2607:K2612" si="286">SUM(I2607,J2607)</f>
        <v>0</v>
      </c>
      <c r="L2607" s="1037">
        <f t="shared" ref="L2607:L2612" si="287">SUM(J2607,K2607)</f>
        <v>0</v>
      </c>
      <c r="M2607" s="277" t="str">
        <f>IF(OR(C2607="",$I2598="NSO"),"",VLOOKUP($A2593,'Class-1'!$B$9:$DL$108,23,0))</f>
        <v/>
      </c>
    </row>
    <row r="2608" spans="1:13" ht="18" customHeight="1">
      <c r="A2608" s="17"/>
      <c r="B2608" s="436" t="s">
        <v>165</v>
      </c>
      <c r="C2608" s="962" t="str">
        <f>'Class-1'!$Y$3</f>
        <v>Mathematics</v>
      </c>
      <c r="D2608" s="963"/>
      <c r="E2608" s="131">
        <f>IF(OR(C2608="",$I2598="NSO"),"",VLOOKUP($A2593,'Class-1'!$B$9:$DL$108,24,0))</f>
        <v>0</v>
      </c>
      <c r="F2608" s="131">
        <f>IF(OR(C2608="",$I2598="NSO"),"",VLOOKUP($A2593,'Class-1'!$B$9:$DL$108,25,0))</f>
        <v>0</v>
      </c>
      <c r="G2608" s="267">
        <f t="shared" ref="G2608:G2612" si="288">SUM(E2608,F2608)</f>
        <v>0</v>
      </c>
      <c r="H2608" s="131">
        <f>IF(OR(C2608="",$I2598="NSO"),"",VLOOKUP($A2593,'Class-1'!$B$9:$DL$108,30,0))</f>
        <v>0</v>
      </c>
      <c r="I2608" s="264">
        <f t="shared" si="285"/>
        <v>0</v>
      </c>
      <c r="J2608" s="131">
        <f>IF(OR(C2608="",$I2598="NSO"),"",VLOOKUP($A2593,'Class-1'!$B$9:$DL$108,34,0))</f>
        <v>0</v>
      </c>
      <c r="K2608" s="964">
        <f t="shared" si="286"/>
        <v>0</v>
      </c>
      <c r="L2608" s="965">
        <f t="shared" si="287"/>
        <v>0</v>
      </c>
      <c r="M2608" s="277" t="str">
        <f>IF(OR(C2608="",$I2598="NSO"),"",VLOOKUP($A2593,'Class-1'!$B$9:$DL$108,37,0))</f>
        <v/>
      </c>
    </row>
    <row r="2609" spans="1:13" ht="18" customHeight="1">
      <c r="A2609" s="17"/>
      <c r="B2609" s="436" t="s">
        <v>165</v>
      </c>
      <c r="C2609" s="962" t="str">
        <f>'Class-1'!$AM$3</f>
        <v>Sanskrit</v>
      </c>
      <c r="D2609" s="963"/>
      <c r="E2609" s="131">
        <f>IF(OR(C2609="",$I2598="NSO"),"",VLOOKUP($A2593,'Class-1'!$B$9:$DL$108,38,0))</f>
        <v>0</v>
      </c>
      <c r="F2609" s="131">
        <f>IF(OR(C2609="",$I2598="NSO"),"",VLOOKUP($A2593,'Class-1'!$B$9:$DL$108,39,0))</f>
        <v>0</v>
      </c>
      <c r="G2609" s="267">
        <f t="shared" si="288"/>
        <v>0</v>
      </c>
      <c r="H2609" s="131">
        <f>IF(OR(C2609="",$I2598="NSO"),"",VLOOKUP($A2593,'Class-1'!$B$9:$DL$108,44,0))</f>
        <v>0</v>
      </c>
      <c r="I2609" s="264">
        <f t="shared" si="285"/>
        <v>0</v>
      </c>
      <c r="J2609" s="131">
        <f>IF(OR(C2609="",$I2598="NSO"),"",VLOOKUP($A2593,'Class-1'!$B$9:$DL$108,48,0))</f>
        <v>0</v>
      </c>
      <c r="K2609" s="964">
        <f t="shared" si="286"/>
        <v>0</v>
      </c>
      <c r="L2609" s="965">
        <f t="shared" si="287"/>
        <v>0</v>
      </c>
      <c r="M2609" s="277" t="str">
        <f>IF(OR(C2609="",$I2598="NSO"),"",VLOOKUP($A2593,'Class-1'!$B$9:$DL$108,51,0))</f>
        <v/>
      </c>
    </row>
    <row r="2610" spans="1:13" ht="18" customHeight="1">
      <c r="A2610" s="17"/>
      <c r="B2610" s="436" t="s">
        <v>165</v>
      </c>
      <c r="C2610" s="962" t="str">
        <f>'Class-1'!$BA$3</f>
        <v>English</v>
      </c>
      <c r="D2610" s="963"/>
      <c r="E2610" s="131">
        <f>IF(OR(C2610="",$I2598="NSO"),"",VLOOKUP($A2593,'Class-1'!$B$9:$DL$108,52,0))</f>
        <v>0</v>
      </c>
      <c r="F2610" s="131">
        <f>IF(OR(C2610="",$I2598="NSO"),"",VLOOKUP($A2593,'Class-1'!$B$9:$DL$108,53,0))</f>
        <v>0</v>
      </c>
      <c r="G2610" s="267">
        <f t="shared" si="288"/>
        <v>0</v>
      </c>
      <c r="H2610" s="131">
        <f>IF(OR(C2610="",$I2598="NSO"),"",VLOOKUP($A2593,'Class-1'!$B$9:$DL$108,58,0))</f>
        <v>0</v>
      </c>
      <c r="I2610" s="264">
        <f t="shared" si="285"/>
        <v>0</v>
      </c>
      <c r="J2610" s="131">
        <f>IF(OR(C2610="",$I2598="NSO"),"",VLOOKUP($A2593,'Class-1'!$B$9:$DL$108,62,0))</f>
        <v>0</v>
      </c>
      <c r="K2610" s="964">
        <f t="shared" si="286"/>
        <v>0</v>
      </c>
      <c r="L2610" s="965">
        <f t="shared" si="287"/>
        <v>0</v>
      </c>
      <c r="M2610" s="277" t="str">
        <f>IF(OR(C2610="",$I2598="NSO"),"",VLOOKUP($A2593,'Class-1'!$B$9:$DL$108,65,0))</f>
        <v/>
      </c>
    </row>
    <row r="2611" spans="1:13" ht="18" customHeight="1" thickBot="1">
      <c r="A2611" s="17"/>
      <c r="B2611" s="436" t="s">
        <v>165</v>
      </c>
      <c r="C2611" s="966" t="s">
        <v>68</v>
      </c>
      <c r="D2611" s="967"/>
      <c r="E2611" s="470">
        <f>'Class-1'!$BO$7</f>
        <v>20</v>
      </c>
      <c r="F2611" s="470">
        <f>'Class-1'!$BP$7</f>
        <v>20</v>
      </c>
      <c r="G2611" s="266">
        <f t="shared" si="288"/>
        <v>40</v>
      </c>
      <c r="H2611" s="271">
        <f>'Class-1'!$BU$7</f>
        <v>60</v>
      </c>
      <c r="I2611" s="266">
        <f t="shared" si="285"/>
        <v>100</v>
      </c>
      <c r="J2611" s="470">
        <f>'Class-1'!$BY$7</f>
        <v>100</v>
      </c>
      <c r="K2611" s="1032">
        <f t="shared" si="286"/>
        <v>200</v>
      </c>
      <c r="L2611" s="1033">
        <f t="shared" si="287"/>
        <v>300</v>
      </c>
      <c r="M2611" s="276" t="s">
        <v>166</v>
      </c>
    </row>
    <row r="2612" spans="1:13" ht="18" customHeight="1">
      <c r="A2612" s="17"/>
      <c r="B2612" s="436" t="s">
        <v>165</v>
      </c>
      <c r="C2612" s="962" t="str">
        <f>'Class-1'!$BO$3</f>
        <v>Env. Study</v>
      </c>
      <c r="D2612" s="963"/>
      <c r="E2612" s="131">
        <f>IF(OR(C2612="",$I2598="NSO"),"",VLOOKUP($A2593,'Class-1'!$B$9:$DL$108,66,0))</f>
        <v>0</v>
      </c>
      <c r="F2612" s="131">
        <f>IF(OR(C2612="",$I2598="NSO"),"",VLOOKUP($A2593,'Class-1'!$B$9:$DL$108,67,0))</f>
        <v>0</v>
      </c>
      <c r="G2612" s="264">
        <f t="shared" si="288"/>
        <v>0</v>
      </c>
      <c r="H2612" s="131">
        <f>IF(OR(C2612="",$I2598="NSO"),"",VLOOKUP($A2593,'Class-1'!$B$9:$DL$108,72,0))</f>
        <v>0</v>
      </c>
      <c r="I2612" s="264">
        <f t="shared" si="285"/>
        <v>0</v>
      </c>
      <c r="J2612" s="131">
        <f>IF(OR(C2612="",$I2598="NSO"),"",VLOOKUP($A2593,'Class-1'!$B$9:$DL$108,76,0))</f>
        <v>0</v>
      </c>
      <c r="K2612" s="968">
        <f t="shared" si="286"/>
        <v>0</v>
      </c>
      <c r="L2612" s="969">
        <f t="shared" si="287"/>
        <v>0</v>
      </c>
      <c r="M2612" s="277" t="str">
        <f>IF(OR(C2612="",$I2598="NSO"),"",VLOOKUP($A2593,'Class-1'!$B$9:$DL$108,79,0))</f>
        <v/>
      </c>
    </row>
    <row r="2613" spans="1:13" ht="18" customHeight="1" thickBot="1">
      <c r="A2613" s="17"/>
      <c r="B2613" s="436" t="s">
        <v>165</v>
      </c>
      <c r="C2613" s="970"/>
      <c r="D2613" s="971"/>
      <c r="E2613" s="971"/>
      <c r="F2613" s="971"/>
      <c r="G2613" s="971"/>
      <c r="H2613" s="971"/>
      <c r="I2613" s="971"/>
      <c r="J2613" s="971"/>
      <c r="K2613" s="971"/>
      <c r="L2613" s="971"/>
      <c r="M2613" s="972"/>
    </row>
    <row r="2614" spans="1:13" ht="18" customHeight="1">
      <c r="A2614" s="17"/>
      <c r="B2614" s="436" t="s">
        <v>165</v>
      </c>
      <c r="C2614" s="973" t="s">
        <v>120</v>
      </c>
      <c r="D2614" s="974"/>
      <c r="E2614" s="975"/>
      <c r="F2614" s="906" t="s">
        <v>121</v>
      </c>
      <c r="G2614" s="906"/>
      <c r="H2614" s="907" t="s">
        <v>122</v>
      </c>
      <c r="I2614" s="908"/>
      <c r="J2614" s="132" t="s">
        <v>51</v>
      </c>
      <c r="K2614" s="438" t="s">
        <v>123</v>
      </c>
      <c r="L2614" s="262" t="s">
        <v>49</v>
      </c>
      <c r="M2614" s="278" t="s">
        <v>54</v>
      </c>
    </row>
    <row r="2615" spans="1:13" ht="18" customHeight="1" thickBot="1">
      <c r="A2615" s="17"/>
      <c r="B2615" s="436" t="s">
        <v>165</v>
      </c>
      <c r="C2615" s="976"/>
      <c r="D2615" s="977"/>
      <c r="E2615" s="978"/>
      <c r="F2615" s="909">
        <f>IF(OR($I2598="",$I2598="NSO"),"",VLOOKUP($A2593,'Class-1'!$B$9:$DL$108,107,0))</f>
        <v>1000</v>
      </c>
      <c r="G2615" s="910"/>
      <c r="H2615" s="909">
        <f>IF(OR($I2598="",$I2598="NSO"),"",VLOOKUP($A2593,'Class-1'!$B$9:$DL$108,108,0))</f>
        <v>0</v>
      </c>
      <c r="I2615" s="910"/>
      <c r="J2615" s="133">
        <f>IF(OR($I2598="",$I2598="NSO"),"",VLOOKUP($A2593,'Class-1'!$B$9:$DL$200,109,0))</f>
        <v>0</v>
      </c>
      <c r="K2615" s="133" t="str">
        <f>IF(OR($I2598="",$I2598="NSO"),"",VLOOKUP($A2593,'Class-1'!$B$9:$DL$200,110,0))</f>
        <v/>
      </c>
      <c r="L2615" s="263" t="str">
        <f>IF(OR($I2598="",$I2598="NSO"),"",VLOOKUP($A2593,'Class-1'!$B$9:$DL$200,111,0))</f>
        <v/>
      </c>
      <c r="M2615" s="279" t="str">
        <f>IF(OR($I2598="",$I2598="NSO"),"",VLOOKUP($A2593,'Class-1'!$B$9:$DL$200,113,0))</f>
        <v/>
      </c>
    </row>
    <row r="2616" spans="1:13" ht="18" customHeight="1" thickBot="1">
      <c r="A2616" s="17"/>
      <c r="B2616" s="436" t="s">
        <v>165</v>
      </c>
      <c r="C2616" s="979"/>
      <c r="D2616" s="980"/>
      <c r="E2616" s="980"/>
      <c r="F2616" s="980"/>
      <c r="G2616" s="980"/>
      <c r="H2616" s="981"/>
      <c r="I2616" s="983" t="s">
        <v>73</v>
      </c>
      <c r="J2616" s="984"/>
      <c r="K2616" s="63">
        <f>IF(OR($I2598="",$I2598="NSO"),"",VLOOKUP($A2593,'Class-1'!$B$9:$DL$200,104,0))</f>
        <v>0</v>
      </c>
      <c r="L2616" s="982" t="s">
        <v>93</v>
      </c>
      <c r="M2616" s="897"/>
    </row>
    <row r="2617" spans="1:13" ht="18" customHeight="1" thickBot="1">
      <c r="A2617" s="17"/>
      <c r="B2617" s="436" t="s">
        <v>165</v>
      </c>
      <c r="C2617" s="1014" t="s">
        <v>72</v>
      </c>
      <c r="D2617" s="1015"/>
      <c r="E2617" s="1015"/>
      <c r="F2617" s="1015"/>
      <c r="G2617" s="1015"/>
      <c r="H2617" s="1016"/>
      <c r="I2617" s="1017" t="s">
        <v>74</v>
      </c>
      <c r="J2617" s="1018"/>
      <c r="K2617" s="64">
        <f>IF(OR($I2598="",$I2598="NSO"),"",VLOOKUP($A2593,'Class-1'!$B$9:$DL$200,105,0))</f>
        <v>0</v>
      </c>
      <c r="L2617" s="1019" t="str">
        <f>IF(OR($I2598="",$I2598="NSO"),"",VLOOKUP($A2593,'Class-1'!$B$9:$DL$200,106,0))</f>
        <v/>
      </c>
      <c r="M2617" s="1020"/>
    </row>
    <row r="2618" spans="1:13" ht="18" customHeight="1" thickBot="1">
      <c r="A2618" s="17"/>
      <c r="B2618" s="436" t="s">
        <v>165</v>
      </c>
      <c r="C2618" s="1001" t="s">
        <v>66</v>
      </c>
      <c r="D2618" s="1002"/>
      <c r="E2618" s="1003"/>
      <c r="F2618" s="1012" t="s">
        <v>69</v>
      </c>
      <c r="G2618" s="1013"/>
      <c r="H2618" s="272" t="s">
        <v>58</v>
      </c>
      <c r="I2618" s="985" t="s">
        <v>75</v>
      </c>
      <c r="J2618" s="986"/>
      <c r="K2618" s="987">
        <f>IF(OR($I2598="",$I2598="NSO"),"",VLOOKUP($A2593,'Class-1'!$B$9:$DL$200,114,0))</f>
        <v>0</v>
      </c>
      <c r="L2618" s="987"/>
      <c r="M2618" s="988"/>
    </row>
    <row r="2619" spans="1:13" ht="18" customHeight="1">
      <c r="A2619" s="17"/>
      <c r="B2619" s="436" t="s">
        <v>165</v>
      </c>
      <c r="C2619" s="923" t="str">
        <f>'Class-1'!$CC$3</f>
        <v>WORK EXP.</v>
      </c>
      <c r="D2619" s="924"/>
      <c r="E2619" s="925"/>
      <c r="F2619" s="926" t="str">
        <f>IF(OR(C2619="",$I2598="NSO"),"",VLOOKUP($A2593,'Class-1'!$B$9:$DZ$200,121,0))</f>
        <v>0/100</v>
      </c>
      <c r="G2619" s="927"/>
      <c r="H2619" s="85" t="str">
        <f>IF(OR(C2619="",$I2598="NSO"),"",VLOOKUP($A2593,'Class-1'!$B$9:$DL$108,87,0))</f>
        <v/>
      </c>
      <c r="I2619" s="1021" t="s">
        <v>95</v>
      </c>
      <c r="J2619" s="1022"/>
      <c r="K2619" s="1023">
        <f>'Class-1'!$T$2</f>
        <v>44705</v>
      </c>
      <c r="L2619" s="1024"/>
      <c r="M2619" s="1025"/>
    </row>
    <row r="2620" spans="1:13" ht="18" customHeight="1">
      <c r="A2620" s="17"/>
      <c r="B2620" s="436" t="s">
        <v>165</v>
      </c>
      <c r="C2620" s="923" t="str">
        <f>'Class-1'!$CK$3</f>
        <v>ART EDUCATION</v>
      </c>
      <c r="D2620" s="924"/>
      <c r="E2620" s="925"/>
      <c r="F2620" s="926" t="str">
        <f>IF(OR(C2620="",$I2598="NSO"),"",VLOOKUP($A2593,'Class-1'!$B$9:$DZ$200,125,0))</f>
        <v>0/100</v>
      </c>
      <c r="G2620" s="927"/>
      <c r="H2620" s="134" t="str">
        <f>IF(OR(C2620="",$I2598="NSO"),"",VLOOKUP($A2593,'Class-1'!$B$9:$DL$108,95,0))</f>
        <v/>
      </c>
      <c r="I2620" s="928"/>
      <c r="J2620" s="929"/>
      <c r="K2620" s="929"/>
      <c r="L2620" s="929"/>
      <c r="M2620" s="930"/>
    </row>
    <row r="2621" spans="1:13" ht="18" customHeight="1" thickBot="1">
      <c r="A2621" s="17"/>
      <c r="B2621" s="436" t="s">
        <v>165</v>
      </c>
      <c r="C2621" s="931" t="str">
        <f>'Class-1'!$CS$3</f>
        <v>HEALTH &amp; PHY. EDUCATION</v>
      </c>
      <c r="D2621" s="932"/>
      <c r="E2621" s="933"/>
      <c r="F2621" s="926" t="str">
        <f>IF(OR(C2621="",$I2598="NSO"),"",VLOOKUP($A2593,'Class-1'!$B$9:$DZ$200,129,0))</f>
        <v>0/100</v>
      </c>
      <c r="G2621" s="927"/>
      <c r="H2621" s="86" t="str">
        <f>IF(OR(C2621="",$I2598="NSO"),"",VLOOKUP($A2593,'Class-1'!$B$9:$DL$108,103,0))</f>
        <v/>
      </c>
      <c r="I2621" s="889" t="s">
        <v>89</v>
      </c>
      <c r="J2621" s="890"/>
      <c r="K2621" s="936"/>
      <c r="L2621" s="937"/>
      <c r="M2621" s="938"/>
    </row>
    <row r="2622" spans="1:13" ht="18" customHeight="1">
      <c r="A2622" s="17"/>
      <c r="B2622" s="436" t="s">
        <v>165</v>
      </c>
      <c r="C2622" s="895" t="s">
        <v>76</v>
      </c>
      <c r="D2622" s="896"/>
      <c r="E2622" s="896"/>
      <c r="F2622" s="896"/>
      <c r="G2622" s="896"/>
      <c r="H2622" s="897"/>
      <c r="I2622" s="891"/>
      <c r="J2622" s="892"/>
      <c r="K2622" s="939"/>
      <c r="L2622" s="940"/>
      <c r="M2622" s="941"/>
    </row>
    <row r="2623" spans="1:13" ht="18" customHeight="1">
      <c r="A2623" s="17"/>
      <c r="B2623" s="436" t="s">
        <v>165</v>
      </c>
      <c r="C2623" s="135" t="s">
        <v>35</v>
      </c>
      <c r="D2623" s="463" t="s">
        <v>82</v>
      </c>
      <c r="E2623" s="452"/>
      <c r="F2623" s="463" t="s">
        <v>83</v>
      </c>
      <c r="G2623" s="464"/>
      <c r="H2623" s="465"/>
      <c r="I2623" s="893"/>
      <c r="J2623" s="894"/>
      <c r="K2623" s="942"/>
      <c r="L2623" s="943"/>
      <c r="M2623" s="944"/>
    </row>
    <row r="2624" spans="1:13" ht="16.5" customHeight="1">
      <c r="A2624" s="17"/>
      <c r="B2624" s="436" t="s">
        <v>165</v>
      </c>
      <c r="C2624" s="148" t="s">
        <v>168</v>
      </c>
      <c r="D2624" s="451" t="s">
        <v>170</v>
      </c>
      <c r="E2624" s="148"/>
      <c r="F2624" s="468" t="s">
        <v>84</v>
      </c>
      <c r="G2624" s="466"/>
      <c r="H2624" s="467"/>
      <c r="I2624" s="992" t="s">
        <v>90</v>
      </c>
      <c r="J2624" s="993"/>
      <c r="K2624" s="993"/>
      <c r="L2624" s="993"/>
      <c r="M2624" s="994"/>
    </row>
    <row r="2625" spans="1:13" ht="16.5" customHeight="1">
      <c r="A2625" s="17"/>
      <c r="B2625" s="436" t="s">
        <v>165</v>
      </c>
      <c r="C2625" s="471" t="s">
        <v>77</v>
      </c>
      <c r="D2625" s="451" t="s">
        <v>173</v>
      </c>
      <c r="E2625" s="148"/>
      <c r="F2625" s="468" t="s">
        <v>85</v>
      </c>
      <c r="G2625" s="466"/>
      <c r="H2625" s="467"/>
      <c r="I2625" s="995"/>
      <c r="J2625" s="996"/>
      <c r="K2625" s="996"/>
      <c r="L2625" s="996"/>
      <c r="M2625" s="997"/>
    </row>
    <row r="2626" spans="1:13" ht="16.5" customHeight="1">
      <c r="A2626" s="17"/>
      <c r="B2626" s="436" t="s">
        <v>165</v>
      </c>
      <c r="C2626" s="471" t="s">
        <v>78</v>
      </c>
      <c r="D2626" s="451" t="s">
        <v>174</v>
      </c>
      <c r="E2626" s="148"/>
      <c r="F2626" s="468" t="s">
        <v>86</v>
      </c>
      <c r="G2626" s="466"/>
      <c r="H2626" s="467"/>
      <c r="I2626" s="995"/>
      <c r="J2626" s="996"/>
      <c r="K2626" s="996"/>
      <c r="L2626" s="996"/>
      <c r="M2626" s="997"/>
    </row>
    <row r="2627" spans="1:13" ht="16.5" customHeight="1">
      <c r="A2627" s="17"/>
      <c r="B2627" s="436" t="s">
        <v>165</v>
      </c>
      <c r="C2627" s="471" t="s">
        <v>80</v>
      </c>
      <c r="D2627" s="451" t="s">
        <v>171</v>
      </c>
      <c r="E2627" s="148"/>
      <c r="F2627" s="468" t="s">
        <v>88</v>
      </c>
      <c r="G2627" s="466"/>
      <c r="H2627" s="467"/>
      <c r="I2627" s="998"/>
      <c r="J2627" s="999"/>
      <c r="K2627" s="999"/>
      <c r="L2627" s="999"/>
      <c r="M2627" s="1000"/>
    </row>
    <row r="2628" spans="1:13" ht="16.5" customHeight="1" thickBot="1">
      <c r="A2628" s="17"/>
      <c r="B2628" s="437" t="s">
        <v>165</v>
      </c>
      <c r="C2628" s="280" t="s">
        <v>79</v>
      </c>
      <c r="D2628" s="446" t="s">
        <v>172</v>
      </c>
      <c r="E2628" s="439"/>
      <c r="F2628" s="461" t="s">
        <v>87</v>
      </c>
      <c r="G2628" s="462"/>
      <c r="H2628" s="469"/>
      <c r="I2628" s="989" t="s">
        <v>124</v>
      </c>
      <c r="J2628" s="990"/>
      <c r="K2628" s="990"/>
      <c r="L2628" s="990"/>
      <c r="M2628" s="991"/>
    </row>
    <row r="2629" spans="1:13" ht="14.25" customHeight="1" thickBot="1">
      <c r="A2629" s="282">
        <f>A2593+1</f>
        <v>73</v>
      </c>
      <c r="B2629" s="1009" t="s">
        <v>61</v>
      </c>
      <c r="C2629" s="1010"/>
      <c r="D2629" s="1010"/>
      <c r="E2629" s="1010"/>
      <c r="F2629" s="1010"/>
      <c r="G2629" s="1010"/>
      <c r="H2629" s="1010"/>
      <c r="I2629" s="1010"/>
      <c r="J2629" s="1010"/>
      <c r="K2629" s="1010"/>
      <c r="L2629" s="1010"/>
      <c r="M2629" s="1011"/>
    </row>
    <row r="2630" spans="1:13" ht="36.75" thickTop="1">
      <c r="A2630" s="17"/>
      <c r="B2630" s="1005"/>
      <c r="C2630" s="1006"/>
      <c r="D2630" s="945" t="str">
        <f>Master!$E$8</f>
        <v>Govt.Sr.Sec.Sch. Raimalwada</v>
      </c>
      <c r="E2630" s="946"/>
      <c r="F2630" s="946"/>
      <c r="G2630" s="946"/>
      <c r="H2630" s="946"/>
      <c r="I2630" s="946"/>
      <c r="J2630" s="946"/>
      <c r="K2630" s="946"/>
      <c r="L2630" s="946"/>
      <c r="M2630" s="947"/>
    </row>
    <row r="2631" spans="1:13" ht="21" customHeight="1" thickBot="1">
      <c r="A2631" s="17"/>
      <c r="B2631" s="1007"/>
      <c r="C2631" s="1008"/>
      <c r="D2631" s="948" t="str">
        <f>Master!$E$11</f>
        <v>P.S.-Bapini (Jodhpur)</v>
      </c>
      <c r="E2631" s="949"/>
      <c r="F2631" s="949"/>
      <c r="G2631" s="949"/>
      <c r="H2631" s="949"/>
      <c r="I2631" s="949"/>
      <c r="J2631" s="949"/>
      <c r="K2631" s="949"/>
      <c r="L2631" s="949"/>
      <c r="M2631" s="950"/>
    </row>
    <row r="2632" spans="1:13" ht="42.75" customHeight="1" thickTop="1">
      <c r="A2632" s="17"/>
      <c r="B2632" s="273"/>
      <c r="C2632" s="916" t="s">
        <v>62</v>
      </c>
      <c r="D2632" s="917"/>
      <c r="E2632" s="917"/>
      <c r="F2632" s="917"/>
      <c r="G2632" s="917"/>
      <c r="H2632" s="917"/>
      <c r="I2632" s="918"/>
      <c r="J2632" s="922" t="s">
        <v>91</v>
      </c>
      <c r="K2632" s="922"/>
      <c r="L2632" s="934" t="str">
        <f>Master!$E$14</f>
        <v>0810000000</v>
      </c>
      <c r="M2632" s="935"/>
    </row>
    <row r="2633" spans="1:13" ht="18" customHeight="1" thickBot="1">
      <c r="A2633" s="17"/>
      <c r="B2633" s="274"/>
      <c r="C2633" s="919"/>
      <c r="D2633" s="920"/>
      <c r="E2633" s="920"/>
      <c r="F2633" s="920"/>
      <c r="G2633" s="920"/>
      <c r="H2633" s="920"/>
      <c r="I2633" s="921"/>
      <c r="J2633" s="898" t="s">
        <v>63</v>
      </c>
      <c r="K2633" s="899"/>
      <c r="L2633" s="902" t="str">
        <f>Master!$E$6</f>
        <v>2021-22</v>
      </c>
      <c r="M2633" s="903"/>
    </row>
    <row r="2634" spans="1:13" ht="18" customHeight="1" thickBot="1">
      <c r="A2634" s="17"/>
      <c r="B2634" s="274"/>
      <c r="C2634" s="951" t="s">
        <v>125</v>
      </c>
      <c r="D2634" s="952"/>
      <c r="E2634" s="952"/>
      <c r="F2634" s="952"/>
      <c r="G2634" s="952"/>
      <c r="H2634" s="952"/>
      <c r="I2634" s="281">
        <f>VLOOKUP($A2629,'Class-1'!$B$9:$F$108,5,0)</f>
        <v>0</v>
      </c>
      <c r="J2634" s="900"/>
      <c r="K2634" s="901"/>
      <c r="L2634" s="904"/>
      <c r="M2634" s="905"/>
    </row>
    <row r="2635" spans="1:13" ht="18" customHeight="1">
      <c r="A2635" s="17"/>
      <c r="B2635" s="436" t="s">
        <v>165</v>
      </c>
      <c r="C2635" s="911" t="s">
        <v>20</v>
      </c>
      <c r="D2635" s="912"/>
      <c r="E2635" s="912"/>
      <c r="F2635" s="913"/>
      <c r="G2635" s="31" t="s">
        <v>101</v>
      </c>
      <c r="H2635" s="914">
        <f>VLOOKUP($A2629,'Class-1'!$B$9:$DL$108,3,0)</f>
        <v>0</v>
      </c>
      <c r="I2635" s="914"/>
      <c r="J2635" s="914"/>
      <c r="K2635" s="914"/>
      <c r="L2635" s="914"/>
      <c r="M2635" s="915"/>
    </row>
    <row r="2636" spans="1:13" ht="18" customHeight="1">
      <c r="A2636" s="17"/>
      <c r="B2636" s="436" t="s">
        <v>165</v>
      </c>
      <c r="C2636" s="953" t="s">
        <v>22</v>
      </c>
      <c r="D2636" s="954"/>
      <c r="E2636" s="954"/>
      <c r="F2636" s="955"/>
      <c r="G2636" s="60" t="s">
        <v>101</v>
      </c>
      <c r="H2636" s="956">
        <f>VLOOKUP($A2629,'Class-1'!$B$9:$DL$108,6,0)</f>
        <v>0</v>
      </c>
      <c r="I2636" s="956"/>
      <c r="J2636" s="956"/>
      <c r="K2636" s="956"/>
      <c r="L2636" s="956"/>
      <c r="M2636" s="957"/>
    </row>
    <row r="2637" spans="1:13" ht="18" customHeight="1">
      <c r="A2637" s="17"/>
      <c r="B2637" s="436" t="s">
        <v>165</v>
      </c>
      <c r="C2637" s="953" t="s">
        <v>23</v>
      </c>
      <c r="D2637" s="954"/>
      <c r="E2637" s="954"/>
      <c r="F2637" s="955"/>
      <c r="G2637" s="60" t="s">
        <v>101</v>
      </c>
      <c r="H2637" s="956">
        <f>VLOOKUP($A2629,'Class-1'!$B$9:$DL$108,7,0)</f>
        <v>0</v>
      </c>
      <c r="I2637" s="956"/>
      <c r="J2637" s="956"/>
      <c r="K2637" s="956"/>
      <c r="L2637" s="956"/>
      <c r="M2637" s="957"/>
    </row>
    <row r="2638" spans="1:13" ht="18" customHeight="1">
      <c r="A2638" s="17"/>
      <c r="B2638" s="436" t="s">
        <v>165</v>
      </c>
      <c r="C2638" s="953" t="s">
        <v>64</v>
      </c>
      <c r="D2638" s="954"/>
      <c r="E2638" s="954"/>
      <c r="F2638" s="955"/>
      <c r="G2638" s="60" t="s">
        <v>101</v>
      </c>
      <c r="H2638" s="956">
        <f>VLOOKUP($A2629,'Class-1'!$B$9:$DL$108,8,0)</f>
        <v>0</v>
      </c>
      <c r="I2638" s="956"/>
      <c r="J2638" s="956"/>
      <c r="K2638" s="956"/>
      <c r="L2638" s="956"/>
      <c r="M2638" s="957"/>
    </row>
    <row r="2639" spans="1:13" ht="18" customHeight="1">
      <c r="A2639" s="17"/>
      <c r="B2639" s="436" t="s">
        <v>165</v>
      </c>
      <c r="C2639" s="953" t="s">
        <v>65</v>
      </c>
      <c r="D2639" s="954"/>
      <c r="E2639" s="954"/>
      <c r="F2639" s="955"/>
      <c r="G2639" s="60" t="s">
        <v>101</v>
      </c>
      <c r="H2639" s="1026" t="str">
        <f>CONCATENATE('Class-1'!$F$4,'Class-1'!$I$4)</f>
        <v>4(A)</v>
      </c>
      <c r="I2639" s="956"/>
      <c r="J2639" s="956"/>
      <c r="K2639" s="956"/>
      <c r="L2639" s="956"/>
      <c r="M2639" s="957"/>
    </row>
    <row r="2640" spans="1:13" ht="18" customHeight="1" thickBot="1">
      <c r="A2640" s="17"/>
      <c r="B2640" s="436" t="s">
        <v>165</v>
      </c>
      <c r="C2640" s="1027" t="s">
        <v>25</v>
      </c>
      <c r="D2640" s="1028"/>
      <c r="E2640" s="1028"/>
      <c r="F2640" s="1029"/>
      <c r="G2640" s="130" t="s">
        <v>101</v>
      </c>
      <c r="H2640" s="1030">
        <f>VLOOKUP($A2629,'Class-1'!$B$9:$DL$108,9,0)</f>
        <v>0</v>
      </c>
      <c r="I2640" s="1030"/>
      <c r="J2640" s="1030"/>
      <c r="K2640" s="1030"/>
      <c r="L2640" s="1030"/>
      <c r="M2640" s="1031"/>
    </row>
    <row r="2641" spans="1:13" ht="18" customHeight="1">
      <c r="A2641" s="17"/>
      <c r="B2641" s="436" t="s">
        <v>165</v>
      </c>
      <c r="C2641" s="958" t="s">
        <v>66</v>
      </c>
      <c r="D2641" s="959"/>
      <c r="E2641" s="268" t="s">
        <v>109</v>
      </c>
      <c r="F2641" s="268" t="s">
        <v>110</v>
      </c>
      <c r="G2641" s="265" t="s">
        <v>34</v>
      </c>
      <c r="H2641" s="269" t="s">
        <v>67</v>
      </c>
      <c r="I2641" s="265" t="s">
        <v>147</v>
      </c>
      <c r="J2641" s="270" t="s">
        <v>31</v>
      </c>
      <c r="K2641" s="960" t="s">
        <v>118</v>
      </c>
      <c r="L2641" s="961"/>
      <c r="M2641" s="275" t="s">
        <v>119</v>
      </c>
    </row>
    <row r="2642" spans="1:13" ht="18" customHeight="1" thickBot="1">
      <c r="A2642" s="17"/>
      <c r="B2642" s="436" t="s">
        <v>165</v>
      </c>
      <c r="C2642" s="966" t="s">
        <v>68</v>
      </c>
      <c r="D2642" s="967"/>
      <c r="E2642" s="470">
        <f>'Class-1'!$K$7</f>
        <v>20</v>
      </c>
      <c r="F2642" s="470">
        <f>'Class-1'!$L$7</f>
        <v>20</v>
      </c>
      <c r="G2642" s="266">
        <f>E2642+F2642</f>
        <v>40</v>
      </c>
      <c r="H2642" s="470">
        <f>'Class-1'!$Q$7</f>
        <v>60</v>
      </c>
      <c r="I2642" s="266">
        <f>G2642+H2642</f>
        <v>100</v>
      </c>
      <c r="J2642" s="470">
        <f>'Class-1'!$U$7</f>
        <v>100</v>
      </c>
      <c r="K2642" s="1032">
        <f>I2642+J2642</f>
        <v>200</v>
      </c>
      <c r="L2642" s="1033"/>
      <c r="M2642" s="276" t="s">
        <v>166</v>
      </c>
    </row>
    <row r="2643" spans="1:13" ht="18" customHeight="1">
      <c r="A2643" s="17"/>
      <c r="B2643" s="436" t="s">
        <v>165</v>
      </c>
      <c r="C2643" s="1034" t="str">
        <f>'Class-1'!$K$3</f>
        <v>Hindi</v>
      </c>
      <c r="D2643" s="1035"/>
      <c r="E2643" s="131">
        <f>IF(OR(C2643="",$I2634="NSO"),"",VLOOKUP($A2629,'Class-1'!$B$9:$DL$108,10,0))</f>
        <v>0</v>
      </c>
      <c r="F2643" s="131">
        <f>IF(OR(C2643="",$I2634="NSO"),"",VLOOKUP($A2629,'Class-1'!$B$9:$DL$108,11,0))</f>
        <v>0</v>
      </c>
      <c r="G2643" s="267">
        <f>SUM(E2643,F2643)</f>
        <v>0</v>
      </c>
      <c r="H2643" s="131">
        <f>IF(OR(C2643="",$I2634="NSO"),"",VLOOKUP($A2629,'Class-1'!$B$9:$DL$108,16,0))</f>
        <v>0</v>
      </c>
      <c r="I2643" s="264">
        <f t="shared" ref="I2643:I2648" si="289">SUM(G2643,H2643)</f>
        <v>0</v>
      </c>
      <c r="J2643" s="131">
        <f>IF(OR(C2643="",$I2634="NSO"),"",VLOOKUP($A2629,'Class-1'!$B$9:$DL$108,20,0))</f>
        <v>0</v>
      </c>
      <c r="K2643" s="1036">
        <f t="shared" ref="K2643:K2648" si="290">SUM(I2643,J2643)</f>
        <v>0</v>
      </c>
      <c r="L2643" s="1037">
        <f t="shared" ref="L2643:L2648" si="291">SUM(J2643,K2643)</f>
        <v>0</v>
      </c>
      <c r="M2643" s="277" t="str">
        <f>IF(OR(C2643="",$I2634="NSO"),"",VLOOKUP($A2629,'Class-1'!$B$9:$DL$108,23,0))</f>
        <v/>
      </c>
    </row>
    <row r="2644" spans="1:13" ht="18" customHeight="1">
      <c r="A2644" s="17"/>
      <c r="B2644" s="436" t="s">
        <v>165</v>
      </c>
      <c r="C2644" s="962" t="str">
        <f>'Class-1'!$Y$3</f>
        <v>Mathematics</v>
      </c>
      <c r="D2644" s="963"/>
      <c r="E2644" s="131">
        <f>IF(OR(C2644="",$I2634="NSO"),"",VLOOKUP($A2629,'Class-1'!$B$9:$DL$108,24,0))</f>
        <v>0</v>
      </c>
      <c r="F2644" s="131">
        <f>IF(OR(C2644="",$I2634="NSO"),"",VLOOKUP($A2629,'Class-1'!$B$9:$DL$108,25,0))</f>
        <v>0</v>
      </c>
      <c r="G2644" s="267">
        <f t="shared" ref="G2644:G2648" si="292">SUM(E2644,F2644)</f>
        <v>0</v>
      </c>
      <c r="H2644" s="131">
        <f>IF(OR(C2644="",$I2634="NSO"),"",VLOOKUP($A2629,'Class-1'!$B$9:$DL$108,30,0))</f>
        <v>0</v>
      </c>
      <c r="I2644" s="264">
        <f t="shared" si="289"/>
        <v>0</v>
      </c>
      <c r="J2644" s="131">
        <f>IF(OR(C2644="",$I2634="NSO"),"",VLOOKUP($A2629,'Class-1'!$B$9:$DL$108,34,0))</f>
        <v>0</v>
      </c>
      <c r="K2644" s="964">
        <f t="shared" si="290"/>
        <v>0</v>
      </c>
      <c r="L2644" s="965">
        <f t="shared" si="291"/>
        <v>0</v>
      </c>
      <c r="M2644" s="277" t="str">
        <f>IF(OR(C2644="",$I2634="NSO"),"",VLOOKUP($A2629,'Class-1'!$B$9:$DL$108,37,0))</f>
        <v/>
      </c>
    </row>
    <row r="2645" spans="1:13" ht="18" customHeight="1">
      <c r="A2645" s="17"/>
      <c r="B2645" s="436" t="s">
        <v>165</v>
      </c>
      <c r="C2645" s="962" t="str">
        <f>'Class-1'!$AM$3</f>
        <v>Sanskrit</v>
      </c>
      <c r="D2645" s="963"/>
      <c r="E2645" s="131">
        <f>IF(OR(C2645="",$I2634="NSO"),"",VLOOKUP($A2629,'Class-1'!$B$9:$DL$108,38,0))</f>
        <v>0</v>
      </c>
      <c r="F2645" s="131">
        <f>IF(OR(C2645="",$I2634="NSO"),"",VLOOKUP($A2629,'Class-1'!$B$9:$DL$108,39,0))</f>
        <v>0</v>
      </c>
      <c r="G2645" s="267">
        <f t="shared" si="292"/>
        <v>0</v>
      </c>
      <c r="H2645" s="131">
        <f>IF(OR(C2645="",$I2634="NSO"),"",VLOOKUP($A2629,'Class-1'!$B$9:$DL$108,44,0))</f>
        <v>0</v>
      </c>
      <c r="I2645" s="264">
        <f t="shared" si="289"/>
        <v>0</v>
      </c>
      <c r="J2645" s="131">
        <f>IF(OR(C2645="",$I2634="NSO"),"",VLOOKUP($A2629,'Class-1'!$B$9:$DL$108,48,0))</f>
        <v>0</v>
      </c>
      <c r="K2645" s="964">
        <f t="shared" si="290"/>
        <v>0</v>
      </c>
      <c r="L2645" s="965">
        <f t="shared" si="291"/>
        <v>0</v>
      </c>
      <c r="M2645" s="277" t="str">
        <f>IF(OR(C2645="",$I2634="NSO"),"",VLOOKUP($A2629,'Class-1'!$B$9:$DL$108,51,0))</f>
        <v/>
      </c>
    </row>
    <row r="2646" spans="1:13" ht="18" customHeight="1">
      <c r="A2646" s="17"/>
      <c r="B2646" s="436" t="s">
        <v>165</v>
      </c>
      <c r="C2646" s="962" t="str">
        <f>'Class-1'!$BA$3</f>
        <v>English</v>
      </c>
      <c r="D2646" s="963"/>
      <c r="E2646" s="131">
        <f>IF(OR(C2646="",$I2634="NSO"),"",VLOOKUP($A2629,'Class-1'!$B$9:$DL$108,52,0))</f>
        <v>0</v>
      </c>
      <c r="F2646" s="131">
        <f>IF(OR(C2646="",$I2634="NSO"),"",VLOOKUP($A2629,'Class-1'!$B$9:$DL$108,53,0))</f>
        <v>0</v>
      </c>
      <c r="G2646" s="267">
        <f t="shared" si="292"/>
        <v>0</v>
      </c>
      <c r="H2646" s="131">
        <f>IF(OR(C2646="",$I2634="NSO"),"",VLOOKUP($A2629,'Class-1'!$B$9:$DL$108,58,0))</f>
        <v>0</v>
      </c>
      <c r="I2646" s="264">
        <f t="shared" si="289"/>
        <v>0</v>
      </c>
      <c r="J2646" s="131">
        <f>IF(OR(C2646="",$I2634="NSO"),"",VLOOKUP($A2629,'Class-1'!$B$9:$DL$108,62,0))</f>
        <v>0</v>
      </c>
      <c r="K2646" s="964">
        <f t="shared" si="290"/>
        <v>0</v>
      </c>
      <c r="L2646" s="965">
        <f t="shared" si="291"/>
        <v>0</v>
      </c>
      <c r="M2646" s="277" t="str">
        <f>IF(OR(C2646="",$I2634="NSO"),"",VLOOKUP($A2629,'Class-1'!$B$9:$DL$108,65,0))</f>
        <v/>
      </c>
    </row>
    <row r="2647" spans="1:13" ht="18" customHeight="1" thickBot="1">
      <c r="A2647" s="17"/>
      <c r="B2647" s="436" t="s">
        <v>165</v>
      </c>
      <c r="C2647" s="966" t="s">
        <v>68</v>
      </c>
      <c r="D2647" s="967"/>
      <c r="E2647" s="470">
        <f>'Class-1'!$BO$7</f>
        <v>20</v>
      </c>
      <c r="F2647" s="470">
        <f>'Class-1'!$BP$7</f>
        <v>20</v>
      </c>
      <c r="G2647" s="266">
        <f t="shared" si="292"/>
        <v>40</v>
      </c>
      <c r="H2647" s="271">
        <f>'Class-1'!$BU$7</f>
        <v>60</v>
      </c>
      <c r="I2647" s="266">
        <f t="shared" si="289"/>
        <v>100</v>
      </c>
      <c r="J2647" s="470">
        <f>'Class-1'!$BY$7</f>
        <v>100</v>
      </c>
      <c r="K2647" s="1032">
        <f t="shared" si="290"/>
        <v>200</v>
      </c>
      <c r="L2647" s="1033">
        <f t="shared" si="291"/>
        <v>300</v>
      </c>
      <c r="M2647" s="276" t="s">
        <v>166</v>
      </c>
    </row>
    <row r="2648" spans="1:13" ht="18" customHeight="1">
      <c r="A2648" s="17"/>
      <c r="B2648" s="436" t="s">
        <v>165</v>
      </c>
      <c r="C2648" s="962" t="str">
        <f>'Class-1'!$BO$3</f>
        <v>Env. Study</v>
      </c>
      <c r="D2648" s="963"/>
      <c r="E2648" s="131">
        <f>IF(OR(C2648="",$I2634="NSO"),"",VLOOKUP($A2629,'Class-1'!$B$9:$DL$108,66,0))</f>
        <v>0</v>
      </c>
      <c r="F2648" s="131">
        <f>IF(OR(C2648="",$I2634="NSO"),"",VLOOKUP($A2629,'Class-1'!$B$9:$DL$108,67,0))</f>
        <v>0</v>
      </c>
      <c r="G2648" s="264">
        <f t="shared" si="292"/>
        <v>0</v>
      </c>
      <c r="H2648" s="131">
        <f>IF(OR(C2648="",$I2634="NSO"),"",VLOOKUP($A2629,'Class-1'!$B$9:$DL$108,72,0))</f>
        <v>0</v>
      </c>
      <c r="I2648" s="264">
        <f t="shared" si="289"/>
        <v>0</v>
      </c>
      <c r="J2648" s="131">
        <f>IF(OR(C2648="",$I2634="NSO"),"",VLOOKUP($A2629,'Class-1'!$B$9:$DL$108,76,0))</f>
        <v>0</v>
      </c>
      <c r="K2648" s="968">
        <f t="shared" si="290"/>
        <v>0</v>
      </c>
      <c r="L2648" s="969">
        <f t="shared" si="291"/>
        <v>0</v>
      </c>
      <c r="M2648" s="277" t="str">
        <f>IF(OR(C2648="",$I2634="NSO"),"",VLOOKUP($A2629,'Class-1'!$B$9:$DL$108,79,0))</f>
        <v/>
      </c>
    </row>
    <row r="2649" spans="1:13" ht="18" customHeight="1" thickBot="1">
      <c r="A2649" s="17"/>
      <c r="B2649" s="436" t="s">
        <v>165</v>
      </c>
      <c r="C2649" s="970"/>
      <c r="D2649" s="971"/>
      <c r="E2649" s="971"/>
      <c r="F2649" s="971"/>
      <c r="G2649" s="971"/>
      <c r="H2649" s="971"/>
      <c r="I2649" s="971"/>
      <c r="J2649" s="971"/>
      <c r="K2649" s="971"/>
      <c r="L2649" s="971"/>
      <c r="M2649" s="972"/>
    </row>
    <row r="2650" spans="1:13" ht="18" customHeight="1">
      <c r="A2650" s="17"/>
      <c r="B2650" s="436" t="s">
        <v>165</v>
      </c>
      <c r="C2650" s="973" t="s">
        <v>120</v>
      </c>
      <c r="D2650" s="974"/>
      <c r="E2650" s="975"/>
      <c r="F2650" s="906" t="s">
        <v>121</v>
      </c>
      <c r="G2650" s="906"/>
      <c r="H2650" s="907" t="s">
        <v>122</v>
      </c>
      <c r="I2650" s="908"/>
      <c r="J2650" s="132" t="s">
        <v>51</v>
      </c>
      <c r="K2650" s="438" t="s">
        <v>123</v>
      </c>
      <c r="L2650" s="262" t="s">
        <v>49</v>
      </c>
      <c r="M2650" s="278" t="s">
        <v>54</v>
      </c>
    </row>
    <row r="2651" spans="1:13" ht="18" customHeight="1" thickBot="1">
      <c r="A2651" s="17"/>
      <c r="B2651" s="436" t="s">
        <v>165</v>
      </c>
      <c r="C2651" s="976"/>
      <c r="D2651" s="977"/>
      <c r="E2651" s="978"/>
      <c r="F2651" s="909">
        <f>IF(OR($I2634="",$I2634="NSO"),"",VLOOKUP($A2629,'Class-1'!$B$9:$DL$108,107,0))</f>
        <v>1000</v>
      </c>
      <c r="G2651" s="910"/>
      <c r="H2651" s="909">
        <f>IF(OR($I2634="",$I2634="NSO"),"",VLOOKUP($A2629,'Class-1'!$B$9:$DL$108,108,0))</f>
        <v>0</v>
      </c>
      <c r="I2651" s="910"/>
      <c r="J2651" s="133">
        <f>IF(OR($I2634="",$I2634="NSO"),"",VLOOKUP($A2629,'Class-1'!$B$9:$DL$200,109,0))</f>
        <v>0</v>
      </c>
      <c r="K2651" s="133" t="str">
        <f>IF(OR($I2634="",$I2634="NSO"),"",VLOOKUP($A2629,'Class-1'!$B$9:$DL$200,110,0))</f>
        <v/>
      </c>
      <c r="L2651" s="263" t="str">
        <f>IF(OR($I2634="",$I2634="NSO"),"",VLOOKUP($A2629,'Class-1'!$B$9:$DL$200,111,0))</f>
        <v/>
      </c>
      <c r="M2651" s="279" t="str">
        <f>IF(OR($I2634="",$I2634="NSO"),"",VLOOKUP($A2629,'Class-1'!$B$9:$DL$200,113,0))</f>
        <v/>
      </c>
    </row>
    <row r="2652" spans="1:13" ht="18" customHeight="1" thickBot="1">
      <c r="A2652" s="17"/>
      <c r="B2652" s="436" t="s">
        <v>165</v>
      </c>
      <c r="C2652" s="979"/>
      <c r="D2652" s="980"/>
      <c r="E2652" s="980"/>
      <c r="F2652" s="980"/>
      <c r="G2652" s="980"/>
      <c r="H2652" s="981"/>
      <c r="I2652" s="983" t="s">
        <v>73</v>
      </c>
      <c r="J2652" s="984"/>
      <c r="K2652" s="63">
        <f>IF(OR($I2634="",$I2634="NSO"),"",VLOOKUP($A2629,'Class-1'!$B$9:$DL$200,104,0))</f>
        <v>0</v>
      </c>
      <c r="L2652" s="982" t="s">
        <v>93</v>
      </c>
      <c r="M2652" s="897"/>
    </row>
    <row r="2653" spans="1:13" ht="18" customHeight="1" thickBot="1">
      <c r="A2653" s="17"/>
      <c r="B2653" s="436" t="s">
        <v>165</v>
      </c>
      <c r="C2653" s="1014" t="s">
        <v>72</v>
      </c>
      <c r="D2653" s="1015"/>
      <c r="E2653" s="1015"/>
      <c r="F2653" s="1015"/>
      <c r="G2653" s="1015"/>
      <c r="H2653" s="1016"/>
      <c r="I2653" s="1017" t="s">
        <v>74</v>
      </c>
      <c r="J2653" s="1018"/>
      <c r="K2653" s="64">
        <f>IF(OR($I2634="",$I2634="NSO"),"",VLOOKUP($A2629,'Class-1'!$B$9:$DL$200,105,0))</f>
        <v>0</v>
      </c>
      <c r="L2653" s="1019" t="str">
        <f>IF(OR($I2634="",$I2634="NSO"),"",VLOOKUP($A2629,'Class-1'!$B$9:$DL$200,106,0))</f>
        <v/>
      </c>
      <c r="M2653" s="1020"/>
    </row>
    <row r="2654" spans="1:13" ht="18" customHeight="1" thickBot="1">
      <c r="A2654" s="17"/>
      <c r="B2654" s="436" t="s">
        <v>165</v>
      </c>
      <c r="C2654" s="1001" t="s">
        <v>66</v>
      </c>
      <c r="D2654" s="1002"/>
      <c r="E2654" s="1003"/>
      <c r="F2654" s="1012" t="s">
        <v>69</v>
      </c>
      <c r="G2654" s="1013"/>
      <c r="H2654" s="272" t="s">
        <v>58</v>
      </c>
      <c r="I2654" s="985" t="s">
        <v>75</v>
      </c>
      <c r="J2654" s="986"/>
      <c r="K2654" s="987">
        <f>IF(OR($I2634="",$I2634="NSO"),"",VLOOKUP($A2629,'Class-1'!$B$9:$DL$200,114,0))</f>
        <v>0</v>
      </c>
      <c r="L2654" s="987"/>
      <c r="M2654" s="988"/>
    </row>
    <row r="2655" spans="1:13" ht="18" customHeight="1">
      <c r="A2655" s="17"/>
      <c r="B2655" s="436" t="s">
        <v>165</v>
      </c>
      <c r="C2655" s="923" t="str">
        <f>'Class-1'!$CC$3</f>
        <v>WORK EXP.</v>
      </c>
      <c r="D2655" s="924"/>
      <c r="E2655" s="925"/>
      <c r="F2655" s="926" t="str">
        <f>IF(OR(C2655="",$I2634="NSO"),"",VLOOKUP($A2629,'Class-1'!$B$9:$DZ$200,121,0))</f>
        <v>0/100</v>
      </c>
      <c r="G2655" s="927"/>
      <c r="H2655" s="85" t="str">
        <f>IF(OR(C2655="",$I2634="NSO"),"",VLOOKUP($A2629,'Class-1'!$B$9:$DL$108,87,0))</f>
        <v/>
      </c>
      <c r="I2655" s="1021" t="s">
        <v>95</v>
      </c>
      <c r="J2655" s="1022"/>
      <c r="K2655" s="1023">
        <f>'Class-1'!$T$2</f>
        <v>44705</v>
      </c>
      <c r="L2655" s="1024"/>
      <c r="M2655" s="1025"/>
    </row>
    <row r="2656" spans="1:13" ht="18" customHeight="1">
      <c r="A2656" s="17"/>
      <c r="B2656" s="436" t="s">
        <v>165</v>
      </c>
      <c r="C2656" s="923" t="str">
        <f>'Class-1'!$CK$3</f>
        <v>ART EDUCATION</v>
      </c>
      <c r="D2656" s="924"/>
      <c r="E2656" s="925"/>
      <c r="F2656" s="926" t="str">
        <f>IF(OR(C2656="",$I2634="NSO"),"",VLOOKUP($A2629,'Class-1'!$B$9:$DZ$200,125,0))</f>
        <v>0/100</v>
      </c>
      <c r="G2656" s="927"/>
      <c r="H2656" s="134" t="str">
        <f>IF(OR(C2656="",$I2634="NSO"),"",VLOOKUP($A2629,'Class-1'!$B$9:$DL$108,95,0))</f>
        <v/>
      </c>
      <c r="I2656" s="928"/>
      <c r="J2656" s="929"/>
      <c r="K2656" s="929"/>
      <c r="L2656" s="929"/>
      <c r="M2656" s="930"/>
    </row>
    <row r="2657" spans="1:13" ht="18" customHeight="1" thickBot="1">
      <c r="A2657" s="17"/>
      <c r="B2657" s="436" t="s">
        <v>165</v>
      </c>
      <c r="C2657" s="931" t="str">
        <f>'Class-1'!$CS$3</f>
        <v>HEALTH &amp; PHY. EDUCATION</v>
      </c>
      <c r="D2657" s="932"/>
      <c r="E2657" s="933"/>
      <c r="F2657" s="926" t="str">
        <f>IF(OR(C2657="",$I2634="NSO"),"",VLOOKUP($A2629,'Class-1'!$B$9:$DZ$200,129,0))</f>
        <v>0/100</v>
      </c>
      <c r="G2657" s="927"/>
      <c r="H2657" s="86" t="str">
        <f>IF(OR(C2657="",$I2634="NSO"),"",VLOOKUP($A2629,'Class-1'!$B$9:$DL$108,103,0))</f>
        <v/>
      </c>
      <c r="I2657" s="889" t="s">
        <v>89</v>
      </c>
      <c r="J2657" s="890"/>
      <c r="K2657" s="936"/>
      <c r="L2657" s="937"/>
      <c r="M2657" s="938"/>
    </row>
    <row r="2658" spans="1:13" ht="18" customHeight="1">
      <c r="A2658" s="17"/>
      <c r="B2658" s="436" t="s">
        <v>165</v>
      </c>
      <c r="C2658" s="895" t="s">
        <v>76</v>
      </c>
      <c r="D2658" s="896"/>
      <c r="E2658" s="896"/>
      <c r="F2658" s="896"/>
      <c r="G2658" s="896"/>
      <c r="H2658" s="897"/>
      <c r="I2658" s="891"/>
      <c r="J2658" s="892"/>
      <c r="K2658" s="939"/>
      <c r="L2658" s="940"/>
      <c r="M2658" s="941"/>
    </row>
    <row r="2659" spans="1:13" ht="18" customHeight="1">
      <c r="A2659" s="17"/>
      <c r="B2659" s="436" t="s">
        <v>165</v>
      </c>
      <c r="C2659" s="135" t="s">
        <v>35</v>
      </c>
      <c r="D2659" s="463" t="s">
        <v>82</v>
      </c>
      <c r="E2659" s="452"/>
      <c r="F2659" s="463" t="s">
        <v>83</v>
      </c>
      <c r="G2659" s="464"/>
      <c r="H2659" s="465"/>
      <c r="I2659" s="893"/>
      <c r="J2659" s="894"/>
      <c r="K2659" s="942"/>
      <c r="L2659" s="943"/>
      <c r="M2659" s="944"/>
    </row>
    <row r="2660" spans="1:13" ht="16.5" customHeight="1">
      <c r="A2660" s="17"/>
      <c r="B2660" s="436" t="s">
        <v>165</v>
      </c>
      <c r="C2660" s="148" t="s">
        <v>168</v>
      </c>
      <c r="D2660" s="451" t="s">
        <v>170</v>
      </c>
      <c r="E2660" s="148"/>
      <c r="F2660" s="468" t="s">
        <v>84</v>
      </c>
      <c r="G2660" s="466"/>
      <c r="H2660" s="467"/>
      <c r="I2660" s="992" t="s">
        <v>90</v>
      </c>
      <c r="J2660" s="993"/>
      <c r="K2660" s="993"/>
      <c r="L2660" s="993"/>
      <c r="M2660" s="994"/>
    </row>
    <row r="2661" spans="1:13" ht="16.5" customHeight="1">
      <c r="A2661" s="17"/>
      <c r="B2661" s="436" t="s">
        <v>165</v>
      </c>
      <c r="C2661" s="471" t="s">
        <v>77</v>
      </c>
      <c r="D2661" s="451" t="s">
        <v>173</v>
      </c>
      <c r="E2661" s="148"/>
      <c r="F2661" s="468" t="s">
        <v>85</v>
      </c>
      <c r="G2661" s="466"/>
      <c r="H2661" s="467"/>
      <c r="I2661" s="995"/>
      <c r="J2661" s="996"/>
      <c r="K2661" s="996"/>
      <c r="L2661" s="996"/>
      <c r="M2661" s="997"/>
    </row>
    <row r="2662" spans="1:13" ht="16.5" customHeight="1">
      <c r="A2662" s="17"/>
      <c r="B2662" s="436" t="s">
        <v>165</v>
      </c>
      <c r="C2662" s="471" t="s">
        <v>78</v>
      </c>
      <c r="D2662" s="451" t="s">
        <v>174</v>
      </c>
      <c r="E2662" s="148"/>
      <c r="F2662" s="468" t="s">
        <v>86</v>
      </c>
      <c r="G2662" s="466"/>
      <c r="H2662" s="467"/>
      <c r="I2662" s="995"/>
      <c r="J2662" s="996"/>
      <c r="K2662" s="996"/>
      <c r="L2662" s="996"/>
      <c r="M2662" s="997"/>
    </row>
    <row r="2663" spans="1:13" ht="16.5" customHeight="1">
      <c r="A2663" s="17"/>
      <c r="B2663" s="436" t="s">
        <v>165</v>
      </c>
      <c r="C2663" s="471" t="s">
        <v>80</v>
      </c>
      <c r="D2663" s="451" t="s">
        <v>171</v>
      </c>
      <c r="E2663" s="148"/>
      <c r="F2663" s="468" t="s">
        <v>88</v>
      </c>
      <c r="G2663" s="466"/>
      <c r="H2663" s="467"/>
      <c r="I2663" s="998"/>
      <c r="J2663" s="999"/>
      <c r="K2663" s="999"/>
      <c r="L2663" s="999"/>
      <c r="M2663" s="1000"/>
    </row>
    <row r="2664" spans="1:13" ht="16.5" customHeight="1" thickBot="1">
      <c r="A2664" s="17"/>
      <c r="B2664" s="437" t="s">
        <v>165</v>
      </c>
      <c r="C2664" s="280" t="s">
        <v>79</v>
      </c>
      <c r="D2664" s="446" t="s">
        <v>172</v>
      </c>
      <c r="E2664" s="439"/>
      <c r="F2664" s="461" t="s">
        <v>87</v>
      </c>
      <c r="G2664" s="462"/>
      <c r="H2664" s="469"/>
      <c r="I2664" s="989" t="s">
        <v>124</v>
      </c>
      <c r="J2664" s="990"/>
      <c r="K2664" s="990"/>
      <c r="L2664" s="990"/>
      <c r="M2664" s="991"/>
    </row>
    <row r="2665" spans="1:13" ht="20.25" customHeight="1" thickBot="1">
      <c r="A2665" s="1004"/>
      <c r="B2665" s="1004"/>
      <c r="C2665" s="1004"/>
      <c r="D2665" s="1004"/>
      <c r="E2665" s="1004"/>
      <c r="F2665" s="1004"/>
      <c r="G2665" s="1004"/>
      <c r="H2665" s="1004"/>
      <c r="I2665" s="1004"/>
      <c r="J2665" s="1004"/>
      <c r="K2665" s="1004"/>
      <c r="L2665" s="1004"/>
      <c r="M2665" s="1004"/>
    </row>
    <row r="2666" spans="1:13" ht="14.25" customHeight="1" thickBot="1">
      <c r="A2666" s="282">
        <f>A2629+1</f>
        <v>74</v>
      </c>
      <c r="B2666" s="1009" t="s">
        <v>61</v>
      </c>
      <c r="C2666" s="1010"/>
      <c r="D2666" s="1010"/>
      <c r="E2666" s="1010"/>
      <c r="F2666" s="1010"/>
      <c r="G2666" s="1010"/>
      <c r="H2666" s="1010"/>
      <c r="I2666" s="1010"/>
      <c r="J2666" s="1010"/>
      <c r="K2666" s="1010"/>
      <c r="L2666" s="1010"/>
      <c r="M2666" s="1011"/>
    </row>
    <row r="2667" spans="1:13" ht="36.75" thickTop="1">
      <c r="A2667" s="17"/>
      <c r="B2667" s="1005"/>
      <c r="C2667" s="1006"/>
      <c r="D2667" s="945" t="str">
        <f>Master!$E$8</f>
        <v>Govt.Sr.Sec.Sch. Raimalwada</v>
      </c>
      <c r="E2667" s="946"/>
      <c r="F2667" s="946"/>
      <c r="G2667" s="946"/>
      <c r="H2667" s="946"/>
      <c r="I2667" s="946"/>
      <c r="J2667" s="946"/>
      <c r="K2667" s="946"/>
      <c r="L2667" s="946"/>
      <c r="M2667" s="947"/>
    </row>
    <row r="2668" spans="1:13" ht="21" customHeight="1" thickBot="1">
      <c r="A2668" s="17"/>
      <c r="B2668" s="1007"/>
      <c r="C2668" s="1008"/>
      <c r="D2668" s="948" t="str">
        <f>Master!$E$11</f>
        <v>P.S.-Bapini (Jodhpur)</v>
      </c>
      <c r="E2668" s="949"/>
      <c r="F2668" s="949"/>
      <c r="G2668" s="949"/>
      <c r="H2668" s="949"/>
      <c r="I2668" s="949"/>
      <c r="J2668" s="949"/>
      <c r="K2668" s="949"/>
      <c r="L2668" s="949"/>
      <c r="M2668" s="950"/>
    </row>
    <row r="2669" spans="1:13" ht="42.75" customHeight="1" thickTop="1">
      <c r="A2669" s="17"/>
      <c r="B2669" s="273"/>
      <c r="C2669" s="916" t="s">
        <v>62</v>
      </c>
      <c r="D2669" s="917"/>
      <c r="E2669" s="917"/>
      <c r="F2669" s="917"/>
      <c r="G2669" s="917"/>
      <c r="H2669" s="917"/>
      <c r="I2669" s="918"/>
      <c r="J2669" s="922" t="s">
        <v>91</v>
      </c>
      <c r="K2669" s="922"/>
      <c r="L2669" s="934" t="str">
        <f>Master!$E$14</f>
        <v>0810000000</v>
      </c>
      <c r="M2669" s="935"/>
    </row>
    <row r="2670" spans="1:13" ht="18" customHeight="1" thickBot="1">
      <c r="A2670" s="17"/>
      <c r="B2670" s="274"/>
      <c r="C2670" s="919"/>
      <c r="D2670" s="920"/>
      <c r="E2670" s="920"/>
      <c r="F2670" s="920"/>
      <c r="G2670" s="920"/>
      <c r="H2670" s="920"/>
      <c r="I2670" s="921"/>
      <c r="J2670" s="898" t="s">
        <v>63</v>
      </c>
      <c r="K2670" s="899"/>
      <c r="L2670" s="902" t="str">
        <f>Master!$E$6</f>
        <v>2021-22</v>
      </c>
      <c r="M2670" s="903"/>
    </row>
    <row r="2671" spans="1:13" ht="18" customHeight="1" thickBot="1">
      <c r="A2671" s="17"/>
      <c r="B2671" s="274"/>
      <c r="C2671" s="951" t="s">
        <v>125</v>
      </c>
      <c r="D2671" s="952"/>
      <c r="E2671" s="952"/>
      <c r="F2671" s="952"/>
      <c r="G2671" s="952"/>
      <c r="H2671" s="952"/>
      <c r="I2671" s="281">
        <f>VLOOKUP($A2666,'Class-1'!$B$9:$F$108,5,0)</f>
        <v>0</v>
      </c>
      <c r="J2671" s="900"/>
      <c r="K2671" s="901"/>
      <c r="L2671" s="904"/>
      <c r="M2671" s="905"/>
    </row>
    <row r="2672" spans="1:13" ht="18" customHeight="1">
      <c r="A2672" s="17"/>
      <c r="B2672" s="436" t="s">
        <v>165</v>
      </c>
      <c r="C2672" s="911" t="s">
        <v>20</v>
      </c>
      <c r="D2672" s="912"/>
      <c r="E2672" s="912"/>
      <c r="F2672" s="913"/>
      <c r="G2672" s="31" t="s">
        <v>101</v>
      </c>
      <c r="H2672" s="914">
        <f>VLOOKUP($A2666,'Class-1'!$B$9:$DL$108,3,0)</f>
        <v>0</v>
      </c>
      <c r="I2672" s="914"/>
      <c r="J2672" s="914"/>
      <c r="K2672" s="914"/>
      <c r="L2672" s="914"/>
      <c r="M2672" s="915"/>
    </row>
    <row r="2673" spans="1:13" ht="18" customHeight="1">
      <c r="A2673" s="17"/>
      <c r="B2673" s="436" t="s">
        <v>165</v>
      </c>
      <c r="C2673" s="953" t="s">
        <v>22</v>
      </c>
      <c r="D2673" s="954"/>
      <c r="E2673" s="954"/>
      <c r="F2673" s="955"/>
      <c r="G2673" s="60" t="s">
        <v>101</v>
      </c>
      <c r="H2673" s="956">
        <f>VLOOKUP($A2666,'Class-1'!$B$9:$DL$108,6,0)</f>
        <v>0</v>
      </c>
      <c r="I2673" s="956"/>
      <c r="J2673" s="956"/>
      <c r="K2673" s="956"/>
      <c r="L2673" s="956"/>
      <c r="M2673" s="957"/>
    </row>
    <row r="2674" spans="1:13" ht="18" customHeight="1">
      <c r="A2674" s="17"/>
      <c r="B2674" s="436" t="s">
        <v>165</v>
      </c>
      <c r="C2674" s="953" t="s">
        <v>23</v>
      </c>
      <c r="D2674" s="954"/>
      <c r="E2674" s="954"/>
      <c r="F2674" s="955"/>
      <c r="G2674" s="60" t="s">
        <v>101</v>
      </c>
      <c r="H2674" s="956">
        <f>VLOOKUP($A2666,'Class-1'!$B$9:$DL$108,7,0)</f>
        <v>0</v>
      </c>
      <c r="I2674" s="956"/>
      <c r="J2674" s="956"/>
      <c r="K2674" s="956"/>
      <c r="L2674" s="956"/>
      <c r="M2674" s="957"/>
    </row>
    <row r="2675" spans="1:13" ht="18" customHeight="1">
      <c r="A2675" s="17"/>
      <c r="B2675" s="436" t="s">
        <v>165</v>
      </c>
      <c r="C2675" s="953" t="s">
        <v>64</v>
      </c>
      <c r="D2675" s="954"/>
      <c r="E2675" s="954"/>
      <c r="F2675" s="955"/>
      <c r="G2675" s="60" t="s">
        <v>101</v>
      </c>
      <c r="H2675" s="956">
        <f>VLOOKUP($A2666,'Class-1'!$B$9:$DL$108,8,0)</f>
        <v>0</v>
      </c>
      <c r="I2675" s="956"/>
      <c r="J2675" s="956"/>
      <c r="K2675" s="956"/>
      <c r="L2675" s="956"/>
      <c r="M2675" s="957"/>
    </row>
    <row r="2676" spans="1:13" ht="18" customHeight="1">
      <c r="A2676" s="17"/>
      <c r="B2676" s="436" t="s">
        <v>165</v>
      </c>
      <c r="C2676" s="953" t="s">
        <v>65</v>
      </c>
      <c r="D2676" s="954"/>
      <c r="E2676" s="954"/>
      <c r="F2676" s="955"/>
      <c r="G2676" s="60" t="s">
        <v>101</v>
      </c>
      <c r="H2676" s="1026" t="str">
        <f>CONCATENATE('Class-1'!$F$4,'Class-1'!$I$4)</f>
        <v>4(A)</v>
      </c>
      <c r="I2676" s="956"/>
      <c r="J2676" s="956"/>
      <c r="K2676" s="956"/>
      <c r="L2676" s="956"/>
      <c r="M2676" s="957"/>
    </row>
    <row r="2677" spans="1:13" ht="18" customHeight="1" thickBot="1">
      <c r="A2677" s="17"/>
      <c r="B2677" s="436" t="s">
        <v>165</v>
      </c>
      <c r="C2677" s="1027" t="s">
        <v>25</v>
      </c>
      <c r="D2677" s="1028"/>
      <c r="E2677" s="1028"/>
      <c r="F2677" s="1029"/>
      <c r="G2677" s="130" t="s">
        <v>101</v>
      </c>
      <c r="H2677" s="1030">
        <f>VLOOKUP($A2666,'Class-1'!$B$9:$DL$108,9,0)</f>
        <v>0</v>
      </c>
      <c r="I2677" s="1030"/>
      <c r="J2677" s="1030"/>
      <c r="K2677" s="1030"/>
      <c r="L2677" s="1030"/>
      <c r="M2677" s="1031"/>
    </row>
    <row r="2678" spans="1:13" ht="18" customHeight="1">
      <c r="A2678" s="17"/>
      <c r="B2678" s="436" t="s">
        <v>165</v>
      </c>
      <c r="C2678" s="958" t="s">
        <v>66</v>
      </c>
      <c r="D2678" s="959"/>
      <c r="E2678" s="268" t="s">
        <v>109</v>
      </c>
      <c r="F2678" s="268" t="s">
        <v>110</v>
      </c>
      <c r="G2678" s="265" t="s">
        <v>34</v>
      </c>
      <c r="H2678" s="269" t="s">
        <v>67</v>
      </c>
      <c r="I2678" s="265" t="s">
        <v>147</v>
      </c>
      <c r="J2678" s="270" t="s">
        <v>31</v>
      </c>
      <c r="K2678" s="960" t="s">
        <v>118</v>
      </c>
      <c r="L2678" s="961"/>
      <c r="M2678" s="275" t="s">
        <v>119</v>
      </c>
    </row>
    <row r="2679" spans="1:13" ht="18" customHeight="1" thickBot="1">
      <c r="A2679" s="17"/>
      <c r="B2679" s="436" t="s">
        <v>165</v>
      </c>
      <c r="C2679" s="966" t="s">
        <v>68</v>
      </c>
      <c r="D2679" s="967"/>
      <c r="E2679" s="470">
        <f>'Class-1'!$K$7</f>
        <v>20</v>
      </c>
      <c r="F2679" s="470">
        <f>'Class-1'!$L$7</f>
        <v>20</v>
      </c>
      <c r="G2679" s="266">
        <f>E2679+F2679</f>
        <v>40</v>
      </c>
      <c r="H2679" s="470">
        <f>'Class-1'!$Q$7</f>
        <v>60</v>
      </c>
      <c r="I2679" s="266">
        <f>G2679+H2679</f>
        <v>100</v>
      </c>
      <c r="J2679" s="470">
        <f>'Class-1'!$U$7</f>
        <v>100</v>
      </c>
      <c r="K2679" s="1032">
        <f>I2679+J2679</f>
        <v>200</v>
      </c>
      <c r="L2679" s="1033"/>
      <c r="M2679" s="276" t="s">
        <v>166</v>
      </c>
    </row>
    <row r="2680" spans="1:13" ht="18" customHeight="1">
      <c r="A2680" s="17"/>
      <c r="B2680" s="436" t="s">
        <v>165</v>
      </c>
      <c r="C2680" s="1034" t="str">
        <f>'Class-1'!$K$3</f>
        <v>Hindi</v>
      </c>
      <c r="D2680" s="1035"/>
      <c r="E2680" s="131">
        <f>IF(OR(C2680="",$I2671="NSO"),"",VLOOKUP($A2666,'Class-1'!$B$9:$DL$108,10,0))</f>
        <v>0</v>
      </c>
      <c r="F2680" s="131">
        <f>IF(OR(C2680="",$I2671="NSO"),"",VLOOKUP($A2666,'Class-1'!$B$9:$DL$108,11,0))</f>
        <v>0</v>
      </c>
      <c r="G2680" s="267">
        <f>SUM(E2680,F2680)</f>
        <v>0</v>
      </c>
      <c r="H2680" s="131">
        <f>IF(OR(C2680="",$I2671="NSO"),"",VLOOKUP($A2666,'Class-1'!$B$9:$DL$108,16,0))</f>
        <v>0</v>
      </c>
      <c r="I2680" s="264">
        <f t="shared" ref="I2680:I2685" si="293">SUM(G2680,H2680)</f>
        <v>0</v>
      </c>
      <c r="J2680" s="131">
        <f>IF(OR(C2680="",$I2671="NSO"),"",VLOOKUP($A2666,'Class-1'!$B$9:$DL$108,20,0))</f>
        <v>0</v>
      </c>
      <c r="K2680" s="1036">
        <f t="shared" ref="K2680:K2685" si="294">SUM(I2680,J2680)</f>
        <v>0</v>
      </c>
      <c r="L2680" s="1037">
        <f t="shared" ref="L2680:L2685" si="295">SUM(J2680,K2680)</f>
        <v>0</v>
      </c>
      <c r="M2680" s="277" t="str">
        <f>IF(OR(C2680="",$I2671="NSO"),"",VLOOKUP($A2666,'Class-1'!$B$9:$DL$108,23,0))</f>
        <v/>
      </c>
    </row>
    <row r="2681" spans="1:13" ht="18" customHeight="1">
      <c r="A2681" s="17"/>
      <c r="B2681" s="436" t="s">
        <v>165</v>
      </c>
      <c r="C2681" s="962" t="str">
        <f>'Class-1'!$Y$3</f>
        <v>Mathematics</v>
      </c>
      <c r="D2681" s="963"/>
      <c r="E2681" s="131">
        <f>IF(OR(C2681="",$I2671="NSO"),"",VLOOKUP($A2666,'Class-1'!$B$9:$DL$108,24,0))</f>
        <v>0</v>
      </c>
      <c r="F2681" s="131">
        <f>IF(OR(C2681="",$I2671="NSO"),"",VLOOKUP($A2666,'Class-1'!$B$9:$DL$108,25,0))</f>
        <v>0</v>
      </c>
      <c r="G2681" s="267">
        <f t="shared" ref="G2681:G2685" si="296">SUM(E2681,F2681)</f>
        <v>0</v>
      </c>
      <c r="H2681" s="131">
        <f>IF(OR(C2681="",$I2671="NSO"),"",VLOOKUP($A2666,'Class-1'!$B$9:$DL$108,30,0))</f>
        <v>0</v>
      </c>
      <c r="I2681" s="264">
        <f t="shared" si="293"/>
        <v>0</v>
      </c>
      <c r="J2681" s="131">
        <f>IF(OR(C2681="",$I2671="NSO"),"",VLOOKUP($A2666,'Class-1'!$B$9:$DL$108,34,0))</f>
        <v>0</v>
      </c>
      <c r="K2681" s="964">
        <f t="shared" si="294"/>
        <v>0</v>
      </c>
      <c r="L2681" s="965">
        <f t="shared" si="295"/>
        <v>0</v>
      </c>
      <c r="M2681" s="277" t="str">
        <f>IF(OR(C2681="",$I2671="NSO"),"",VLOOKUP($A2666,'Class-1'!$B$9:$DL$108,37,0))</f>
        <v/>
      </c>
    </row>
    <row r="2682" spans="1:13" ht="18" customHeight="1">
      <c r="A2682" s="17"/>
      <c r="B2682" s="436" t="s">
        <v>165</v>
      </c>
      <c r="C2682" s="962" t="str">
        <f>'Class-1'!$AM$3</f>
        <v>Sanskrit</v>
      </c>
      <c r="D2682" s="963"/>
      <c r="E2682" s="131">
        <f>IF(OR(C2682="",$I2671="NSO"),"",VLOOKUP($A2666,'Class-1'!$B$9:$DL$108,38,0))</f>
        <v>0</v>
      </c>
      <c r="F2682" s="131">
        <f>IF(OR(C2682="",$I2671="NSO"),"",VLOOKUP($A2666,'Class-1'!$B$9:$DL$108,39,0))</f>
        <v>0</v>
      </c>
      <c r="G2682" s="267">
        <f t="shared" si="296"/>
        <v>0</v>
      </c>
      <c r="H2682" s="131">
        <f>IF(OR(C2682="",$I2671="NSO"),"",VLOOKUP($A2666,'Class-1'!$B$9:$DL$108,44,0))</f>
        <v>0</v>
      </c>
      <c r="I2682" s="264">
        <f t="shared" si="293"/>
        <v>0</v>
      </c>
      <c r="J2682" s="131">
        <f>IF(OR(C2682="",$I2671="NSO"),"",VLOOKUP($A2666,'Class-1'!$B$9:$DL$108,48,0))</f>
        <v>0</v>
      </c>
      <c r="K2682" s="964">
        <f t="shared" si="294"/>
        <v>0</v>
      </c>
      <c r="L2682" s="965">
        <f t="shared" si="295"/>
        <v>0</v>
      </c>
      <c r="M2682" s="277" t="str">
        <f>IF(OR(C2682="",$I2671="NSO"),"",VLOOKUP($A2666,'Class-1'!$B$9:$DL$108,51,0))</f>
        <v/>
      </c>
    </row>
    <row r="2683" spans="1:13" ht="18" customHeight="1">
      <c r="A2683" s="17"/>
      <c r="B2683" s="436" t="s">
        <v>165</v>
      </c>
      <c r="C2683" s="962" t="str">
        <f>'Class-1'!$BA$3</f>
        <v>English</v>
      </c>
      <c r="D2683" s="963"/>
      <c r="E2683" s="131">
        <f>IF(OR(C2683="",$I2671="NSO"),"",VLOOKUP($A2666,'Class-1'!$B$9:$DL$108,52,0))</f>
        <v>0</v>
      </c>
      <c r="F2683" s="131">
        <f>IF(OR(C2683="",$I2671="NSO"),"",VLOOKUP($A2666,'Class-1'!$B$9:$DL$108,53,0))</f>
        <v>0</v>
      </c>
      <c r="G2683" s="267">
        <f t="shared" si="296"/>
        <v>0</v>
      </c>
      <c r="H2683" s="131">
        <f>IF(OR(C2683="",$I2671="NSO"),"",VLOOKUP($A2666,'Class-1'!$B$9:$DL$108,58,0))</f>
        <v>0</v>
      </c>
      <c r="I2683" s="264">
        <f t="shared" si="293"/>
        <v>0</v>
      </c>
      <c r="J2683" s="131">
        <f>IF(OR(C2683="",$I2671="NSO"),"",VLOOKUP($A2666,'Class-1'!$B$9:$DL$108,62,0))</f>
        <v>0</v>
      </c>
      <c r="K2683" s="964">
        <f t="shared" si="294"/>
        <v>0</v>
      </c>
      <c r="L2683" s="965">
        <f t="shared" si="295"/>
        <v>0</v>
      </c>
      <c r="M2683" s="277" t="str">
        <f>IF(OR(C2683="",$I2671="NSO"),"",VLOOKUP($A2666,'Class-1'!$B$9:$DL$108,65,0))</f>
        <v/>
      </c>
    </row>
    <row r="2684" spans="1:13" ht="18" customHeight="1" thickBot="1">
      <c r="A2684" s="17"/>
      <c r="B2684" s="436" t="s">
        <v>165</v>
      </c>
      <c r="C2684" s="966" t="s">
        <v>68</v>
      </c>
      <c r="D2684" s="967"/>
      <c r="E2684" s="470">
        <f>'Class-1'!$BO$7</f>
        <v>20</v>
      </c>
      <c r="F2684" s="470">
        <f>'Class-1'!$BP$7</f>
        <v>20</v>
      </c>
      <c r="G2684" s="266">
        <f t="shared" si="296"/>
        <v>40</v>
      </c>
      <c r="H2684" s="271">
        <f>'Class-1'!$BU$7</f>
        <v>60</v>
      </c>
      <c r="I2684" s="266">
        <f t="shared" si="293"/>
        <v>100</v>
      </c>
      <c r="J2684" s="470">
        <f>'Class-1'!$BY$7</f>
        <v>100</v>
      </c>
      <c r="K2684" s="1032">
        <f t="shared" si="294"/>
        <v>200</v>
      </c>
      <c r="L2684" s="1033">
        <f t="shared" si="295"/>
        <v>300</v>
      </c>
      <c r="M2684" s="276" t="s">
        <v>166</v>
      </c>
    </row>
    <row r="2685" spans="1:13" ht="18" customHeight="1">
      <c r="A2685" s="17"/>
      <c r="B2685" s="436" t="s">
        <v>165</v>
      </c>
      <c r="C2685" s="962" t="str">
        <f>'Class-1'!$BO$3</f>
        <v>Env. Study</v>
      </c>
      <c r="D2685" s="963"/>
      <c r="E2685" s="131">
        <f>IF(OR(C2685="",$I2671="NSO"),"",VLOOKUP($A2666,'Class-1'!$B$9:$DL$108,66,0))</f>
        <v>0</v>
      </c>
      <c r="F2685" s="131">
        <f>IF(OR(C2685="",$I2671="NSO"),"",VLOOKUP($A2666,'Class-1'!$B$9:$DL$108,67,0))</f>
        <v>0</v>
      </c>
      <c r="G2685" s="264">
        <f t="shared" si="296"/>
        <v>0</v>
      </c>
      <c r="H2685" s="131">
        <f>IF(OR(C2685="",$I2671="NSO"),"",VLOOKUP($A2666,'Class-1'!$B$9:$DL$108,72,0))</f>
        <v>0</v>
      </c>
      <c r="I2685" s="264">
        <f t="shared" si="293"/>
        <v>0</v>
      </c>
      <c r="J2685" s="131">
        <f>IF(OR(C2685="",$I2671="NSO"),"",VLOOKUP($A2666,'Class-1'!$B$9:$DL$108,76,0))</f>
        <v>0</v>
      </c>
      <c r="K2685" s="968">
        <f t="shared" si="294"/>
        <v>0</v>
      </c>
      <c r="L2685" s="969">
        <f t="shared" si="295"/>
        <v>0</v>
      </c>
      <c r="M2685" s="277" t="str">
        <f>IF(OR(C2685="",$I2671="NSO"),"",VLOOKUP($A2666,'Class-1'!$B$9:$DL$108,79,0))</f>
        <v/>
      </c>
    </row>
    <row r="2686" spans="1:13" ht="18" customHeight="1" thickBot="1">
      <c r="A2686" s="17"/>
      <c r="B2686" s="436" t="s">
        <v>165</v>
      </c>
      <c r="C2686" s="970"/>
      <c r="D2686" s="971"/>
      <c r="E2686" s="971"/>
      <c r="F2686" s="971"/>
      <c r="G2686" s="971"/>
      <c r="H2686" s="971"/>
      <c r="I2686" s="971"/>
      <c r="J2686" s="971"/>
      <c r="K2686" s="971"/>
      <c r="L2686" s="971"/>
      <c r="M2686" s="972"/>
    </row>
    <row r="2687" spans="1:13" ht="18" customHeight="1">
      <c r="A2687" s="17"/>
      <c r="B2687" s="436" t="s">
        <v>165</v>
      </c>
      <c r="C2687" s="973" t="s">
        <v>120</v>
      </c>
      <c r="D2687" s="974"/>
      <c r="E2687" s="975"/>
      <c r="F2687" s="906" t="s">
        <v>121</v>
      </c>
      <c r="G2687" s="906"/>
      <c r="H2687" s="907" t="s">
        <v>122</v>
      </c>
      <c r="I2687" s="908"/>
      <c r="J2687" s="132" t="s">
        <v>51</v>
      </c>
      <c r="K2687" s="438" t="s">
        <v>123</v>
      </c>
      <c r="L2687" s="262" t="s">
        <v>49</v>
      </c>
      <c r="M2687" s="278" t="s">
        <v>54</v>
      </c>
    </row>
    <row r="2688" spans="1:13" ht="18" customHeight="1" thickBot="1">
      <c r="A2688" s="17"/>
      <c r="B2688" s="436" t="s">
        <v>165</v>
      </c>
      <c r="C2688" s="976"/>
      <c r="D2688" s="977"/>
      <c r="E2688" s="978"/>
      <c r="F2688" s="909">
        <f>IF(OR($I2671="",$I2671="NSO"),"",VLOOKUP($A2666,'Class-1'!$B$9:$DL$108,107,0))</f>
        <v>1000</v>
      </c>
      <c r="G2688" s="910"/>
      <c r="H2688" s="909">
        <f>IF(OR($I2671="",$I2671="NSO"),"",VLOOKUP($A2666,'Class-1'!$B$9:$DL$108,108,0))</f>
        <v>0</v>
      </c>
      <c r="I2688" s="910"/>
      <c r="J2688" s="133">
        <f>IF(OR($I2671="",$I2671="NSO"),"",VLOOKUP($A2666,'Class-1'!$B$9:$DL$200,109,0))</f>
        <v>0</v>
      </c>
      <c r="K2688" s="133" t="str">
        <f>IF(OR($I2671="",$I2671="NSO"),"",VLOOKUP($A2666,'Class-1'!$B$9:$DL$200,110,0))</f>
        <v/>
      </c>
      <c r="L2688" s="263" t="str">
        <f>IF(OR($I2671="",$I2671="NSO"),"",VLOOKUP($A2666,'Class-1'!$B$9:$DL$200,111,0))</f>
        <v/>
      </c>
      <c r="M2688" s="279" t="str">
        <f>IF(OR($I2671="",$I2671="NSO"),"",VLOOKUP($A2666,'Class-1'!$B$9:$DL$200,113,0))</f>
        <v/>
      </c>
    </row>
    <row r="2689" spans="1:13" ht="18" customHeight="1" thickBot="1">
      <c r="A2689" s="17"/>
      <c r="B2689" s="436" t="s">
        <v>165</v>
      </c>
      <c r="C2689" s="979"/>
      <c r="D2689" s="980"/>
      <c r="E2689" s="980"/>
      <c r="F2689" s="980"/>
      <c r="G2689" s="980"/>
      <c r="H2689" s="981"/>
      <c r="I2689" s="983" t="s">
        <v>73</v>
      </c>
      <c r="J2689" s="984"/>
      <c r="K2689" s="63">
        <f>IF(OR($I2671="",$I2671="NSO"),"",VLOOKUP($A2666,'Class-1'!$B$9:$DL$200,104,0))</f>
        <v>0</v>
      </c>
      <c r="L2689" s="982" t="s">
        <v>93</v>
      </c>
      <c r="M2689" s="897"/>
    </row>
    <row r="2690" spans="1:13" ht="18" customHeight="1" thickBot="1">
      <c r="A2690" s="17"/>
      <c r="B2690" s="436" t="s">
        <v>165</v>
      </c>
      <c r="C2690" s="1014" t="s">
        <v>72</v>
      </c>
      <c r="D2690" s="1015"/>
      <c r="E2690" s="1015"/>
      <c r="F2690" s="1015"/>
      <c r="G2690" s="1015"/>
      <c r="H2690" s="1016"/>
      <c r="I2690" s="1017" t="s">
        <v>74</v>
      </c>
      <c r="J2690" s="1018"/>
      <c r="K2690" s="64">
        <f>IF(OR($I2671="",$I2671="NSO"),"",VLOOKUP($A2666,'Class-1'!$B$9:$DL$200,105,0))</f>
        <v>0</v>
      </c>
      <c r="L2690" s="1019" t="str">
        <f>IF(OR($I2671="",$I2671="NSO"),"",VLOOKUP($A2666,'Class-1'!$B$9:$DL$200,106,0))</f>
        <v/>
      </c>
      <c r="M2690" s="1020"/>
    </row>
    <row r="2691" spans="1:13" ht="18" customHeight="1" thickBot="1">
      <c r="A2691" s="17"/>
      <c r="B2691" s="436" t="s">
        <v>165</v>
      </c>
      <c r="C2691" s="1001" t="s">
        <v>66</v>
      </c>
      <c r="D2691" s="1002"/>
      <c r="E2691" s="1003"/>
      <c r="F2691" s="1012" t="s">
        <v>69</v>
      </c>
      <c r="G2691" s="1013"/>
      <c r="H2691" s="272" t="s">
        <v>58</v>
      </c>
      <c r="I2691" s="985" t="s">
        <v>75</v>
      </c>
      <c r="J2691" s="986"/>
      <c r="K2691" s="987">
        <f>IF(OR($I2671="",$I2671="NSO"),"",VLOOKUP($A2666,'Class-1'!$B$9:$DL$200,114,0))</f>
        <v>0</v>
      </c>
      <c r="L2691" s="987"/>
      <c r="M2691" s="988"/>
    </row>
    <row r="2692" spans="1:13" ht="18" customHeight="1">
      <c r="A2692" s="17"/>
      <c r="B2692" s="436" t="s">
        <v>165</v>
      </c>
      <c r="C2692" s="923" t="str">
        <f>'Class-1'!$CC$3</f>
        <v>WORK EXP.</v>
      </c>
      <c r="D2692" s="924"/>
      <c r="E2692" s="925"/>
      <c r="F2692" s="926" t="str">
        <f>IF(OR(C2692="",$I2671="NSO"),"",VLOOKUP($A2666,'Class-1'!$B$9:$DZ$200,121,0))</f>
        <v>0/100</v>
      </c>
      <c r="G2692" s="927"/>
      <c r="H2692" s="85" t="str">
        <f>IF(OR(C2692="",$I2671="NSO"),"",VLOOKUP($A2666,'Class-1'!$B$9:$DL$108,87,0))</f>
        <v/>
      </c>
      <c r="I2692" s="1021" t="s">
        <v>95</v>
      </c>
      <c r="J2692" s="1022"/>
      <c r="K2692" s="1023">
        <f>'Class-1'!$T$2</f>
        <v>44705</v>
      </c>
      <c r="L2692" s="1024"/>
      <c r="M2692" s="1025"/>
    </row>
    <row r="2693" spans="1:13" ht="18" customHeight="1">
      <c r="A2693" s="17"/>
      <c r="B2693" s="436" t="s">
        <v>165</v>
      </c>
      <c r="C2693" s="923" t="str">
        <f>'Class-1'!$CK$3</f>
        <v>ART EDUCATION</v>
      </c>
      <c r="D2693" s="924"/>
      <c r="E2693" s="925"/>
      <c r="F2693" s="926" t="str">
        <f>IF(OR(C2693="",$I2671="NSO"),"",VLOOKUP($A2666,'Class-1'!$B$9:$DZ$200,125,0))</f>
        <v>0/100</v>
      </c>
      <c r="G2693" s="927"/>
      <c r="H2693" s="134" t="str">
        <f>IF(OR(C2693="",$I2671="NSO"),"",VLOOKUP($A2666,'Class-1'!$B$9:$DL$108,95,0))</f>
        <v/>
      </c>
      <c r="I2693" s="928"/>
      <c r="J2693" s="929"/>
      <c r="K2693" s="929"/>
      <c r="L2693" s="929"/>
      <c r="M2693" s="930"/>
    </row>
    <row r="2694" spans="1:13" ht="18" customHeight="1" thickBot="1">
      <c r="A2694" s="17"/>
      <c r="B2694" s="436" t="s">
        <v>165</v>
      </c>
      <c r="C2694" s="931" t="str">
        <f>'Class-1'!$CS$3</f>
        <v>HEALTH &amp; PHY. EDUCATION</v>
      </c>
      <c r="D2694" s="932"/>
      <c r="E2694" s="933"/>
      <c r="F2694" s="926" t="str">
        <f>IF(OR(C2694="",$I2671="NSO"),"",VLOOKUP($A2666,'Class-1'!$B$9:$DZ$200,129,0))</f>
        <v>0/100</v>
      </c>
      <c r="G2694" s="927"/>
      <c r="H2694" s="86" t="str">
        <f>IF(OR(C2694="",$I2671="NSO"),"",VLOOKUP($A2666,'Class-1'!$B$9:$DL$108,103,0))</f>
        <v/>
      </c>
      <c r="I2694" s="889" t="s">
        <v>89</v>
      </c>
      <c r="J2694" s="890"/>
      <c r="K2694" s="936"/>
      <c r="L2694" s="937"/>
      <c r="M2694" s="938"/>
    </row>
    <row r="2695" spans="1:13" ht="18" customHeight="1">
      <c r="A2695" s="17"/>
      <c r="B2695" s="436" t="s">
        <v>165</v>
      </c>
      <c r="C2695" s="895" t="s">
        <v>76</v>
      </c>
      <c r="D2695" s="896"/>
      <c r="E2695" s="896"/>
      <c r="F2695" s="896"/>
      <c r="G2695" s="896"/>
      <c r="H2695" s="897"/>
      <c r="I2695" s="891"/>
      <c r="J2695" s="892"/>
      <c r="K2695" s="939"/>
      <c r="L2695" s="940"/>
      <c r="M2695" s="941"/>
    </row>
    <row r="2696" spans="1:13" ht="18" customHeight="1">
      <c r="A2696" s="17"/>
      <c r="B2696" s="436" t="s">
        <v>165</v>
      </c>
      <c r="C2696" s="135" t="s">
        <v>35</v>
      </c>
      <c r="D2696" s="463" t="s">
        <v>82</v>
      </c>
      <c r="E2696" s="452"/>
      <c r="F2696" s="463" t="s">
        <v>83</v>
      </c>
      <c r="G2696" s="464"/>
      <c r="H2696" s="465"/>
      <c r="I2696" s="893"/>
      <c r="J2696" s="894"/>
      <c r="K2696" s="942"/>
      <c r="L2696" s="943"/>
      <c r="M2696" s="944"/>
    </row>
    <row r="2697" spans="1:13" ht="16.5" customHeight="1">
      <c r="A2697" s="17"/>
      <c r="B2697" s="436" t="s">
        <v>165</v>
      </c>
      <c r="C2697" s="148" t="s">
        <v>168</v>
      </c>
      <c r="D2697" s="451" t="s">
        <v>170</v>
      </c>
      <c r="E2697" s="148"/>
      <c r="F2697" s="468" t="s">
        <v>84</v>
      </c>
      <c r="G2697" s="466"/>
      <c r="H2697" s="467"/>
      <c r="I2697" s="992" t="s">
        <v>90</v>
      </c>
      <c r="J2697" s="993"/>
      <c r="K2697" s="993"/>
      <c r="L2697" s="993"/>
      <c r="M2697" s="994"/>
    </row>
    <row r="2698" spans="1:13" ht="16.5" customHeight="1">
      <c r="A2698" s="17"/>
      <c r="B2698" s="436" t="s">
        <v>165</v>
      </c>
      <c r="C2698" s="471" t="s">
        <v>77</v>
      </c>
      <c r="D2698" s="451" t="s">
        <v>173</v>
      </c>
      <c r="E2698" s="148"/>
      <c r="F2698" s="468" t="s">
        <v>85</v>
      </c>
      <c r="G2698" s="466"/>
      <c r="H2698" s="467"/>
      <c r="I2698" s="995"/>
      <c r="J2698" s="996"/>
      <c r="K2698" s="996"/>
      <c r="L2698" s="996"/>
      <c r="M2698" s="997"/>
    </row>
    <row r="2699" spans="1:13" ht="16.5" customHeight="1">
      <c r="A2699" s="17"/>
      <c r="B2699" s="436" t="s">
        <v>165</v>
      </c>
      <c r="C2699" s="471" t="s">
        <v>78</v>
      </c>
      <c r="D2699" s="451" t="s">
        <v>174</v>
      </c>
      <c r="E2699" s="148"/>
      <c r="F2699" s="468" t="s">
        <v>86</v>
      </c>
      <c r="G2699" s="466"/>
      <c r="H2699" s="467"/>
      <c r="I2699" s="995"/>
      <c r="J2699" s="996"/>
      <c r="K2699" s="996"/>
      <c r="L2699" s="996"/>
      <c r="M2699" s="997"/>
    </row>
    <row r="2700" spans="1:13" ht="16.5" customHeight="1">
      <c r="A2700" s="17"/>
      <c r="B2700" s="436" t="s">
        <v>165</v>
      </c>
      <c r="C2700" s="471" t="s">
        <v>80</v>
      </c>
      <c r="D2700" s="451" t="s">
        <v>171</v>
      </c>
      <c r="E2700" s="148"/>
      <c r="F2700" s="468" t="s">
        <v>88</v>
      </c>
      <c r="G2700" s="466"/>
      <c r="H2700" s="467"/>
      <c r="I2700" s="998"/>
      <c r="J2700" s="999"/>
      <c r="K2700" s="999"/>
      <c r="L2700" s="999"/>
      <c r="M2700" s="1000"/>
    </row>
    <row r="2701" spans="1:13" ht="16.5" customHeight="1" thickBot="1">
      <c r="A2701" s="17"/>
      <c r="B2701" s="437" t="s">
        <v>165</v>
      </c>
      <c r="C2701" s="280" t="s">
        <v>79</v>
      </c>
      <c r="D2701" s="446" t="s">
        <v>172</v>
      </c>
      <c r="E2701" s="439"/>
      <c r="F2701" s="461" t="s">
        <v>87</v>
      </c>
      <c r="G2701" s="462"/>
      <c r="H2701" s="469"/>
      <c r="I2701" s="989" t="s">
        <v>124</v>
      </c>
      <c r="J2701" s="990"/>
      <c r="K2701" s="990"/>
      <c r="L2701" s="990"/>
      <c r="M2701" s="991"/>
    </row>
    <row r="2702" spans="1:13" ht="14.25" customHeight="1" thickBot="1">
      <c r="A2702" s="282">
        <f>A2666+1</f>
        <v>75</v>
      </c>
      <c r="B2702" s="1009" t="s">
        <v>61</v>
      </c>
      <c r="C2702" s="1010"/>
      <c r="D2702" s="1010"/>
      <c r="E2702" s="1010"/>
      <c r="F2702" s="1010"/>
      <c r="G2702" s="1010"/>
      <c r="H2702" s="1010"/>
      <c r="I2702" s="1010"/>
      <c r="J2702" s="1010"/>
      <c r="K2702" s="1010"/>
      <c r="L2702" s="1010"/>
      <c r="M2702" s="1011"/>
    </row>
    <row r="2703" spans="1:13" ht="36.75" thickTop="1">
      <c r="A2703" s="17"/>
      <c r="B2703" s="1005"/>
      <c r="C2703" s="1006"/>
      <c r="D2703" s="945" t="str">
        <f>Master!$E$8</f>
        <v>Govt.Sr.Sec.Sch. Raimalwada</v>
      </c>
      <c r="E2703" s="946"/>
      <c r="F2703" s="946"/>
      <c r="G2703" s="946"/>
      <c r="H2703" s="946"/>
      <c r="I2703" s="946"/>
      <c r="J2703" s="946"/>
      <c r="K2703" s="946"/>
      <c r="L2703" s="946"/>
      <c r="M2703" s="947"/>
    </row>
    <row r="2704" spans="1:13" ht="21" customHeight="1" thickBot="1">
      <c r="A2704" s="17"/>
      <c r="B2704" s="1007"/>
      <c r="C2704" s="1008"/>
      <c r="D2704" s="948" t="str">
        <f>Master!$E$11</f>
        <v>P.S.-Bapini (Jodhpur)</v>
      </c>
      <c r="E2704" s="949"/>
      <c r="F2704" s="949"/>
      <c r="G2704" s="949"/>
      <c r="H2704" s="949"/>
      <c r="I2704" s="949"/>
      <c r="J2704" s="949"/>
      <c r="K2704" s="949"/>
      <c r="L2704" s="949"/>
      <c r="M2704" s="950"/>
    </row>
    <row r="2705" spans="1:13" ht="42.75" customHeight="1" thickTop="1">
      <c r="A2705" s="17"/>
      <c r="B2705" s="273"/>
      <c r="C2705" s="916" t="s">
        <v>62</v>
      </c>
      <c r="D2705" s="917"/>
      <c r="E2705" s="917"/>
      <c r="F2705" s="917"/>
      <c r="G2705" s="917"/>
      <c r="H2705" s="917"/>
      <c r="I2705" s="918"/>
      <c r="J2705" s="922" t="s">
        <v>91</v>
      </c>
      <c r="K2705" s="922"/>
      <c r="L2705" s="934" t="str">
        <f>Master!$E$14</f>
        <v>0810000000</v>
      </c>
      <c r="M2705" s="935"/>
    </row>
    <row r="2706" spans="1:13" ht="18" customHeight="1" thickBot="1">
      <c r="A2706" s="17"/>
      <c r="B2706" s="274"/>
      <c r="C2706" s="919"/>
      <c r="D2706" s="920"/>
      <c r="E2706" s="920"/>
      <c r="F2706" s="920"/>
      <c r="G2706" s="920"/>
      <c r="H2706" s="920"/>
      <c r="I2706" s="921"/>
      <c r="J2706" s="898" t="s">
        <v>63</v>
      </c>
      <c r="K2706" s="899"/>
      <c r="L2706" s="902" t="str">
        <f>Master!$E$6</f>
        <v>2021-22</v>
      </c>
      <c r="M2706" s="903"/>
    </row>
    <row r="2707" spans="1:13" ht="18" customHeight="1" thickBot="1">
      <c r="A2707" s="17"/>
      <c r="B2707" s="274"/>
      <c r="C2707" s="951" t="s">
        <v>125</v>
      </c>
      <c r="D2707" s="952"/>
      <c r="E2707" s="952"/>
      <c r="F2707" s="952"/>
      <c r="G2707" s="952"/>
      <c r="H2707" s="952"/>
      <c r="I2707" s="281">
        <f>VLOOKUP($A2702,'Class-1'!$B$9:$F$108,5,0)</f>
        <v>0</v>
      </c>
      <c r="J2707" s="900"/>
      <c r="K2707" s="901"/>
      <c r="L2707" s="904"/>
      <c r="M2707" s="905"/>
    </row>
    <row r="2708" spans="1:13" ht="18" customHeight="1">
      <c r="A2708" s="17"/>
      <c r="B2708" s="436" t="s">
        <v>165</v>
      </c>
      <c r="C2708" s="911" t="s">
        <v>20</v>
      </c>
      <c r="D2708" s="912"/>
      <c r="E2708" s="912"/>
      <c r="F2708" s="913"/>
      <c r="G2708" s="31" t="s">
        <v>101</v>
      </c>
      <c r="H2708" s="914">
        <f>VLOOKUP($A2702,'Class-1'!$B$9:$DL$108,3,0)</f>
        <v>0</v>
      </c>
      <c r="I2708" s="914"/>
      <c r="J2708" s="914"/>
      <c r="K2708" s="914"/>
      <c r="L2708" s="914"/>
      <c r="M2708" s="915"/>
    </row>
    <row r="2709" spans="1:13" ht="18" customHeight="1">
      <c r="A2709" s="17"/>
      <c r="B2709" s="436" t="s">
        <v>165</v>
      </c>
      <c r="C2709" s="953" t="s">
        <v>22</v>
      </c>
      <c r="D2709" s="954"/>
      <c r="E2709" s="954"/>
      <c r="F2709" s="955"/>
      <c r="G2709" s="60" t="s">
        <v>101</v>
      </c>
      <c r="H2709" s="956">
        <f>VLOOKUP($A2702,'Class-1'!$B$9:$DL$108,6,0)</f>
        <v>0</v>
      </c>
      <c r="I2709" s="956"/>
      <c r="J2709" s="956"/>
      <c r="K2709" s="956"/>
      <c r="L2709" s="956"/>
      <c r="M2709" s="957"/>
    </row>
    <row r="2710" spans="1:13" ht="18" customHeight="1">
      <c r="A2710" s="17"/>
      <c r="B2710" s="436" t="s">
        <v>165</v>
      </c>
      <c r="C2710" s="953" t="s">
        <v>23</v>
      </c>
      <c r="D2710" s="954"/>
      <c r="E2710" s="954"/>
      <c r="F2710" s="955"/>
      <c r="G2710" s="60" t="s">
        <v>101</v>
      </c>
      <c r="H2710" s="956">
        <f>VLOOKUP($A2702,'Class-1'!$B$9:$DL$108,7,0)</f>
        <v>0</v>
      </c>
      <c r="I2710" s="956"/>
      <c r="J2710" s="956"/>
      <c r="K2710" s="956"/>
      <c r="L2710" s="956"/>
      <c r="M2710" s="957"/>
    </row>
    <row r="2711" spans="1:13" ht="18" customHeight="1">
      <c r="A2711" s="17"/>
      <c r="B2711" s="436" t="s">
        <v>165</v>
      </c>
      <c r="C2711" s="953" t="s">
        <v>64</v>
      </c>
      <c r="D2711" s="954"/>
      <c r="E2711" s="954"/>
      <c r="F2711" s="955"/>
      <c r="G2711" s="60" t="s">
        <v>101</v>
      </c>
      <c r="H2711" s="956">
        <f>VLOOKUP($A2702,'Class-1'!$B$9:$DL$108,8,0)</f>
        <v>0</v>
      </c>
      <c r="I2711" s="956"/>
      <c r="J2711" s="956"/>
      <c r="K2711" s="956"/>
      <c r="L2711" s="956"/>
      <c r="M2711" s="957"/>
    </row>
    <row r="2712" spans="1:13" ht="18" customHeight="1">
      <c r="A2712" s="17"/>
      <c r="B2712" s="436" t="s">
        <v>165</v>
      </c>
      <c r="C2712" s="953" t="s">
        <v>65</v>
      </c>
      <c r="D2712" s="954"/>
      <c r="E2712" s="954"/>
      <c r="F2712" s="955"/>
      <c r="G2712" s="60" t="s">
        <v>101</v>
      </c>
      <c r="H2712" s="1026" t="str">
        <f>CONCATENATE('Class-1'!$F$4,'Class-1'!$I$4)</f>
        <v>4(A)</v>
      </c>
      <c r="I2712" s="956"/>
      <c r="J2712" s="956"/>
      <c r="K2712" s="956"/>
      <c r="L2712" s="956"/>
      <c r="M2712" s="957"/>
    </row>
    <row r="2713" spans="1:13" ht="18" customHeight="1" thickBot="1">
      <c r="A2713" s="17"/>
      <c r="B2713" s="436" t="s">
        <v>165</v>
      </c>
      <c r="C2713" s="1027" t="s">
        <v>25</v>
      </c>
      <c r="D2713" s="1028"/>
      <c r="E2713" s="1028"/>
      <c r="F2713" s="1029"/>
      <c r="G2713" s="130" t="s">
        <v>101</v>
      </c>
      <c r="H2713" s="1030">
        <f>VLOOKUP($A2702,'Class-1'!$B$9:$DL$108,9,0)</f>
        <v>0</v>
      </c>
      <c r="I2713" s="1030"/>
      <c r="J2713" s="1030"/>
      <c r="K2713" s="1030"/>
      <c r="L2713" s="1030"/>
      <c r="M2713" s="1031"/>
    </row>
    <row r="2714" spans="1:13" ht="18" customHeight="1">
      <c r="A2714" s="17"/>
      <c r="B2714" s="436" t="s">
        <v>165</v>
      </c>
      <c r="C2714" s="958" t="s">
        <v>66</v>
      </c>
      <c r="D2714" s="959"/>
      <c r="E2714" s="268" t="s">
        <v>109</v>
      </c>
      <c r="F2714" s="268" t="s">
        <v>110</v>
      </c>
      <c r="G2714" s="265" t="s">
        <v>34</v>
      </c>
      <c r="H2714" s="269" t="s">
        <v>67</v>
      </c>
      <c r="I2714" s="265" t="s">
        <v>147</v>
      </c>
      <c r="J2714" s="270" t="s">
        <v>31</v>
      </c>
      <c r="K2714" s="960" t="s">
        <v>118</v>
      </c>
      <c r="L2714" s="961"/>
      <c r="M2714" s="275" t="s">
        <v>119</v>
      </c>
    </row>
    <row r="2715" spans="1:13" ht="18" customHeight="1" thickBot="1">
      <c r="A2715" s="17"/>
      <c r="B2715" s="436" t="s">
        <v>165</v>
      </c>
      <c r="C2715" s="966" t="s">
        <v>68</v>
      </c>
      <c r="D2715" s="967"/>
      <c r="E2715" s="470">
        <f>'Class-1'!$K$7</f>
        <v>20</v>
      </c>
      <c r="F2715" s="470">
        <f>'Class-1'!$L$7</f>
        <v>20</v>
      </c>
      <c r="G2715" s="266">
        <f>E2715+F2715</f>
        <v>40</v>
      </c>
      <c r="H2715" s="470">
        <f>'Class-1'!$Q$7</f>
        <v>60</v>
      </c>
      <c r="I2715" s="266">
        <f>G2715+H2715</f>
        <v>100</v>
      </c>
      <c r="J2715" s="470">
        <f>'Class-1'!$U$7</f>
        <v>100</v>
      </c>
      <c r="K2715" s="1032">
        <f>I2715+J2715</f>
        <v>200</v>
      </c>
      <c r="L2715" s="1033"/>
      <c r="M2715" s="276" t="s">
        <v>166</v>
      </c>
    </row>
    <row r="2716" spans="1:13" ht="18" customHeight="1">
      <c r="A2716" s="17"/>
      <c r="B2716" s="436" t="s">
        <v>165</v>
      </c>
      <c r="C2716" s="1034" t="str">
        <f>'Class-1'!$K$3</f>
        <v>Hindi</v>
      </c>
      <c r="D2716" s="1035"/>
      <c r="E2716" s="131">
        <f>IF(OR(C2716="",$I2707="NSO"),"",VLOOKUP($A2702,'Class-1'!$B$9:$DL$108,10,0))</f>
        <v>0</v>
      </c>
      <c r="F2716" s="131">
        <f>IF(OR(C2716="",$I2707="NSO"),"",VLOOKUP($A2702,'Class-1'!$B$9:$DL$108,11,0))</f>
        <v>0</v>
      </c>
      <c r="G2716" s="267">
        <f>SUM(E2716,F2716)</f>
        <v>0</v>
      </c>
      <c r="H2716" s="131">
        <f>IF(OR(C2716="",$I2707="NSO"),"",VLOOKUP($A2702,'Class-1'!$B$9:$DL$108,16,0))</f>
        <v>0</v>
      </c>
      <c r="I2716" s="264">
        <f t="shared" ref="I2716:I2721" si="297">SUM(G2716,H2716)</f>
        <v>0</v>
      </c>
      <c r="J2716" s="131">
        <f>IF(OR(C2716="",$I2707="NSO"),"",VLOOKUP($A2702,'Class-1'!$B$9:$DL$108,20,0))</f>
        <v>0</v>
      </c>
      <c r="K2716" s="1036">
        <f t="shared" ref="K2716:K2721" si="298">SUM(I2716,J2716)</f>
        <v>0</v>
      </c>
      <c r="L2716" s="1037">
        <f t="shared" ref="L2716:L2721" si="299">SUM(J2716,K2716)</f>
        <v>0</v>
      </c>
      <c r="M2716" s="277" t="str">
        <f>IF(OR(C2716="",$I2707="NSO"),"",VLOOKUP($A2702,'Class-1'!$B$9:$DL$108,23,0))</f>
        <v/>
      </c>
    </row>
    <row r="2717" spans="1:13" ht="18" customHeight="1">
      <c r="A2717" s="17"/>
      <c r="B2717" s="436" t="s">
        <v>165</v>
      </c>
      <c r="C2717" s="962" t="str">
        <f>'Class-1'!$Y$3</f>
        <v>Mathematics</v>
      </c>
      <c r="D2717" s="963"/>
      <c r="E2717" s="131">
        <f>IF(OR(C2717="",$I2707="NSO"),"",VLOOKUP($A2702,'Class-1'!$B$9:$DL$108,24,0))</f>
        <v>0</v>
      </c>
      <c r="F2717" s="131">
        <f>IF(OR(C2717="",$I2707="NSO"),"",VLOOKUP($A2702,'Class-1'!$B$9:$DL$108,25,0))</f>
        <v>0</v>
      </c>
      <c r="G2717" s="267">
        <f t="shared" ref="G2717:G2721" si="300">SUM(E2717,F2717)</f>
        <v>0</v>
      </c>
      <c r="H2717" s="131">
        <f>IF(OR(C2717="",$I2707="NSO"),"",VLOOKUP($A2702,'Class-1'!$B$9:$DL$108,30,0))</f>
        <v>0</v>
      </c>
      <c r="I2717" s="264">
        <f t="shared" si="297"/>
        <v>0</v>
      </c>
      <c r="J2717" s="131">
        <f>IF(OR(C2717="",$I2707="NSO"),"",VLOOKUP($A2702,'Class-1'!$B$9:$DL$108,34,0))</f>
        <v>0</v>
      </c>
      <c r="K2717" s="964">
        <f t="shared" si="298"/>
        <v>0</v>
      </c>
      <c r="L2717" s="965">
        <f t="shared" si="299"/>
        <v>0</v>
      </c>
      <c r="M2717" s="277" t="str">
        <f>IF(OR(C2717="",$I2707="NSO"),"",VLOOKUP($A2702,'Class-1'!$B$9:$DL$108,37,0))</f>
        <v/>
      </c>
    </row>
    <row r="2718" spans="1:13" ht="18" customHeight="1">
      <c r="A2718" s="17"/>
      <c r="B2718" s="436" t="s">
        <v>165</v>
      </c>
      <c r="C2718" s="962" t="str">
        <f>'Class-1'!$AM$3</f>
        <v>Sanskrit</v>
      </c>
      <c r="D2718" s="963"/>
      <c r="E2718" s="131">
        <f>IF(OR(C2718="",$I2707="NSO"),"",VLOOKUP($A2702,'Class-1'!$B$9:$DL$108,38,0))</f>
        <v>0</v>
      </c>
      <c r="F2718" s="131">
        <f>IF(OR(C2718="",$I2707="NSO"),"",VLOOKUP($A2702,'Class-1'!$B$9:$DL$108,39,0))</f>
        <v>0</v>
      </c>
      <c r="G2718" s="267">
        <f t="shared" si="300"/>
        <v>0</v>
      </c>
      <c r="H2718" s="131">
        <f>IF(OR(C2718="",$I2707="NSO"),"",VLOOKUP($A2702,'Class-1'!$B$9:$DL$108,44,0))</f>
        <v>0</v>
      </c>
      <c r="I2718" s="264">
        <f t="shared" si="297"/>
        <v>0</v>
      </c>
      <c r="J2718" s="131">
        <f>IF(OR(C2718="",$I2707="NSO"),"",VLOOKUP($A2702,'Class-1'!$B$9:$DL$108,48,0))</f>
        <v>0</v>
      </c>
      <c r="K2718" s="964">
        <f t="shared" si="298"/>
        <v>0</v>
      </c>
      <c r="L2718" s="965">
        <f t="shared" si="299"/>
        <v>0</v>
      </c>
      <c r="M2718" s="277" t="str">
        <f>IF(OR(C2718="",$I2707="NSO"),"",VLOOKUP($A2702,'Class-1'!$B$9:$DL$108,51,0))</f>
        <v/>
      </c>
    </row>
    <row r="2719" spans="1:13" ht="18" customHeight="1">
      <c r="A2719" s="17"/>
      <c r="B2719" s="436" t="s">
        <v>165</v>
      </c>
      <c r="C2719" s="962" t="str">
        <f>'Class-1'!$BA$3</f>
        <v>English</v>
      </c>
      <c r="D2719" s="963"/>
      <c r="E2719" s="131">
        <f>IF(OR(C2719="",$I2707="NSO"),"",VLOOKUP($A2702,'Class-1'!$B$9:$DL$108,52,0))</f>
        <v>0</v>
      </c>
      <c r="F2719" s="131">
        <f>IF(OR(C2719="",$I2707="NSO"),"",VLOOKUP($A2702,'Class-1'!$B$9:$DL$108,53,0))</f>
        <v>0</v>
      </c>
      <c r="G2719" s="267">
        <f t="shared" si="300"/>
        <v>0</v>
      </c>
      <c r="H2719" s="131">
        <f>IF(OR(C2719="",$I2707="NSO"),"",VLOOKUP($A2702,'Class-1'!$B$9:$DL$108,58,0))</f>
        <v>0</v>
      </c>
      <c r="I2719" s="264">
        <f t="shared" si="297"/>
        <v>0</v>
      </c>
      <c r="J2719" s="131">
        <f>IF(OR(C2719="",$I2707="NSO"),"",VLOOKUP($A2702,'Class-1'!$B$9:$DL$108,62,0))</f>
        <v>0</v>
      </c>
      <c r="K2719" s="964">
        <f t="shared" si="298"/>
        <v>0</v>
      </c>
      <c r="L2719" s="965">
        <f t="shared" si="299"/>
        <v>0</v>
      </c>
      <c r="M2719" s="277" t="str">
        <f>IF(OR(C2719="",$I2707="NSO"),"",VLOOKUP($A2702,'Class-1'!$B$9:$DL$108,65,0))</f>
        <v/>
      </c>
    </row>
    <row r="2720" spans="1:13" ht="18" customHeight="1" thickBot="1">
      <c r="A2720" s="17"/>
      <c r="B2720" s="436" t="s">
        <v>165</v>
      </c>
      <c r="C2720" s="966" t="s">
        <v>68</v>
      </c>
      <c r="D2720" s="967"/>
      <c r="E2720" s="470">
        <f>'Class-1'!$BO$7</f>
        <v>20</v>
      </c>
      <c r="F2720" s="470">
        <f>'Class-1'!$BP$7</f>
        <v>20</v>
      </c>
      <c r="G2720" s="266">
        <f t="shared" si="300"/>
        <v>40</v>
      </c>
      <c r="H2720" s="271">
        <f>'Class-1'!$BU$7</f>
        <v>60</v>
      </c>
      <c r="I2720" s="266">
        <f t="shared" si="297"/>
        <v>100</v>
      </c>
      <c r="J2720" s="470">
        <f>'Class-1'!$BY$7</f>
        <v>100</v>
      </c>
      <c r="K2720" s="1032">
        <f t="shared" si="298"/>
        <v>200</v>
      </c>
      <c r="L2720" s="1033">
        <f t="shared" si="299"/>
        <v>300</v>
      </c>
      <c r="M2720" s="276" t="s">
        <v>166</v>
      </c>
    </row>
    <row r="2721" spans="1:13" ht="18" customHeight="1">
      <c r="A2721" s="17"/>
      <c r="B2721" s="436" t="s">
        <v>165</v>
      </c>
      <c r="C2721" s="962" t="str">
        <f>'Class-1'!$BO$3</f>
        <v>Env. Study</v>
      </c>
      <c r="D2721" s="963"/>
      <c r="E2721" s="131">
        <f>IF(OR(C2721="",$I2707="NSO"),"",VLOOKUP($A2702,'Class-1'!$B$9:$DL$108,66,0))</f>
        <v>0</v>
      </c>
      <c r="F2721" s="131">
        <f>IF(OR(C2721="",$I2707="NSO"),"",VLOOKUP($A2702,'Class-1'!$B$9:$DL$108,67,0))</f>
        <v>0</v>
      </c>
      <c r="G2721" s="264">
        <f t="shared" si="300"/>
        <v>0</v>
      </c>
      <c r="H2721" s="131">
        <f>IF(OR(C2721="",$I2707="NSO"),"",VLOOKUP($A2702,'Class-1'!$B$9:$DL$108,72,0))</f>
        <v>0</v>
      </c>
      <c r="I2721" s="264">
        <f t="shared" si="297"/>
        <v>0</v>
      </c>
      <c r="J2721" s="131">
        <f>IF(OR(C2721="",$I2707="NSO"),"",VLOOKUP($A2702,'Class-1'!$B$9:$DL$108,76,0))</f>
        <v>0</v>
      </c>
      <c r="K2721" s="968">
        <f t="shared" si="298"/>
        <v>0</v>
      </c>
      <c r="L2721" s="969">
        <f t="shared" si="299"/>
        <v>0</v>
      </c>
      <c r="M2721" s="277" t="str">
        <f>IF(OR(C2721="",$I2707="NSO"),"",VLOOKUP($A2702,'Class-1'!$B$9:$DL$108,79,0))</f>
        <v/>
      </c>
    </row>
    <row r="2722" spans="1:13" ht="18" customHeight="1" thickBot="1">
      <c r="A2722" s="17"/>
      <c r="B2722" s="436" t="s">
        <v>165</v>
      </c>
      <c r="C2722" s="970"/>
      <c r="D2722" s="971"/>
      <c r="E2722" s="971"/>
      <c r="F2722" s="971"/>
      <c r="G2722" s="971"/>
      <c r="H2722" s="971"/>
      <c r="I2722" s="971"/>
      <c r="J2722" s="971"/>
      <c r="K2722" s="971"/>
      <c r="L2722" s="971"/>
      <c r="M2722" s="972"/>
    </row>
    <row r="2723" spans="1:13" ht="18" customHeight="1">
      <c r="A2723" s="17"/>
      <c r="B2723" s="436" t="s">
        <v>165</v>
      </c>
      <c r="C2723" s="973" t="s">
        <v>120</v>
      </c>
      <c r="D2723" s="974"/>
      <c r="E2723" s="975"/>
      <c r="F2723" s="906" t="s">
        <v>121</v>
      </c>
      <c r="G2723" s="906"/>
      <c r="H2723" s="907" t="s">
        <v>122</v>
      </c>
      <c r="I2723" s="908"/>
      <c r="J2723" s="132" t="s">
        <v>51</v>
      </c>
      <c r="K2723" s="438" t="s">
        <v>123</v>
      </c>
      <c r="L2723" s="262" t="s">
        <v>49</v>
      </c>
      <c r="M2723" s="278" t="s">
        <v>54</v>
      </c>
    </row>
    <row r="2724" spans="1:13" ht="18" customHeight="1" thickBot="1">
      <c r="A2724" s="17"/>
      <c r="B2724" s="436" t="s">
        <v>165</v>
      </c>
      <c r="C2724" s="976"/>
      <c r="D2724" s="977"/>
      <c r="E2724" s="978"/>
      <c r="F2724" s="909">
        <f>IF(OR($I2707="",$I2707="NSO"),"",VLOOKUP($A2702,'Class-1'!$B$9:$DL$108,107,0))</f>
        <v>1000</v>
      </c>
      <c r="G2724" s="910"/>
      <c r="H2724" s="909">
        <f>IF(OR($I2707="",$I2707="NSO"),"",VLOOKUP($A2702,'Class-1'!$B$9:$DL$108,108,0))</f>
        <v>0</v>
      </c>
      <c r="I2724" s="910"/>
      <c r="J2724" s="133">
        <f>IF(OR($I2707="",$I2707="NSO"),"",VLOOKUP($A2702,'Class-1'!$B$9:$DL$200,109,0))</f>
        <v>0</v>
      </c>
      <c r="K2724" s="133" t="str">
        <f>IF(OR($I2707="",$I2707="NSO"),"",VLOOKUP($A2702,'Class-1'!$B$9:$DL$200,110,0))</f>
        <v/>
      </c>
      <c r="L2724" s="263" t="str">
        <f>IF(OR($I2707="",$I2707="NSO"),"",VLOOKUP($A2702,'Class-1'!$B$9:$DL$200,111,0))</f>
        <v/>
      </c>
      <c r="M2724" s="279" t="str">
        <f>IF(OR($I2707="",$I2707="NSO"),"",VLOOKUP($A2702,'Class-1'!$B$9:$DL$200,113,0))</f>
        <v/>
      </c>
    </row>
    <row r="2725" spans="1:13" ht="18" customHeight="1" thickBot="1">
      <c r="A2725" s="17"/>
      <c r="B2725" s="436" t="s">
        <v>165</v>
      </c>
      <c r="C2725" s="979"/>
      <c r="D2725" s="980"/>
      <c r="E2725" s="980"/>
      <c r="F2725" s="980"/>
      <c r="G2725" s="980"/>
      <c r="H2725" s="981"/>
      <c r="I2725" s="983" t="s">
        <v>73</v>
      </c>
      <c r="J2725" s="984"/>
      <c r="K2725" s="63">
        <f>IF(OR($I2707="",$I2707="NSO"),"",VLOOKUP($A2702,'Class-1'!$B$9:$DL$200,104,0))</f>
        <v>0</v>
      </c>
      <c r="L2725" s="982" t="s">
        <v>93</v>
      </c>
      <c r="M2725" s="897"/>
    </row>
    <row r="2726" spans="1:13" ht="18" customHeight="1" thickBot="1">
      <c r="A2726" s="17"/>
      <c r="B2726" s="436" t="s">
        <v>165</v>
      </c>
      <c r="C2726" s="1014" t="s">
        <v>72</v>
      </c>
      <c r="D2726" s="1015"/>
      <c r="E2726" s="1015"/>
      <c r="F2726" s="1015"/>
      <c r="G2726" s="1015"/>
      <c r="H2726" s="1016"/>
      <c r="I2726" s="1017" t="s">
        <v>74</v>
      </c>
      <c r="J2726" s="1018"/>
      <c r="K2726" s="64">
        <f>IF(OR($I2707="",$I2707="NSO"),"",VLOOKUP($A2702,'Class-1'!$B$9:$DL$200,105,0))</f>
        <v>0</v>
      </c>
      <c r="L2726" s="1019" t="str">
        <f>IF(OR($I2707="",$I2707="NSO"),"",VLOOKUP($A2702,'Class-1'!$B$9:$DL$200,106,0))</f>
        <v/>
      </c>
      <c r="M2726" s="1020"/>
    </row>
    <row r="2727" spans="1:13" ht="18" customHeight="1" thickBot="1">
      <c r="A2727" s="17"/>
      <c r="B2727" s="436" t="s">
        <v>165</v>
      </c>
      <c r="C2727" s="1001" t="s">
        <v>66</v>
      </c>
      <c r="D2727" s="1002"/>
      <c r="E2727" s="1003"/>
      <c r="F2727" s="1012" t="s">
        <v>69</v>
      </c>
      <c r="G2727" s="1013"/>
      <c r="H2727" s="272" t="s">
        <v>58</v>
      </c>
      <c r="I2727" s="985" t="s">
        <v>75</v>
      </c>
      <c r="J2727" s="986"/>
      <c r="K2727" s="987">
        <f>IF(OR($I2707="",$I2707="NSO"),"",VLOOKUP($A2702,'Class-1'!$B$9:$DL$200,114,0))</f>
        <v>0</v>
      </c>
      <c r="L2727" s="987"/>
      <c r="M2727" s="988"/>
    </row>
    <row r="2728" spans="1:13" ht="18" customHeight="1">
      <c r="A2728" s="17"/>
      <c r="B2728" s="436" t="s">
        <v>165</v>
      </c>
      <c r="C2728" s="923" t="str">
        <f>'Class-1'!$CC$3</f>
        <v>WORK EXP.</v>
      </c>
      <c r="D2728" s="924"/>
      <c r="E2728" s="925"/>
      <c r="F2728" s="926" t="str">
        <f>IF(OR(C2728="",$I2707="NSO"),"",VLOOKUP($A2702,'Class-1'!$B$9:$DZ$200,121,0))</f>
        <v>0/100</v>
      </c>
      <c r="G2728" s="927"/>
      <c r="H2728" s="85" t="str">
        <f>IF(OR(C2728="",$I2707="NSO"),"",VLOOKUP($A2702,'Class-1'!$B$9:$DL$108,87,0))</f>
        <v/>
      </c>
      <c r="I2728" s="1021" t="s">
        <v>95</v>
      </c>
      <c r="J2728" s="1022"/>
      <c r="K2728" s="1023">
        <f>'Class-1'!$T$2</f>
        <v>44705</v>
      </c>
      <c r="L2728" s="1024"/>
      <c r="M2728" s="1025"/>
    </row>
    <row r="2729" spans="1:13" ht="18" customHeight="1">
      <c r="A2729" s="17"/>
      <c r="B2729" s="436" t="s">
        <v>165</v>
      </c>
      <c r="C2729" s="923" t="str">
        <f>'Class-1'!$CK$3</f>
        <v>ART EDUCATION</v>
      </c>
      <c r="D2729" s="924"/>
      <c r="E2729" s="925"/>
      <c r="F2729" s="926" t="str">
        <f>IF(OR(C2729="",$I2707="NSO"),"",VLOOKUP($A2702,'Class-1'!$B$9:$DZ$200,125,0))</f>
        <v>0/100</v>
      </c>
      <c r="G2729" s="927"/>
      <c r="H2729" s="134" t="str">
        <f>IF(OR(C2729="",$I2707="NSO"),"",VLOOKUP($A2702,'Class-1'!$B$9:$DL$108,95,0))</f>
        <v/>
      </c>
      <c r="I2729" s="928"/>
      <c r="J2729" s="929"/>
      <c r="K2729" s="929"/>
      <c r="L2729" s="929"/>
      <c r="M2729" s="930"/>
    </row>
    <row r="2730" spans="1:13" ht="18" customHeight="1" thickBot="1">
      <c r="A2730" s="17"/>
      <c r="B2730" s="436" t="s">
        <v>165</v>
      </c>
      <c r="C2730" s="931" t="str">
        <f>'Class-1'!$CS$3</f>
        <v>HEALTH &amp; PHY. EDUCATION</v>
      </c>
      <c r="D2730" s="932"/>
      <c r="E2730" s="933"/>
      <c r="F2730" s="926" t="str">
        <f>IF(OR(C2730="",$I2707="NSO"),"",VLOOKUP($A2702,'Class-1'!$B$9:$DZ$200,129,0))</f>
        <v>0/100</v>
      </c>
      <c r="G2730" s="927"/>
      <c r="H2730" s="86" t="str">
        <f>IF(OR(C2730="",$I2707="NSO"),"",VLOOKUP($A2702,'Class-1'!$B$9:$DL$108,103,0))</f>
        <v/>
      </c>
      <c r="I2730" s="889" t="s">
        <v>89</v>
      </c>
      <c r="J2730" s="890"/>
      <c r="K2730" s="936"/>
      <c r="L2730" s="937"/>
      <c r="M2730" s="938"/>
    </row>
    <row r="2731" spans="1:13" ht="18" customHeight="1">
      <c r="A2731" s="17"/>
      <c r="B2731" s="436" t="s">
        <v>165</v>
      </c>
      <c r="C2731" s="895" t="s">
        <v>76</v>
      </c>
      <c r="D2731" s="896"/>
      <c r="E2731" s="896"/>
      <c r="F2731" s="896"/>
      <c r="G2731" s="896"/>
      <c r="H2731" s="897"/>
      <c r="I2731" s="891"/>
      <c r="J2731" s="892"/>
      <c r="K2731" s="939"/>
      <c r="L2731" s="940"/>
      <c r="M2731" s="941"/>
    </row>
    <row r="2732" spans="1:13" ht="18" customHeight="1">
      <c r="A2732" s="17"/>
      <c r="B2732" s="436" t="s">
        <v>165</v>
      </c>
      <c r="C2732" s="135" t="s">
        <v>35</v>
      </c>
      <c r="D2732" s="463" t="s">
        <v>82</v>
      </c>
      <c r="E2732" s="452"/>
      <c r="F2732" s="463" t="s">
        <v>83</v>
      </c>
      <c r="G2732" s="464"/>
      <c r="H2732" s="465"/>
      <c r="I2732" s="893"/>
      <c r="J2732" s="894"/>
      <c r="K2732" s="942"/>
      <c r="L2732" s="943"/>
      <c r="M2732" s="944"/>
    </row>
    <row r="2733" spans="1:13" ht="16.5" customHeight="1">
      <c r="A2733" s="17"/>
      <c r="B2733" s="436" t="s">
        <v>165</v>
      </c>
      <c r="C2733" s="148" t="s">
        <v>168</v>
      </c>
      <c r="D2733" s="451" t="s">
        <v>170</v>
      </c>
      <c r="E2733" s="148"/>
      <c r="F2733" s="468" t="s">
        <v>84</v>
      </c>
      <c r="G2733" s="466"/>
      <c r="H2733" s="467"/>
      <c r="I2733" s="992" t="s">
        <v>90</v>
      </c>
      <c r="J2733" s="993"/>
      <c r="K2733" s="993"/>
      <c r="L2733" s="993"/>
      <c r="M2733" s="994"/>
    </row>
    <row r="2734" spans="1:13" ht="16.5" customHeight="1">
      <c r="A2734" s="17"/>
      <c r="B2734" s="436" t="s">
        <v>165</v>
      </c>
      <c r="C2734" s="471" t="s">
        <v>77</v>
      </c>
      <c r="D2734" s="451" t="s">
        <v>173</v>
      </c>
      <c r="E2734" s="148"/>
      <c r="F2734" s="468" t="s">
        <v>85</v>
      </c>
      <c r="G2734" s="466"/>
      <c r="H2734" s="467"/>
      <c r="I2734" s="995"/>
      <c r="J2734" s="996"/>
      <c r="K2734" s="996"/>
      <c r="L2734" s="996"/>
      <c r="M2734" s="997"/>
    </row>
    <row r="2735" spans="1:13" ht="16.5" customHeight="1">
      <c r="A2735" s="17"/>
      <c r="B2735" s="436" t="s">
        <v>165</v>
      </c>
      <c r="C2735" s="471" t="s">
        <v>78</v>
      </c>
      <c r="D2735" s="451" t="s">
        <v>174</v>
      </c>
      <c r="E2735" s="148"/>
      <c r="F2735" s="468" t="s">
        <v>86</v>
      </c>
      <c r="G2735" s="466"/>
      <c r="H2735" s="467"/>
      <c r="I2735" s="995"/>
      <c r="J2735" s="996"/>
      <c r="K2735" s="996"/>
      <c r="L2735" s="996"/>
      <c r="M2735" s="997"/>
    </row>
    <row r="2736" spans="1:13" ht="16.5" customHeight="1">
      <c r="A2736" s="17"/>
      <c r="B2736" s="436" t="s">
        <v>165</v>
      </c>
      <c r="C2736" s="471" t="s">
        <v>80</v>
      </c>
      <c r="D2736" s="451" t="s">
        <v>171</v>
      </c>
      <c r="E2736" s="148"/>
      <c r="F2736" s="468" t="s">
        <v>88</v>
      </c>
      <c r="G2736" s="466"/>
      <c r="H2736" s="467"/>
      <c r="I2736" s="998"/>
      <c r="J2736" s="999"/>
      <c r="K2736" s="999"/>
      <c r="L2736" s="999"/>
      <c r="M2736" s="1000"/>
    </row>
    <row r="2737" spans="1:13" ht="16.5" customHeight="1" thickBot="1">
      <c r="A2737" s="17"/>
      <c r="B2737" s="437" t="s">
        <v>165</v>
      </c>
      <c r="C2737" s="280" t="s">
        <v>79</v>
      </c>
      <c r="D2737" s="446" t="s">
        <v>172</v>
      </c>
      <c r="E2737" s="439"/>
      <c r="F2737" s="461" t="s">
        <v>87</v>
      </c>
      <c r="G2737" s="462"/>
      <c r="H2737" s="469"/>
      <c r="I2737" s="989" t="s">
        <v>124</v>
      </c>
      <c r="J2737" s="990"/>
      <c r="K2737" s="990"/>
      <c r="L2737" s="990"/>
      <c r="M2737" s="991"/>
    </row>
    <row r="2738" spans="1:13" ht="20.25" customHeight="1" thickBot="1">
      <c r="A2738" s="1004"/>
      <c r="B2738" s="1004"/>
      <c r="C2738" s="1004"/>
      <c r="D2738" s="1004"/>
      <c r="E2738" s="1004"/>
      <c r="F2738" s="1004"/>
      <c r="G2738" s="1004"/>
      <c r="H2738" s="1004"/>
      <c r="I2738" s="1004"/>
      <c r="J2738" s="1004"/>
      <c r="K2738" s="1004"/>
      <c r="L2738" s="1004"/>
      <c r="M2738" s="1004"/>
    </row>
    <row r="2739" spans="1:13" ht="14.25" customHeight="1" thickBot="1">
      <c r="A2739" s="282">
        <f>A2702+1</f>
        <v>76</v>
      </c>
      <c r="B2739" s="1009" t="s">
        <v>61</v>
      </c>
      <c r="C2739" s="1010"/>
      <c r="D2739" s="1010"/>
      <c r="E2739" s="1010"/>
      <c r="F2739" s="1010"/>
      <c r="G2739" s="1010"/>
      <c r="H2739" s="1010"/>
      <c r="I2739" s="1010"/>
      <c r="J2739" s="1010"/>
      <c r="K2739" s="1010"/>
      <c r="L2739" s="1010"/>
      <c r="M2739" s="1011"/>
    </row>
    <row r="2740" spans="1:13" ht="36.75" thickTop="1">
      <c r="A2740" s="17"/>
      <c r="B2740" s="1005"/>
      <c r="C2740" s="1006"/>
      <c r="D2740" s="945" t="str">
        <f>Master!$E$8</f>
        <v>Govt.Sr.Sec.Sch. Raimalwada</v>
      </c>
      <c r="E2740" s="946"/>
      <c r="F2740" s="946"/>
      <c r="G2740" s="946"/>
      <c r="H2740" s="946"/>
      <c r="I2740" s="946"/>
      <c r="J2740" s="946"/>
      <c r="K2740" s="946"/>
      <c r="L2740" s="946"/>
      <c r="M2740" s="947"/>
    </row>
    <row r="2741" spans="1:13" ht="21" customHeight="1" thickBot="1">
      <c r="A2741" s="17"/>
      <c r="B2741" s="1007"/>
      <c r="C2741" s="1008"/>
      <c r="D2741" s="948" t="str">
        <f>Master!$E$11</f>
        <v>P.S.-Bapini (Jodhpur)</v>
      </c>
      <c r="E2741" s="949"/>
      <c r="F2741" s="949"/>
      <c r="G2741" s="949"/>
      <c r="H2741" s="949"/>
      <c r="I2741" s="949"/>
      <c r="J2741" s="949"/>
      <c r="K2741" s="949"/>
      <c r="L2741" s="949"/>
      <c r="M2741" s="950"/>
    </row>
    <row r="2742" spans="1:13" ht="42.75" customHeight="1" thickTop="1">
      <c r="A2742" s="17"/>
      <c r="B2742" s="273"/>
      <c r="C2742" s="916" t="s">
        <v>62</v>
      </c>
      <c r="D2742" s="917"/>
      <c r="E2742" s="917"/>
      <c r="F2742" s="917"/>
      <c r="G2742" s="917"/>
      <c r="H2742" s="917"/>
      <c r="I2742" s="918"/>
      <c r="J2742" s="922" t="s">
        <v>91</v>
      </c>
      <c r="K2742" s="922"/>
      <c r="L2742" s="934" t="str">
        <f>Master!$E$14</f>
        <v>0810000000</v>
      </c>
      <c r="M2742" s="935"/>
    </row>
    <row r="2743" spans="1:13" ht="18" customHeight="1" thickBot="1">
      <c r="A2743" s="17"/>
      <c r="B2743" s="274"/>
      <c r="C2743" s="919"/>
      <c r="D2743" s="920"/>
      <c r="E2743" s="920"/>
      <c r="F2743" s="920"/>
      <c r="G2743" s="920"/>
      <c r="H2743" s="920"/>
      <c r="I2743" s="921"/>
      <c r="J2743" s="898" t="s">
        <v>63</v>
      </c>
      <c r="K2743" s="899"/>
      <c r="L2743" s="902" t="str">
        <f>Master!$E$6</f>
        <v>2021-22</v>
      </c>
      <c r="M2743" s="903"/>
    </row>
    <row r="2744" spans="1:13" ht="18" customHeight="1" thickBot="1">
      <c r="A2744" s="17"/>
      <c r="B2744" s="274"/>
      <c r="C2744" s="951" t="s">
        <v>125</v>
      </c>
      <c r="D2744" s="952"/>
      <c r="E2744" s="952"/>
      <c r="F2744" s="952"/>
      <c r="G2744" s="952"/>
      <c r="H2744" s="952"/>
      <c r="I2744" s="281">
        <f>VLOOKUP($A2739,'Class-1'!$B$9:$F$108,5,0)</f>
        <v>0</v>
      </c>
      <c r="J2744" s="900"/>
      <c r="K2744" s="901"/>
      <c r="L2744" s="904"/>
      <c r="M2744" s="905"/>
    </row>
    <row r="2745" spans="1:13" ht="18" customHeight="1">
      <c r="A2745" s="17"/>
      <c r="B2745" s="436" t="s">
        <v>165</v>
      </c>
      <c r="C2745" s="911" t="s">
        <v>20</v>
      </c>
      <c r="D2745" s="912"/>
      <c r="E2745" s="912"/>
      <c r="F2745" s="913"/>
      <c r="G2745" s="31" t="s">
        <v>101</v>
      </c>
      <c r="H2745" s="914">
        <f>VLOOKUP($A2739,'Class-1'!$B$9:$DL$108,3,0)</f>
        <v>0</v>
      </c>
      <c r="I2745" s="914"/>
      <c r="J2745" s="914"/>
      <c r="K2745" s="914"/>
      <c r="L2745" s="914"/>
      <c r="M2745" s="915"/>
    </row>
    <row r="2746" spans="1:13" ht="18" customHeight="1">
      <c r="A2746" s="17"/>
      <c r="B2746" s="436" t="s">
        <v>165</v>
      </c>
      <c r="C2746" s="953" t="s">
        <v>22</v>
      </c>
      <c r="D2746" s="954"/>
      <c r="E2746" s="954"/>
      <c r="F2746" s="955"/>
      <c r="G2746" s="60" t="s">
        <v>101</v>
      </c>
      <c r="H2746" s="956">
        <f>VLOOKUP($A2739,'Class-1'!$B$9:$DL$108,6,0)</f>
        <v>0</v>
      </c>
      <c r="I2746" s="956"/>
      <c r="J2746" s="956"/>
      <c r="K2746" s="956"/>
      <c r="L2746" s="956"/>
      <c r="M2746" s="957"/>
    </row>
    <row r="2747" spans="1:13" ht="18" customHeight="1">
      <c r="A2747" s="17"/>
      <c r="B2747" s="436" t="s">
        <v>165</v>
      </c>
      <c r="C2747" s="953" t="s">
        <v>23</v>
      </c>
      <c r="D2747" s="954"/>
      <c r="E2747" s="954"/>
      <c r="F2747" s="955"/>
      <c r="G2747" s="60" t="s">
        <v>101</v>
      </c>
      <c r="H2747" s="956">
        <f>VLOOKUP($A2739,'Class-1'!$B$9:$DL$108,7,0)</f>
        <v>0</v>
      </c>
      <c r="I2747" s="956"/>
      <c r="J2747" s="956"/>
      <c r="K2747" s="956"/>
      <c r="L2747" s="956"/>
      <c r="M2747" s="957"/>
    </row>
    <row r="2748" spans="1:13" ht="18" customHeight="1">
      <c r="A2748" s="17"/>
      <c r="B2748" s="436" t="s">
        <v>165</v>
      </c>
      <c r="C2748" s="953" t="s">
        <v>64</v>
      </c>
      <c r="D2748" s="954"/>
      <c r="E2748" s="954"/>
      <c r="F2748" s="955"/>
      <c r="G2748" s="60" t="s">
        <v>101</v>
      </c>
      <c r="H2748" s="956">
        <f>VLOOKUP($A2739,'Class-1'!$B$9:$DL$108,8,0)</f>
        <v>0</v>
      </c>
      <c r="I2748" s="956"/>
      <c r="J2748" s="956"/>
      <c r="K2748" s="956"/>
      <c r="L2748" s="956"/>
      <c r="M2748" s="957"/>
    </row>
    <row r="2749" spans="1:13" ht="18" customHeight="1">
      <c r="A2749" s="17"/>
      <c r="B2749" s="436" t="s">
        <v>165</v>
      </c>
      <c r="C2749" s="953" t="s">
        <v>65</v>
      </c>
      <c r="D2749" s="954"/>
      <c r="E2749" s="954"/>
      <c r="F2749" s="955"/>
      <c r="G2749" s="60" t="s">
        <v>101</v>
      </c>
      <c r="H2749" s="1026" t="str">
        <f>CONCATENATE('Class-1'!$F$4,'Class-1'!$I$4)</f>
        <v>4(A)</v>
      </c>
      <c r="I2749" s="956"/>
      <c r="J2749" s="956"/>
      <c r="K2749" s="956"/>
      <c r="L2749" s="956"/>
      <c r="M2749" s="957"/>
    </row>
    <row r="2750" spans="1:13" ht="18" customHeight="1" thickBot="1">
      <c r="A2750" s="17"/>
      <c r="B2750" s="436" t="s">
        <v>165</v>
      </c>
      <c r="C2750" s="1027" t="s">
        <v>25</v>
      </c>
      <c r="D2750" s="1028"/>
      <c r="E2750" s="1028"/>
      <c r="F2750" s="1029"/>
      <c r="G2750" s="130" t="s">
        <v>101</v>
      </c>
      <c r="H2750" s="1030">
        <f>VLOOKUP($A2739,'Class-1'!$B$9:$DL$108,9,0)</f>
        <v>0</v>
      </c>
      <c r="I2750" s="1030"/>
      <c r="J2750" s="1030"/>
      <c r="K2750" s="1030"/>
      <c r="L2750" s="1030"/>
      <c r="M2750" s="1031"/>
    </row>
    <row r="2751" spans="1:13" ht="18" customHeight="1">
      <c r="A2751" s="17"/>
      <c r="B2751" s="436" t="s">
        <v>165</v>
      </c>
      <c r="C2751" s="958" t="s">
        <v>66</v>
      </c>
      <c r="D2751" s="959"/>
      <c r="E2751" s="268" t="s">
        <v>109</v>
      </c>
      <c r="F2751" s="268" t="s">
        <v>110</v>
      </c>
      <c r="G2751" s="265" t="s">
        <v>34</v>
      </c>
      <c r="H2751" s="269" t="s">
        <v>67</v>
      </c>
      <c r="I2751" s="265" t="s">
        <v>147</v>
      </c>
      <c r="J2751" s="270" t="s">
        <v>31</v>
      </c>
      <c r="K2751" s="960" t="s">
        <v>118</v>
      </c>
      <c r="L2751" s="961"/>
      <c r="M2751" s="275" t="s">
        <v>119</v>
      </c>
    </row>
    <row r="2752" spans="1:13" ht="18" customHeight="1" thickBot="1">
      <c r="A2752" s="17"/>
      <c r="B2752" s="436" t="s">
        <v>165</v>
      </c>
      <c r="C2752" s="966" t="s">
        <v>68</v>
      </c>
      <c r="D2752" s="967"/>
      <c r="E2752" s="470">
        <f>'Class-1'!$K$7</f>
        <v>20</v>
      </c>
      <c r="F2752" s="470">
        <f>'Class-1'!$L$7</f>
        <v>20</v>
      </c>
      <c r="G2752" s="266">
        <f>E2752+F2752</f>
        <v>40</v>
      </c>
      <c r="H2752" s="470">
        <f>'Class-1'!$Q$7</f>
        <v>60</v>
      </c>
      <c r="I2752" s="266">
        <f>G2752+H2752</f>
        <v>100</v>
      </c>
      <c r="J2752" s="470">
        <f>'Class-1'!$U$7</f>
        <v>100</v>
      </c>
      <c r="K2752" s="1032">
        <f>I2752+J2752</f>
        <v>200</v>
      </c>
      <c r="L2752" s="1033"/>
      <c r="M2752" s="276" t="s">
        <v>166</v>
      </c>
    </row>
    <row r="2753" spans="1:13" ht="18" customHeight="1">
      <c r="A2753" s="17"/>
      <c r="B2753" s="436" t="s">
        <v>165</v>
      </c>
      <c r="C2753" s="1034" t="str">
        <f>'Class-1'!$K$3</f>
        <v>Hindi</v>
      </c>
      <c r="D2753" s="1035"/>
      <c r="E2753" s="131">
        <f>IF(OR(C2753="",$I2744="NSO"),"",VLOOKUP($A2739,'Class-1'!$B$9:$DL$108,10,0))</f>
        <v>0</v>
      </c>
      <c r="F2753" s="131">
        <f>IF(OR(C2753="",$I2744="NSO"),"",VLOOKUP($A2739,'Class-1'!$B$9:$DL$108,11,0))</f>
        <v>0</v>
      </c>
      <c r="G2753" s="267">
        <f>SUM(E2753,F2753)</f>
        <v>0</v>
      </c>
      <c r="H2753" s="131">
        <f>IF(OR(C2753="",$I2744="NSO"),"",VLOOKUP($A2739,'Class-1'!$B$9:$DL$108,16,0))</f>
        <v>0</v>
      </c>
      <c r="I2753" s="264">
        <f t="shared" ref="I2753:I2758" si="301">SUM(G2753,H2753)</f>
        <v>0</v>
      </c>
      <c r="J2753" s="131">
        <f>IF(OR(C2753="",$I2744="NSO"),"",VLOOKUP($A2739,'Class-1'!$B$9:$DL$108,20,0))</f>
        <v>0</v>
      </c>
      <c r="K2753" s="1036">
        <f t="shared" ref="K2753:K2758" si="302">SUM(I2753,J2753)</f>
        <v>0</v>
      </c>
      <c r="L2753" s="1037">
        <f t="shared" ref="L2753:L2758" si="303">SUM(J2753,K2753)</f>
        <v>0</v>
      </c>
      <c r="M2753" s="277" t="str">
        <f>IF(OR(C2753="",$I2744="NSO"),"",VLOOKUP($A2739,'Class-1'!$B$9:$DL$108,23,0))</f>
        <v/>
      </c>
    </row>
    <row r="2754" spans="1:13" ht="18" customHeight="1">
      <c r="A2754" s="17"/>
      <c r="B2754" s="436" t="s">
        <v>165</v>
      </c>
      <c r="C2754" s="962" t="str">
        <f>'Class-1'!$Y$3</f>
        <v>Mathematics</v>
      </c>
      <c r="D2754" s="963"/>
      <c r="E2754" s="131">
        <f>IF(OR(C2754="",$I2744="NSO"),"",VLOOKUP($A2739,'Class-1'!$B$9:$DL$108,24,0))</f>
        <v>0</v>
      </c>
      <c r="F2754" s="131">
        <f>IF(OR(C2754="",$I2744="NSO"),"",VLOOKUP($A2739,'Class-1'!$B$9:$DL$108,25,0))</f>
        <v>0</v>
      </c>
      <c r="G2754" s="267">
        <f t="shared" ref="G2754:G2758" si="304">SUM(E2754,F2754)</f>
        <v>0</v>
      </c>
      <c r="H2754" s="131">
        <f>IF(OR(C2754="",$I2744="NSO"),"",VLOOKUP($A2739,'Class-1'!$B$9:$DL$108,30,0))</f>
        <v>0</v>
      </c>
      <c r="I2754" s="264">
        <f t="shared" si="301"/>
        <v>0</v>
      </c>
      <c r="J2754" s="131">
        <f>IF(OR(C2754="",$I2744="NSO"),"",VLOOKUP($A2739,'Class-1'!$B$9:$DL$108,34,0))</f>
        <v>0</v>
      </c>
      <c r="K2754" s="964">
        <f t="shared" si="302"/>
        <v>0</v>
      </c>
      <c r="L2754" s="965">
        <f t="shared" si="303"/>
        <v>0</v>
      </c>
      <c r="M2754" s="277" t="str">
        <f>IF(OR(C2754="",$I2744="NSO"),"",VLOOKUP($A2739,'Class-1'!$B$9:$DL$108,37,0))</f>
        <v/>
      </c>
    </row>
    <row r="2755" spans="1:13" ht="18" customHeight="1">
      <c r="A2755" s="17"/>
      <c r="B2755" s="436" t="s">
        <v>165</v>
      </c>
      <c r="C2755" s="962" t="str">
        <f>'Class-1'!$AM$3</f>
        <v>Sanskrit</v>
      </c>
      <c r="D2755" s="963"/>
      <c r="E2755" s="131">
        <f>IF(OR(C2755="",$I2744="NSO"),"",VLOOKUP($A2739,'Class-1'!$B$9:$DL$108,38,0))</f>
        <v>0</v>
      </c>
      <c r="F2755" s="131">
        <f>IF(OR(C2755="",$I2744="NSO"),"",VLOOKUP($A2739,'Class-1'!$B$9:$DL$108,39,0))</f>
        <v>0</v>
      </c>
      <c r="G2755" s="267">
        <f t="shared" si="304"/>
        <v>0</v>
      </c>
      <c r="H2755" s="131">
        <f>IF(OR(C2755="",$I2744="NSO"),"",VLOOKUP($A2739,'Class-1'!$B$9:$DL$108,44,0))</f>
        <v>0</v>
      </c>
      <c r="I2755" s="264">
        <f t="shared" si="301"/>
        <v>0</v>
      </c>
      <c r="J2755" s="131">
        <f>IF(OR(C2755="",$I2744="NSO"),"",VLOOKUP($A2739,'Class-1'!$B$9:$DL$108,48,0))</f>
        <v>0</v>
      </c>
      <c r="K2755" s="964">
        <f t="shared" si="302"/>
        <v>0</v>
      </c>
      <c r="L2755" s="965">
        <f t="shared" si="303"/>
        <v>0</v>
      </c>
      <c r="M2755" s="277" t="str">
        <f>IF(OR(C2755="",$I2744="NSO"),"",VLOOKUP($A2739,'Class-1'!$B$9:$DL$108,51,0))</f>
        <v/>
      </c>
    </row>
    <row r="2756" spans="1:13" ht="18" customHeight="1">
      <c r="A2756" s="17"/>
      <c r="B2756" s="436" t="s">
        <v>165</v>
      </c>
      <c r="C2756" s="962" t="str">
        <f>'Class-1'!$BA$3</f>
        <v>English</v>
      </c>
      <c r="D2756" s="963"/>
      <c r="E2756" s="131">
        <f>IF(OR(C2756="",$I2744="NSO"),"",VLOOKUP($A2739,'Class-1'!$B$9:$DL$108,52,0))</f>
        <v>0</v>
      </c>
      <c r="F2756" s="131">
        <f>IF(OR(C2756="",$I2744="NSO"),"",VLOOKUP($A2739,'Class-1'!$B$9:$DL$108,53,0))</f>
        <v>0</v>
      </c>
      <c r="G2756" s="267">
        <f t="shared" si="304"/>
        <v>0</v>
      </c>
      <c r="H2756" s="131">
        <f>IF(OR(C2756="",$I2744="NSO"),"",VLOOKUP($A2739,'Class-1'!$B$9:$DL$108,58,0))</f>
        <v>0</v>
      </c>
      <c r="I2756" s="264">
        <f t="shared" si="301"/>
        <v>0</v>
      </c>
      <c r="J2756" s="131">
        <f>IF(OR(C2756="",$I2744="NSO"),"",VLOOKUP($A2739,'Class-1'!$B$9:$DL$108,62,0))</f>
        <v>0</v>
      </c>
      <c r="K2756" s="964">
        <f t="shared" si="302"/>
        <v>0</v>
      </c>
      <c r="L2756" s="965">
        <f t="shared" si="303"/>
        <v>0</v>
      </c>
      <c r="M2756" s="277" t="str">
        <f>IF(OR(C2756="",$I2744="NSO"),"",VLOOKUP($A2739,'Class-1'!$B$9:$DL$108,65,0))</f>
        <v/>
      </c>
    </row>
    <row r="2757" spans="1:13" ht="18" customHeight="1" thickBot="1">
      <c r="A2757" s="17"/>
      <c r="B2757" s="436" t="s">
        <v>165</v>
      </c>
      <c r="C2757" s="966" t="s">
        <v>68</v>
      </c>
      <c r="D2757" s="967"/>
      <c r="E2757" s="470">
        <f>'Class-1'!$BO$7</f>
        <v>20</v>
      </c>
      <c r="F2757" s="470">
        <f>'Class-1'!$BP$7</f>
        <v>20</v>
      </c>
      <c r="G2757" s="266">
        <f t="shared" si="304"/>
        <v>40</v>
      </c>
      <c r="H2757" s="271">
        <f>'Class-1'!$BU$7</f>
        <v>60</v>
      </c>
      <c r="I2757" s="266">
        <f t="shared" si="301"/>
        <v>100</v>
      </c>
      <c r="J2757" s="470">
        <f>'Class-1'!$BY$7</f>
        <v>100</v>
      </c>
      <c r="K2757" s="1032">
        <f t="shared" si="302"/>
        <v>200</v>
      </c>
      <c r="L2757" s="1033">
        <f t="shared" si="303"/>
        <v>300</v>
      </c>
      <c r="M2757" s="276" t="s">
        <v>166</v>
      </c>
    </row>
    <row r="2758" spans="1:13" ht="18" customHeight="1">
      <c r="A2758" s="17"/>
      <c r="B2758" s="436" t="s">
        <v>165</v>
      </c>
      <c r="C2758" s="962" t="str">
        <f>'Class-1'!$BO$3</f>
        <v>Env. Study</v>
      </c>
      <c r="D2758" s="963"/>
      <c r="E2758" s="131">
        <f>IF(OR(C2758="",$I2744="NSO"),"",VLOOKUP($A2739,'Class-1'!$B$9:$DL$108,66,0))</f>
        <v>0</v>
      </c>
      <c r="F2758" s="131">
        <f>IF(OR(C2758="",$I2744="NSO"),"",VLOOKUP($A2739,'Class-1'!$B$9:$DL$108,67,0))</f>
        <v>0</v>
      </c>
      <c r="G2758" s="264">
        <f t="shared" si="304"/>
        <v>0</v>
      </c>
      <c r="H2758" s="131">
        <f>IF(OR(C2758="",$I2744="NSO"),"",VLOOKUP($A2739,'Class-1'!$B$9:$DL$108,72,0))</f>
        <v>0</v>
      </c>
      <c r="I2758" s="264">
        <f t="shared" si="301"/>
        <v>0</v>
      </c>
      <c r="J2758" s="131">
        <f>IF(OR(C2758="",$I2744="NSO"),"",VLOOKUP($A2739,'Class-1'!$B$9:$DL$108,76,0))</f>
        <v>0</v>
      </c>
      <c r="K2758" s="968">
        <f t="shared" si="302"/>
        <v>0</v>
      </c>
      <c r="L2758" s="969">
        <f t="shared" si="303"/>
        <v>0</v>
      </c>
      <c r="M2758" s="277" t="str">
        <f>IF(OR(C2758="",$I2744="NSO"),"",VLOOKUP($A2739,'Class-1'!$B$9:$DL$108,79,0))</f>
        <v/>
      </c>
    </row>
    <row r="2759" spans="1:13" ht="18" customHeight="1" thickBot="1">
      <c r="A2759" s="17"/>
      <c r="B2759" s="436" t="s">
        <v>165</v>
      </c>
      <c r="C2759" s="970"/>
      <c r="D2759" s="971"/>
      <c r="E2759" s="971"/>
      <c r="F2759" s="971"/>
      <c r="G2759" s="971"/>
      <c r="H2759" s="971"/>
      <c r="I2759" s="971"/>
      <c r="J2759" s="971"/>
      <c r="K2759" s="971"/>
      <c r="L2759" s="971"/>
      <c r="M2759" s="972"/>
    </row>
    <row r="2760" spans="1:13" ht="18" customHeight="1">
      <c r="A2760" s="17"/>
      <c r="B2760" s="436" t="s">
        <v>165</v>
      </c>
      <c r="C2760" s="973" t="s">
        <v>120</v>
      </c>
      <c r="D2760" s="974"/>
      <c r="E2760" s="975"/>
      <c r="F2760" s="906" t="s">
        <v>121</v>
      </c>
      <c r="G2760" s="906"/>
      <c r="H2760" s="907" t="s">
        <v>122</v>
      </c>
      <c r="I2760" s="908"/>
      <c r="J2760" s="132" t="s">
        <v>51</v>
      </c>
      <c r="K2760" s="438" t="s">
        <v>123</v>
      </c>
      <c r="L2760" s="262" t="s">
        <v>49</v>
      </c>
      <c r="M2760" s="278" t="s">
        <v>54</v>
      </c>
    </row>
    <row r="2761" spans="1:13" ht="18" customHeight="1" thickBot="1">
      <c r="A2761" s="17"/>
      <c r="B2761" s="436" t="s">
        <v>165</v>
      </c>
      <c r="C2761" s="976"/>
      <c r="D2761" s="977"/>
      <c r="E2761" s="978"/>
      <c r="F2761" s="909">
        <f>IF(OR($I2744="",$I2744="NSO"),"",VLOOKUP($A2739,'Class-1'!$B$9:$DL$108,107,0))</f>
        <v>1000</v>
      </c>
      <c r="G2761" s="910"/>
      <c r="H2761" s="909">
        <f>IF(OR($I2744="",$I2744="NSO"),"",VLOOKUP($A2739,'Class-1'!$B$9:$DL$108,108,0))</f>
        <v>0</v>
      </c>
      <c r="I2761" s="910"/>
      <c r="J2761" s="133">
        <f>IF(OR($I2744="",$I2744="NSO"),"",VLOOKUP($A2739,'Class-1'!$B$9:$DL$200,109,0))</f>
        <v>0</v>
      </c>
      <c r="K2761" s="133" t="str">
        <f>IF(OR($I2744="",$I2744="NSO"),"",VLOOKUP($A2739,'Class-1'!$B$9:$DL$200,110,0))</f>
        <v/>
      </c>
      <c r="L2761" s="263" t="str">
        <f>IF(OR($I2744="",$I2744="NSO"),"",VLOOKUP($A2739,'Class-1'!$B$9:$DL$200,111,0))</f>
        <v/>
      </c>
      <c r="M2761" s="279" t="str">
        <f>IF(OR($I2744="",$I2744="NSO"),"",VLOOKUP($A2739,'Class-1'!$B$9:$DL$200,113,0))</f>
        <v/>
      </c>
    </row>
    <row r="2762" spans="1:13" ht="18" customHeight="1" thickBot="1">
      <c r="A2762" s="17"/>
      <c r="B2762" s="436" t="s">
        <v>165</v>
      </c>
      <c r="C2762" s="979"/>
      <c r="D2762" s="980"/>
      <c r="E2762" s="980"/>
      <c r="F2762" s="980"/>
      <c r="G2762" s="980"/>
      <c r="H2762" s="981"/>
      <c r="I2762" s="983" t="s">
        <v>73</v>
      </c>
      <c r="J2762" s="984"/>
      <c r="K2762" s="63">
        <f>IF(OR($I2744="",$I2744="NSO"),"",VLOOKUP($A2739,'Class-1'!$B$9:$DL$200,104,0))</f>
        <v>0</v>
      </c>
      <c r="L2762" s="982" t="s">
        <v>93</v>
      </c>
      <c r="M2762" s="897"/>
    </row>
    <row r="2763" spans="1:13" ht="18" customHeight="1" thickBot="1">
      <c r="A2763" s="17"/>
      <c r="B2763" s="436" t="s">
        <v>165</v>
      </c>
      <c r="C2763" s="1014" t="s">
        <v>72</v>
      </c>
      <c r="D2763" s="1015"/>
      <c r="E2763" s="1015"/>
      <c r="F2763" s="1015"/>
      <c r="G2763" s="1015"/>
      <c r="H2763" s="1016"/>
      <c r="I2763" s="1017" t="s">
        <v>74</v>
      </c>
      <c r="J2763" s="1018"/>
      <c r="K2763" s="64">
        <f>IF(OR($I2744="",$I2744="NSO"),"",VLOOKUP($A2739,'Class-1'!$B$9:$DL$200,105,0))</f>
        <v>0</v>
      </c>
      <c r="L2763" s="1019" t="str">
        <f>IF(OR($I2744="",$I2744="NSO"),"",VLOOKUP($A2739,'Class-1'!$B$9:$DL$200,106,0))</f>
        <v/>
      </c>
      <c r="M2763" s="1020"/>
    </row>
    <row r="2764" spans="1:13" ht="18" customHeight="1" thickBot="1">
      <c r="A2764" s="17"/>
      <c r="B2764" s="436" t="s">
        <v>165</v>
      </c>
      <c r="C2764" s="1001" t="s">
        <v>66</v>
      </c>
      <c r="D2764" s="1002"/>
      <c r="E2764" s="1003"/>
      <c r="F2764" s="1012" t="s">
        <v>69</v>
      </c>
      <c r="G2764" s="1013"/>
      <c r="H2764" s="272" t="s">
        <v>58</v>
      </c>
      <c r="I2764" s="985" t="s">
        <v>75</v>
      </c>
      <c r="J2764" s="986"/>
      <c r="K2764" s="987">
        <f>IF(OR($I2744="",$I2744="NSO"),"",VLOOKUP($A2739,'Class-1'!$B$9:$DL$200,114,0))</f>
        <v>0</v>
      </c>
      <c r="L2764" s="987"/>
      <c r="M2764" s="988"/>
    </row>
    <row r="2765" spans="1:13" ht="18" customHeight="1">
      <c r="A2765" s="17"/>
      <c r="B2765" s="436" t="s">
        <v>165</v>
      </c>
      <c r="C2765" s="923" t="str">
        <f>'Class-1'!$CC$3</f>
        <v>WORK EXP.</v>
      </c>
      <c r="D2765" s="924"/>
      <c r="E2765" s="925"/>
      <c r="F2765" s="926" t="str">
        <f>IF(OR(C2765="",$I2744="NSO"),"",VLOOKUP($A2739,'Class-1'!$B$9:$DZ$200,121,0))</f>
        <v>0/100</v>
      </c>
      <c r="G2765" s="927"/>
      <c r="H2765" s="85" t="str">
        <f>IF(OR(C2765="",$I2744="NSO"),"",VLOOKUP($A2739,'Class-1'!$B$9:$DL$108,87,0))</f>
        <v/>
      </c>
      <c r="I2765" s="1021" t="s">
        <v>95</v>
      </c>
      <c r="J2765" s="1022"/>
      <c r="K2765" s="1023">
        <f>'Class-1'!$T$2</f>
        <v>44705</v>
      </c>
      <c r="L2765" s="1024"/>
      <c r="M2765" s="1025"/>
    </row>
    <row r="2766" spans="1:13" ht="18" customHeight="1">
      <c r="A2766" s="17"/>
      <c r="B2766" s="436" t="s">
        <v>165</v>
      </c>
      <c r="C2766" s="923" t="str">
        <f>'Class-1'!$CK$3</f>
        <v>ART EDUCATION</v>
      </c>
      <c r="D2766" s="924"/>
      <c r="E2766" s="925"/>
      <c r="F2766" s="926" t="str">
        <f>IF(OR(C2766="",$I2744="NSO"),"",VLOOKUP($A2739,'Class-1'!$B$9:$DZ$200,125,0))</f>
        <v>0/100</v>
      </c>
      <c r="G2766" s="927"/>
      <c r="H2766" s="134" t="str">
        <f>IF(OR(C2766="",$I2744="NSO"),"",VLOOKUP($A2739,'Class-1'!$B$9:$DL$108,95,0))</f>
        <v/>
      </c>
      <c r="I2766" s="928"/>
      <c r="J2766" s="929"/>
      <c r="K2766" s="929"/>
      <c r="L2766" s="929"/>
      <c r="M2766" s="930"/>
    </row>
    <row r="2767" spans="1:13" ht="18" customHeight="1" thickBot="1">
      <c r="A2767" s="17"/>
      <c r="B2767" s="436" t="s">
        <v>165</v>
      </c>
      <c r="C2767" s="931" t="str">
        <f>'Class-1'!$CS$3</f>
        <v>HEALTH &amp; PHY. EDUCATION</v>
      </c>
      <c r="D2767" s="932"/>
      <c r="E2767" s="933"/>
      <c r="F2767" s="926" t="str">
        <f>IF(OR(C2767="",$I2744="NSO"),"",VLOOKUP($A2739,'Class-1'!$B$9:$DZ$200,129,0))</f>
        <v>0/100</v>
      </c>
      <c r="G2767" s="927"/>
      <c r="H2767" s="86" t="str">
        <f>IF(OR(C2767="",$I2744="NSO"),"",VLOOKUP($A2739,'Class-1'!$B$9:$DL$108,103,0))</f>
        <v/>
      </c>
      <c r="I2767" s="889" t="s">
        <v>89</v>
      </c>
      <c r="J2767" s="890"/>
      <c r="K2767" s="936"/>
      <c r="L2767" s="937"/>
      <c r="M2767" s="938"/>
    </row>
    <row r="2768" spans="1:13" ht="18" customHeight="1">
      <c r="A2768" s="17"/>
      <c r="B2768" s="436" t="s">
        <v>165</v>
      </c>
      <c r="C2768" s="895" t="s">
        <v>76</v>
      </c>
      <c r="D2768" s="896"/>
      <c r="E2768" s="896"/>
      <c r="F2768" s="896"/>
      <c r="G2768" s="896"/>
      <c r="H2768" s="897"/>
      <c r="I2768" s="891"/>
      <c r="J2768" s="892"/>
      <c r="K2768" s="939"/>
      <c r="L2768" s="940"/>
      <c r="M2768" s="941"/>
    </row>
    <row r="2769" spans="1:13" ht="18" customHeight="1">
      <c r="A2769" s="17"/>
      <c r="B2769" s="436" t="s">
        <v>165</v>
      </c>
      <c r="C2769" s="135" t="s">
        <v>35</v>
      </c>
      <c r="D2769" s="463" t="s">
        <v>82</v>
      </c>
      <c r="E2769" s="452"/>
      <c r="F2769" s="463" t="s">
        <v>83</v>
      </c>
      <c r="G2769" s="464"/>
      <c r="H2769" s="465"/>
      <c r="I2769" s="893"/>
      <c r="J2769" s="894"/>
      <c r="K2769" s="942"/>
      <c r="L2769" s="943"/>
      <c r="M2769" s="944"/>
    </row>
    <row r="2770" spans="1:13" ht="16.5" customHeight="1">
      <c r="A2770" s="17"/>
      <c r="B2770" s="436" t="s">
        <v>165</v>
      </c>
      <c r="C2770" s="148" t="s">
        <v>168</v>
      </c>
      <c r="D2770" s="451" t="s">
        <v>170</v>
      </c>
      <c r="E2770" s="148"/>
      <c r="F2770" s="468" t="s">
        <v>84</v>
      </c>
      <c r="G2770" s="466"/>
      <c r="H2770" s="467"/>
      <c r="I2770" s="992" t="s">
        <v>90</v>
      </c>
      <c r="J2770" s="993"/>
      <c r="K2770" s="993"/>
      <c r="L2770" s="993"/>
      <c r="M2770" s="994"/>
    </row>
    <row r="2771" spans="1:13" ht="16.5" customHeight="1">
      <c r="A2771" s="17"/>
      <c r="B2771" s="436" t="s">
        <v>165</v>
      </c>
      <c r="C2771" s="471" t="s">
        <v>77</v>
      </c>
      <c r="D2771" s="451" t="s">
        <v>173</v>
      </c>
      <c r="E2771" s="148"/>
      <c r="F2771" s="468" t="s">
        <v>85</v>
      </c>
      <c r="G2771" s="466"/>
      <c r="H2771" s="467"/>
      <c r="I2771" s="995"/>
      <c r="J2771" s="996"/>
      <c r="K2771" s="996"/>
      <c r="L2771" s="996"/>
      <c r="M2771" s="997"/>
    </row>
    <row r="2772" spans="1:13" ht="16.5" customHeight="1">
      <c r="A2772" s="17"/>
      <c r="B2772" s="436" t="s">
        <v>165</v>
      </c>
      <c r="C2772" s="471" t="s">
        <v>78</v>
      </c>
      <c r="D2772" s="451" t="s">
        <v>174</v>
      </c>
      <c r="E2772" s="148"/>
      <c r="F2772" s="468" t="s">
        <v>86</v>
      </c>
      <c r="G2772" s="466"/>
      <c r="H2772" s="467"/>
      <c r="I2772" s="995"/>
      <c r="J2772" s="996"/>
      <c r="K2772" s="996"/>
      <c r="L2772" s="996"/>
      <c r="M2772" s="997"/>
    </row>
    <row r="2773" spans="1:13" ht="16.5" customHeight="1">
      <c r="A2773" s="17"/>
      <c r="B2773" s="436" t="s">
        <v>165</v>
      </c>
      <c r="C2773" s="471" t="s">
        <v>80</v>
      </c>
      <c r="D2773" s="451" t="s">
        <v>171</v>
      </c>
      <c r="E2773" s="148"/>
      <c r="F2773" s="468" t="s">
        <v>88</v>
      </c>
      <c r="G2773" s="466"/>
      <c r="H2773" s="467"/>
      <c r="I2773" s="998"/>
      <c r="J2773" s="999"/>
      <c r="K2773" s="999"/>
      <c r="L2773" s="999"/>
      <c r="M2773" s="1000"/>
    </row>
    <row r="2774" spans="1:13" ht="16.5" customHeight="1" thickBot="1">
      <c r="A2774" s="17"/>
      <c r="B2774" s="437" t="s">
        <v>165</v>
      </c>
      <c r="C2774" s="280" t="s">
        <v>79</v>
      </c>
      <c r="D2774" s="446" t="s">
        <v>172</v>
      </c>
      <c r="E2774" s="439"/>
      <c r="F2774" s="461" t="s">
        <v>87</v>
      </c>
      <c r="G2774" s="462"/>
      <c r="H2774" s="469"/>
      <c r="I2774" s="989" t="s">
        <v>124</v>
      </c>
      <c r="J2774" s="990"/>
      <c r="K2774" s="990"/>
      <c r="L2774" s="990"/>
      <c r="M2774" s="991"/>
    </row>
    <row r="2775" spans="1:13" ht="14.25" customHeight="1" thickBot="1">
      <c r="A2775" s="282">
        <f>A2739+1</f>
        <v>77</v>
      </c>
      <c r="B2775" s="1009" t="s">
        <v>61</v>
      </c>
      <c r="C2775" s="1010"/>
      <c r="D2775" s="1010"/>
      <c r="E2775" s="1010"/>
      <c r="F2775" s="1010"/>
      <c r="G2775" s="1010"/>
      <c r="H2775" s="1010"/>
      <c r="I2775" s="1010"/>
      <c r="J2775" s="1010"/>
      <c r="K2775" s="1010"/>
      <c r="L2775" s="1010"/>
      <c r="M2775" s="1011"/>
    </row>
    <row r="2776" spans="1:13" ht="36.75" thickTop="1">
      <c r="A2776" s="17"/>
      <c r="B2776" s="1005"/>
      <c r="C2776" s="1006"/>
      <c r="D2776" s="945" t="str">
        <f>Master!$E$8</f>
        <v>Govt.Sr.Sec.Sch. Raimalwada</v>
      </c>
      <c r="E2776" s="946"/>
      <c r="F2776" s="946"/>
      <c r="G2776" s="946"/>
      <c r="H2776" s="946"/>
      <c r="I2776" s="946"/>
      <c r="J2776" s="946"/>
      <c r="K2776" s="946"/>
      <c r="L2776" s="946"/>
      <c r="M2776" s="947"/>
    </row>
    <row r="2777" spans="1:13" ht="21" customHeight="1" thickBot="1">
      <c r="A2777" s="17"/>
      <c r="B2777" s="1007"/>
      <c r="C2777" s="1008"/>
      <c r="D2777" s="948" t="str">
        <f>Master!$E$11</f>
        <v>P.S.-Bapini (Jodhpur)</v>
      </c>
      <c r="E2777" s="949"/>
      <c r="F2777" s="949"/>
      <c r="G2777" s="949"/>
      <c r="H2777" s="949"/>
      <c r="I2777" s="949"/>
      <c r="J2777" s="949"/>
      <c r="K2777" s="949"/>
      <c r="L2777" s="949"/>
      <c r="M2777" s="950"/>
    </row>
    <row r="2778" spans="1:13" ht="42.75" customHeight="1" thickTop="1">
      <c r="A2778" s="17"/>
      <c r="B2778" s="273"/>
      <c r="C2778" s="916" t="s">
        <v>62</v>
      </c>
      <c r="D2778" s="917"/>
      <c r="E2778" s="917"/>
      <c r="F2778" s="917"/>
      <c r="G2778" s="917"/>
      <c r="H2778" s="917"/>
      <c r="I2778" s="918"/>
      <c r="J2778" s="922" t="s">
        <v>91</v>
      </c>
      <c r="K2778" s="922"/>
      <c r="L2778" s="934" t="str">
        <f>Master!$E$14</f>
        <v>0810000000</v>
      </c>
      <c r="M2778" s="935"/>
    </row>
    <row r="2779" spans="1:13" ht="18" customHeight="1" thickBot="1">
      <c r="A2779" s="17"/>
      <c r="B2779" s="274"/>
      <c r="C2779" s="919"/>
      <c r="D2779" s="920"/>
      <c r="E2779" s="920"/>
      <c r="F2779" s="920"/>
      <c r="G2779" s="920"/>
      <c r="H2779" s="920"/>
      <c r="I2779" s="921"/>
      <c r="J2779" s="898" t="s">
        <v>63</v>
      </c>
      <c r="K2779" s="899"/>
      <c r="L2779" s="902" t="str">
        <f>Master!$E$6</f>
        <v>2021-22</v>
      </c>
      <c r="M2779" s="903"/>
    </row>
    <row r="2780" spans="1:13" ht="18" customHeight="1" thickBot="1">
      <c r="A2780" s="17"/>
      <c r="B2780" s="274"/>
      <c r="C2780" s="951" t="s">
        <v>125</v>
      </c>
      <c r="D2780" s="952"/>
      <c r="E2780" s="952"/>
      <c r="F2780" s="952"/>
      <c r="G2780" s="952"/>
      <c r="H2780" s="952"/>
      <c r="I2780" s="281">
        <f>VLOOKUP($A2775,'Class-1'!$B$9:$F$108,5,0)</f>
        <v>0</v>
      </c>
      <c r="J2780" s="900"/>
      <c r="K2780" s="901"/>
      <c r="L2780" s="904"/>
      <c r="M2780" s="905"/>
    </row>
    <row r="2781" spans="1:13" ht="18" customHeight="1">
      <c r="A2781" s="17"/>
      <c r="B2781" s="436" t="s">
        <v>165</v>
      </c>
      <c r="C2781" s="911" t="s">
        <v>20</v>
      </c>
      <c r="D2781" s="912"/>
      <c r="E2781" s="912"/>
      <c r="F2781" s="913"/>
      <c r="G2781" s="31" t="s">
        <v>101</v>
      </c>
      <c r="H2781" s="914">
        <f>VLOOKUP($A2775,'Class-1'!$B$9:$DL$108,3,0)</f>
        <v>0</v>
      </c>
      <c r="I2781" s="914"/>
      <c r="J2781" s="914"/>
      <c r="K2781" s="914"/>
      <c r="L2781" s="914"/>
      <c r="M2781" s="915"/>
    </row>
    <row r="2782" spans="1:13" ht="18" customHeight="1">
      <c r="A2782" s="17"/>
      <c r="B2782" s="436" t="s">
        <v>165</v>
      </c>
      <c r="C2782" s="953" t="s">
        <v>22</v>
      </c>
      <c r="D2782" s="954"/>
      <c r="E2782" s="954"/>
      <c r="F2782" s="955"/>
      <c r="G2782" s="60" t="s">
        <v>101</v>
      </c>
      <c r="H2782" s="956">
        <f>VLOOKUP($A2775,'Class-1'!$B$9:$DL$108,6,0)</f>
        <v>0</v>
      </c>
      <c r="I2782" s="956"/>
      <c r="J2782" s="956"/>
      <c r="K2782" s="956"/>
      <c r="L2782" s="956"/>
      <c r="M2782" s="957"/>
    </row>
    <row r="2783" spans="1:13" ht="18" customHeight="1">
      <c r="A2783" s="17"/>
      <c r="B2783" s="436" t="s">
        <v>165</v>
      </c>
      <c r="C2783" s="953" t="s">
        <v>23</v>
      </c>
      <c r="D2783" s="954"/>
      <c r="E2783" s="954"/>
      <c r="F2783" s="955"/>
      <c r="G2783" s="60" t="s">
        <v>101</v>
      </c>
      <c r="H2783" s="956">
        <f>VLOOKUP($A2775,'Class-1'!$B$9:$DL$108,7,0)</f>
        <v>0</v>
      </c>
      <c r="I2783" s="956"/>
      <c r="J2783" s="956"/>
      <c r="K2783" s="956"/>
      <c r="L2783" s="956"/>
      <c r="M2783" s="957"/>
    </row>
    <row r="2784" spans="1:13" ht="18" customHeight="1">
      <c r="A2784" s="17"/>
      <c r="B2784" s="436" t="s">
        <v>165</v>
      </c>
      <c r="C2784" s="953" t="s">
        <v>64</v>
      </c>
      <c r="D2784" s="954"/>
      <c r="E2784" s="954"/>
      <c r="F2784" s="955"/>
      <c r="G2784" s="60" t="s">
        <v>101</v>
      </c>
      <c r="H2784" s="956">
        <f>VLOOKUP($A2775,'Class-1'!$B$9:$DL$108,8,0)</f>
        <v>0</v>
      </c>
      <c r="I2784" s="956"/>
      <c r="J2784" s="956"/>
      <c r="K2784" s="956"/>
      <c r="L2784" s="956"/>
      <c r="M2784" s="957"/>
    </row>
    <row r="2785" spans="1:13" ht="18" customHeight="1">
      <c r="A2785" s="17"/>
      <c r="B2785" s="436" t="s">
        <v>165</v>
      </c>
      <c r="C2785" s="953" t="s">
        <v>65</v>
      </c>
      <c r="D2785" s="954"/>
      <c r="E2785" s="954"/>
      <c r="F2785" s="955"/>
      <c r="G2785" s="60" t="s">
        <v>101</v>
      </c>
      <c r="H2785" s="1026" t="str">
        <f>CONCATENATE('Class-1'!$F$4,'Class-1'!$I$4)</f>
        <v>4(A)</v>
      </c>
      <c r="I2785" s="956"/>
      <c r="J2785" s="956"/>
      <c r="K2785" s="956"/>
      <c r="L2785" s="956"/>
      <c r="M2785" s="957"/>
    </row>
    <row r="2786" spans="1:13" ht="18" customHeight="1" thickBot="1">
      <c r="A2786" s="17"/>
      <c r="B2786" s="436" t="s">
        <v>165</v>
      </c>
      <c r="C2786" s="1027" t="s">
        <v>25</v>
      </c>
      <c r="D2786" s="1028"/>
      <c r="E2786" s="1028"/>
      <c r="F2786" s="1029"/>
      <c r="G2786" s="130" t="s">
        <v>101</v>
      </c>
      <c r="H2786" s="1030">
        <f>VLOOKUP($A2775,'Class-1'!$B$9:$DL$108,9,0)</f>
        <v>0</v>
      </c>
      <c r="I2786" s="1030"/>
      <c r="J2786" s="1030"/>
      <c r="K2786" s="1030"/>
      <c r="L2786" s="1030"/>
      <c r="M2786" s="1031"/>
    </row>
    <row r="2787" spans="1:13" ht="18" customHeight="1">
      <c r="A2787" s="17"/>
      <c r="B2787" s="436" t="s">
        <v>165</v>
      </c>
      <c r="C2787" s="958" t="s">
        <v>66</v>
      </c>
      <c r="D2787" s="959"/>
      <c r="E2787" s="268" t="s">
        <v>109</v>
      </c>
      <c r="F2787" s="268" t="s">
        <v>110</v>
      </c>
      <c r="G2787" s="265" t="s">
        <v>34</v>
      </c>
      <c r="H2787" s="269" t="s">
        <v>67</v>
      </c>
      <c r="I2787" s="265" t="s">
        <v>147</v>
      </c>
      <c r="J2787" s="270" t="s">
        <v>31</v>
      </c>
      <c r="K2787" s="960" t="s">
        <v>118</v>
      </c>
      <c r="L2787" s="961"/>
      <c r="M2787" s="275" t="s">
        <v>119</v>
      </c>
    </row>
    <row r="2788" spans="1:13" ht="18" customHeight="1" thickBot="1">
      <c r="A2788" s="17"/>
      <c r="B2788" s="436" t="s">
        <v>165</v>
      </c>
      <c r="C2788" s="966" t="s">
        <v>68</v>
      </c>
      <c r="D2788" s="967"/>
      <c r="E2788" s="470">
        <f>'Class-1'!$K$7</f>
        <v>20</v>
      </c>
      <c r="F2788" s="470">
        <f>'Class-1'!$L$7</f>
        <v>20</v>
      </c>
      <c r="G2788" s="266">
        <f>E2788+F2788</f>
        <v>40</v>
      </c>
      <c r="H2788" s="470">
        <f>'Class-1'!$Q$7</f>
        <v>60</v>
      </c>
      <c r="I2788" s="266">
        <f>G2788+H2788</f>
        <v>100</v>
      </c>
      <c r="J2788" s="470">
        <f>'Class-1'!$U$7</f>
        <v>100</v>
      </c>
      <c r="K2788" s="1032">
        <f>I2788+J2788</f>
        <v>200</v>
      </c>
      <c r="L2788" s="1033"/>
      <c r="M2788" s="276" t="s">
        <v>166</v>
      </c>
    </row>
    <row r="2789" spans="1:13" ht="18" customHeight="1">
      <c r="A2789" s="17"/>
      <c r="B2789" s="436" t="s">
        <v>165</v>
      </c>
      <c r="C2789" s="1034" t="str">
        <f>'Class-1'!$K$3</f>
        <v>Hindi</v>
      </c>
      <c r="D2789" s="1035"/>
      <c r="E2789" s="131">
        <f>IF(OR(C2789="",$I2780="NSO"),"",VLOOKUP($A2775,'Class-1'!$B$9:$DL$108,10,0))</f>
        <v>0</v>
      </c>
      <c r="F2789" s="131">
        <f>IF(OR(C2789="",$I2780="NSO"),"",VLOOKUP($A2775,'Class-1'!$B$9:$DL$108,11,0))</f>
        <v>0</v>
      </c>
      <c r="G2789" s="267">
        <f>SUM(E2789,F2789)</f>
        <v>0</v>
      </c>
      <c r="H2789" s="131">
        <f>IF(OR(C2789="",$I2780="NSO"),"",VLOOKUP($A2775,'Class-1'!$B$9:$DL$108,16,0))</f>
        <v>0</v>
      </c>
      <c r="I2789" s="264">
        <f t="shared" ref="I2789:I2794" si="305">SUM(G2789,H2789)</f>
        <v>0</v>
      </c>
      <c r="J2789" s="131">
        <f>IF(OR(C2789="",$I2780="NSO"),"",VLOOKUP($A2775,'Class-1'!$B$9:$DL$108,20,0))</f>
        <v>0</v>
      </c>
      <c r="K2789" s="1036">
        <f t="shared" ref="K2789:K2794" si="306">SUM(I2789,J2789)</f>
        <v>0</v>
      </c>
      <c r="L2789" s="1037">
        <f t="shared" ref="L2789:L2794" si="307">SUM(J2789,K2789)</f>
        <v>0</v>
      </c>
      <c r="M2789" s="277" t="str">
        <f>IF(OR(C2789="",$I2780="NSO"),"",VLOOKUP($A2775,'Class-1'!$B$9:$DL$108,23,0))</f>
        <v/>
      </c>
    </row>
    <row r="2790" spans="1:13" ht="18" customHeight="1">
      <c r="A2790" s="17"/>
      <c r="B2790" s="436" t="s">
        <v>165</v>
      </c>
      <c r="C2790" s="962" t="str">
        <f>'Class-1'!$Y$3</f>
        <v>Mathematics</v>
      </c>
      <c r="D2790" s="963"/>
      <c r="E2790" s="131">
        <f>IF(OR(C2790="",$I2780="NSO"),"",VLOOKUP($A2775,'Class-1'!$B$9:$DL$108,24,0))</f>
        <v>0</v>
      </c>
      <c r="F2790" s="131">
        <f>IF(OR(C2790="",$I2780="NSO"),"",VLOOKUP($A2775,'Class-1'!$B$9:$DL$108,25,0))</f>
        <v>0</v>
      </c>
      <c r="G2790" s="267">
        <f t="shared" ref="G2790:G2794" si="308">SUM(E2790,F2790)</f>
        <v>0</v>
      </c>
      <c r="H2790" s="131">
        <f>IF(OR(C2790="",$I2780="NSO"),"",VLOOKUP($A2775,'Class-1'!$B$9:$DL$108,30,0))</f>
        <v>0</v>
      </c>
      <c r="I2790" s="264">
        <f t="shared" si="305"/>
        <v>0</v>
      </c>
      <c r="J2790" s="131">
        <f>IF(OR(C2790="",$I2780="NSO"),"",VLOOKUP($A2775,'Class-1'!$B$9:$DL$108,34,0))</f>
        <v>0</v>
      </c>
      <c r="K2790" s="964">
        <f t="shared" si="306"/>
        <v>0</v>
      </c>
      <c r="L2790" s="965">
        <f t="shared" si="307"/>
        <v>0</v>
      </c>
      <c r="M2790" s="277" t="str">
        <f>IF(OR(C2790="",$I2780="NSO"),"",VLOOKUP($A2775,'Class-1'!$B$9:$DL$108,37,0))</f>
        <v/>
      </c>
    </row>
    <row r="2791" spans="1:13" ht="18" customHeight="1">
      <c r="A2791" s="17"/>
      <c r="B2791" s="436" t="s">
        <v>165</v>
      </c>
      <c r="C2791" s="962" t="str">
        <f>'Class-1'!$AM$3</f>
        <v>Sanskrit</v>
      </c>
      <c r="D2791" s="963"/>
      <c r="E2791" s="131">
        <f>IF(OR(C2791="",$I2780="NSO"),"",VLOOKUP($A2775,'Class-1'!$B$9:$DL$108,38,0))</f>
        <v>0</v>
      </c>
      <c r="F2791" s="131">
        <f>IF(OR(C2791="",$I2780="NSO"),"",VLOOKUP($A2775,'Class-1'!$B$9:$DL$108,39,0))</f>
        <v>0</v>
      </c>
      <c r="G2791" s="267">
        <f t="shared" si="308"/>
        <v>0</v>
      </c>
      <c r="H2791" s="131">
        <f>IF(OR(C2791="",$I2780="NSO"),"",VLOOKUP($A2775,'Class-1'!$B$9:$DL$108,44,0))</f>
        <v>0</v>
      </c>
      <c r="I2791" s="264">
        <f t="shared" si="305"/>
        <v>0</v>
      </c>
      <c r="J2791" s="131">
        <f>IF(OR(C2791="",$I2780="NSO"),"",VLOOKUP($A2775,'Class-1'!$B$9:$DL$108,48,0))</f>
        <v>0</v>
      </c>
      <c r="K2791" s="964">
        <f t="shared" si="306"/>
        <v>0</v>
      </c>
      <c r="L2791" s="965">
        <f t="shared" si="307"/>
        <v>0</v>
      </c>
      <c r="M2791" s="277" t="str">
        <f>IF(OR(C2791="",$I2780="NSO"),"",VLOOKUP($A2775,'Class-1'!$B$9:$DL$108,51,0))</f>
        <v/>
      </c>
    </row>
    <row r="2792" spans="1:13" ht="18" customHeight="1">
      <c r="A2792" s="17"/>
      <c r="B2792" s="436" t="s">
        <v>165</v>
      </c>
      <c r="C2792" s="962" t="str">
        <f>'Class-1'!$BA$3</f>
        <v>English</v>
      </c>
      <c r="D2792" s="963"/>
      <c r="E2792" s="131">
        <f>IF(OR(C2792="",$I2780="NSO"),"",VLOOKUP($A2775,'Class-1'!$B$9:$DL$108,52,0))</f>
        <v>0</v>
      </c>
      <c r="F2792" s="131">
        <f>IF(OR(C2792="",$I2780="NSO"),"",VLOOKUP($A2775,'Class-1'!$B$9:$DL$108,53,0))</f>
        <v>0</v>
      </c>
      <c r="G2792" s="267">
        <f t="shared" si="308"/>
        <v>0</v>
      </c>
      <c r="H2792" s="131">
        <f>IF(OR(C2792="",$I2780="NSO"),"",VLOOKUP($A2775,'Class-1'!$B$9:$DL$108,58,0))</f>
        <v>0</v>
      </c>
      <c r="I2792" s="264">
        <f t="shared" si="305"/>
        <v>0</v>
      </c>
      <c r="J2792" s="131">
        <f>IF(OR(C2792="",$I2780="NSO"),"",VLOOKUP($A2775,'Class-1'!$B$9:$DL$108,62,0))</f>
        <v>0</v>
      </c>
      <c r="K2792" s="964">
        <f t="shared" si="306"/>
        <v>0</v>
      </c>
      <c r="L2792" s="965">
        <f t="shared" si="307"/>
        <v>0</v>
      </c>
      <c r="M2792" s="277" t="str">
        <f>IF(OR(C2792="",$I2780="NSO"),"",VLOOKUP($A2775,'Class-1'!$B$9:$DL$108,65,0))</f>
        <v/>
      </c>
    </row>
    <row r="2793" spans="1:13" ht="18" customHeight="1" thickBot="1">
      <c r="A2793" s="17"/>
      <c r="B2793" s="436" t="s">
        <v>165</v>
      </c>
      <c r="C2793" s="966" t="s">
        <v>68</v>
      </c>
      <c r="D2793" s="967"/>
      <c r="E2793" s="470">
        <f>'Class-1'!$BO$7</f>
        <v>20</v>
      </c>
      <c r="F2793" s="470">
        <f>'Class-1'!$BP$7</f>
        <v>20</v>
      </c>
      <c r="G2793" s="266">
        <f t="shared" si="308"/>
        <v>40</v>
      </c>
      <c r="H2793" s="271">
        <f>'Class-1'!$BU$7</f>
        <v>60</v>
      </c>
      <c r="I2793" s="266">
        <f t="shared" si="305"/>
        <v>100</v>
      </c>
      <c r="J2793" s="470">
        <f>'Class-1'!$BY$7</f>
        <v>100</v>
      </c>
      <c r="K2793" s="1032">
        <f t="shared" si="306"/>
        <v>200</v>
      </c>
      <c r="L2793" s="1033">
        <f t="shared" si="307"/>
        <v>300</v>
      </c>
      <c r="M2793" s="276" t="s">
        <v>166</v>
      </c>
    </row>
    <row r="2794" spans="1:13" ht="18" customHeight="1">
      <c r="A2794" s="17"/>
      <c r="B2794" s="436" t="s">
        <v>165</v>
      </c>
      <c r="C2794" s="962" t="str">
        <f>'Class-1'!$BO$3</f>
        <v>Env. Study</v>
      </c>
      <c r="D2794" s="963"/>
      <c r="E2794" s="131">
        <f>IF(OR(C2794="",$I2780="NSO"),"",VLOOKUP($A2775,'Class-1'!$B$9:$DL$108,66,0))</f>
        <v>0</v>
      </c>
      <c r="F2794" s="131">
        <f>IF(OR(C2794="",$I2780="NSO"),"",VLOOKUP($A2775,'Class-1'!$B$9:$DL$108,67,0))</f>
        <v>0</v>
      </c>
      <c r="G2794" s="264">
        <f t="shared" si="308"/>
        <v>0</v>
      </c>
      <c r="H2794" s="131">
        <f>IF(OR(C2794="",$I2780="NSO"),"",VLOOKUP($A2775,'Class-1'!$B$9:$DL$108,72,0))</f>
        <v>0</v>
      </c>
      <c r="I2794" s="264">
        <f t="shared" si="305"/>
        <v>0</v>
      </c>
      <c r="J2794" s="131">
        <f>IF(OR(C2794="",$I2780="NSO"),"",VLOOKUP($A2775,'Class-1'!$B$9:$DL$108,76,0))</f>
        <v>0</v>
      </c>
      <c r="K2794" s="968">
        <f t="shared" si="306"/>
        <v>0</v>
      </c>
      <c r="L2794" s="969">
        <f t="shared" si="307"/>
        <v>0</v>
      </c>
      <c r="M2794" s="277" t="str">
        <f>IF(OR(C2794="",$I2780="NSO"),"",VLOOKUP($A2775,'Class-1'!$B$9:$DL$108,79,0))</f>
        <v/>
      </c>
    </row>
    <row r="2795" spans="1:13" ht="18" customHeight="1" thickBot="1">
      <c r="A2795" s="17"/>
      <c r="B2795" s="436" t="s">
        <v>165</v>
      </c>
      <c r="C2795" s="970"/>
      <c r="D2795" s="971"/>
      <c r="E2795" s="971"/>
      <c r="F2795" s="971"/>
      <c r="G2795" s="971"/>
      <c r="H2795" s="971"/>
      <c r="I2795" s="971"/>
      <c r="J2795" s="971"/>
      <c r="K2795" s="971"/>
      <c r="L2795" s="971"/>
      <c r="M2795" s="972"/>
    </row>
    <row r="2796" spans="1:13" ht="18" customHeight="1">
      <c r="A2796" s="17"/>
      <c r="B2796" s="436" t="s">
        <v>165</v>
      </c>
      <c r="C2796" s="973" t="s">
        <v>120</v>
      </c>
      <c r="D2796" s="974"/>
      <c r="E2796" s="975"/>
      <c r="F2796" s="906" t="s">
        <v>121</v>
      </c>
      <c r="G2796" s="906"/>
      <c r="H2796" s="907" t="s">
        <v>122</v>
      </c>
      <c r="I2796" s="908"/>
      <c r="J2796" s="132" t="s">
        <v>51</v>
      </c>
      <c r="K2796" s="438" t="s">
        <v>123</v>
      </c>
      <c r="L2796" s="262" t="s">
        <v>49</v>
      </c>
      <c r="M2796" s="278" t="s">
        <v>54</v>
      </c>
    </row>
    <row r="2797" spans="1:13" ht="18" customHeight="1" thickBot="1">
      <c r="A2797" s="17"/>
      <c r="B2797" s="436" t="s">
        <v>165</v>
      </c>
      <c r="C2797" s="976"/>
      <c r="D2797" s="977"/>
      <c r="E2797" s="978"/>
      <c r="F2797" s="909">
        <f>IF(OR($I2780="",$I2780="NSO"),"",VLOOKUP($A2775,'Class-1'!$B$9:$DL$108,107,0))</f>
        <v>1000</v>
      </c>
      <c r="G2797" s="910"/>
      <c r="H2797" s="909">
        <f>IF(OR($I2780="",$I2780="NSO"),"",VLOOKUP($A2775,'Class-1'!$B$9:$DL$108,108,0))</f>
        <v>0</v>
      </c>
      <c r="I2797" s="910"/>
      <c r="J2797" s="133">
        <f>IF(OR($I2780="",$I2780="NSO"),"",VLOOKUP($A2775,'Class-1'!$B$9:$DL$200,109,0))</f>
        <v>0</v>
      </c>
      <c r="K2797" s="133" t="str">
        <f>IF(OR($I2780="",$I2780="NSO"),"",VLOOKUP($A2775,'Class-1'!$B$9:$DL$200,110,0))</f>
        <v/>
      </c>
      <c r="L2797" s="263" t="str">
        <f>IF(OR($I2780="",$I2780="NSO"),"",VLOOKUP($A2775,'Class-1'!$B$9:$DL$200,111,0))</f>
        <v/>
      </c>
      <c r="M2797" s="279" t="str">
        <f>IF(OR($I2780="",$I2780="NSO"),"",VLOOKUP($A2775,'Class-1'!$B$9:$DL$200,113,0))</f>
        <v/>
      </c>
    </row>
    <row r="2798" spans="1:13" ht="18" customHeight="1" thickBot="1">
      <c r="A2798" s="17"/>
      <c r="B2798" s="436" t="s">
        <v>165</v>
      </c>
      <c r="C2798" s="979"/>
      <c r="D2798" s="980"/>
      <c r="E2798" s="980"/>
      <c r="F2798" s="980"/>
      <c r="G2798" s="980"/>
      <c r="H2798" s="981"/>
      <c r="I2798" s="983" t="s">
        <v>73</v>
      </c>
      <c r="J2798" s="984"/>
      <c r="K2798" s="63">
        <f>IF(OR($I2780="",$I2780="NSO"),"",VLOOKUP($A2775,'Class-1'!$B$9:$DL$200,104,0))</f>
        <v>0</v>
      </c>
      <c r="L2798" s="982" t="s">
        <v>93</v>
      </c>
      <c r="M2798" s="897"/>
    </row>
    <row r="2799" spans="1:13" ht="18" customHeight="1" thickBot="1">
      <c r="A2799" s="17"/>
      <c r="B2799" s="436" t="s">
        <v>165</v>
      </c>
      <c r="C2799" s="1014" t="s">
        <v>72</v>
      </c>
      <c r="D2799" s="1015"/>
      <c r="E2799" s="1015"/>
      <c r="F2799" s="1015"/>
      <c r="G2799" s="1015"/>
      <c r="H2799" s="1016"/>
      <c r="I2799" s="1017" t="s">
        <v>74</v>
      </c>
      <c r="J2799" s="1018"/>
      <c r="K2799" s="64">
        <f>IF(OR($I2780="",$I2780="NSO"),"",VLOOKUP($A2775,'Class-1'!$B$9:$DL$200,105,0))</f>
        <v>0</v>
      </c>
      <c r="L2799" s="1019" t="str">
        <f>IF(OR($I2780="",$I2780="NSO"),"",VLOOKUP($A2775,'Class-1'!$B$9:$DL$200,106,0))</f>
        <v/>
      </c>
      <c r="M2799" s="1020"/>
    </row>
    <row r="2800" spans="1:13" ht="18" customHeight="1" thickBot="1">
      <c r="A2800" s="17"/>
      <c r="B2800" s="436" t="s">
        <v>165</v>
      </c>
      <c r="C2800" s="1001" t="s">
        <v>66</v>
      </c>
      <c r="D2800" s="1002"/>
      <c r="E2800" s="1003"/>
      <c r="F2800" s="1012" t="s">
        <v>69</v>
      </c>
      <c r="G2800" s="1013"/>
      <c r="H2800" s="272" t="s">
        <v>58</v>
      </c>
      <c r="I2800" s="985" t="s">
        <v>75</v>
      </c>
      <c r="J2800" s="986"/>
      <c r="K2800" s="987">
        <f>IF(OR($I2780="",$I2780="NSO"),"",VLOOKUP($A2775,'Class-1'!$B$9:$DL$200,114,0))</f>
        <v>0</v>
      </c>
      <c r="L2800" s="987"/>
      <c r="M2800" s="988"/>
    </row>
    <row r="2801" spans="1:13" ht="18" customHeight="1">
      <c r="A2801" s="17"/>
      <c r="B2801" s="436" t="s">
        <v>165</v>
      </c>
      <c r="C2801" s="923" t="str">
        <f>'Class-1'!$CC$3</f>
        <v>WORK EXP.</v>
      </c>
      <c r="D2801" s="924"/>
      <c r="E2801" s="925"/>
      <c r="F2801" s="926" t="str">
        <f>IF(OR(C2801="",$I2780="NSO"),"",VLOOKUP($A2775,'Class-1'!$B$9:$DZ$200,121,0))</f>
        <v>0/100</v>
      </c>
      <c r="G2801" s="927"/>
      <c r="H2801" s="85" t="str">
        <f>IF(OR(C2801="",$I2780="NSO"),"",VLOOKUP($A2775,'Class-1'!$B$9:$DL$108,87,0))</f>
        <v/>
      </c>
      <c r="I2801" s="1021" t="s">
        <v>95</v>
      </c>
      <c r="J2801" s="1022"/>
      <c r="K2801" s="1023">
        <f>'Class-1'!$T$2</f>
        <v>44705</v>
      </c>
      <c r="L2801" s="1024"/>
      <c r="M2801" s="1025"/>
    </row>
    <row r="2802" spans="1:13" ht="18" customHeight="1">
      <c r="A2802" s="17"/>
      <c r="B2802" s="436" t="s">
        <v>165</v>
      </c>
      <c r="C2802" s="923" t="str">
        <f>'Class-1'!$CK$3</f>
        <v>ART EDUCATION</v>
      </c>
      <c r="D2802" s="924"/>
      <c r="E2802" s="925"/>
      <c r="F2802" s="926" t="str">
        <f>IF(OR(C2802="",$I2780="NSO"),"",VLOOKUP($A2775,'Class-1'!$B$9:$DZ$200,125,0))</f>
        <v>0/100</v>
      </c>
      <c r="G2802" s="927"/>
      <c r="H2802" s="134" t="str">
        <f>IF(OR(C2802="",$I2780="NSO"),"",VLOOKUP($A2775,'Class-1'!$B$9:$DL$108,95,0))</f>
        <v/>
      </c>
      <c r="I2802" s="928"/>
      <c r="J2802" s="929"/>
      <c r="K2802" s="929"/>
      <c r="L2802" s="929"/>
      <c r="M2802" s="930"/>
    </row>
    <row r="2803" spans="1:13" ht="18" customHeight="1" thickBot="1">
      <c r="A2803" s="17"/>
      <c r="B2803" s="436" t="s">
        <v>165</v>
      </c>
      <c r="C2803" s="931" t="str">
        <f>'Class-1'!$CS$3</f>
        <v>HEALTH &amp; PHY. EDUCATION</v>
      </c>
      <c r="D2803" s="932"/>
      <c r="E2803" s="933"/>
      <c r="F2803" s="926" t="str">
        <f>IF(OR(C2803="",$I2780="NSO"),"",VLOOKUP($A2775,'Class-1'!$B$9:$DZ$200,129,0))</f>
        <v>0/100</v>
      </c>
      <c r="G2803" s="927"/>
      <c r="H2803" s="86" t="str">
        <f>IF(OR(C2803="",$I2780="NSO"),"",VLOOKUP($A2775,'Class-1'!$B$9:$DL$108,103,0))</f>
        <v/>
      </c>
      <c r="I2803" s="889" t="s">
        <v>89</v>
      </c>
      <c r="J2803" s="890"/>
      <c r="K2803" s="936"/>
      <c r="L2803" s="937"/>
      <c r="M2803" s="938"/>
    </row>
    <row r="2804" spans="1:13" ht="18" customHeight="1">
      <c r="A2804" s="17"/>
      <c r="B2804" s="436" t="s">
        <v>165</v>
      </c>
      <c r="C2804" s="895" t="s">
        <v>76</v>
      </c>
      <c r="D2804" s="896"/>
      <c r="E2804" s="896"/>
      <c r="F2804" s="896"/>
      <c r="G2804" s="896"/>
      <c r="H2804" s="897"/>
      <c r="I2804" s="891"/>
      <c r="J2804" s="892"/>
      <c r="K2804" s="939"/>
      <c r="L2804" s="940"/>
      <c r="M2804" s="941"/>
    </row>
    <row r="2805" spans="1:13" ht="18" customHeight="1">
      <c r="A2805" s="17"/>
      <c r="B2805" s="436" t="s">
        <v>165</v>
      </c>
      <c r="C2805" s="135" t="s">
        <v>35</v>
      </c>
      <c r="D2805" s="463" t="s">
        <v>82</v>
      </c>
      <c r="E2805" s="452"/>
      <c r="F2805" s="463" t="s">
        <v>83</v>
      </c>
      <c r="G2805" s="464"/>
      <c r="H2805" s="465"/>
      <c r="I2805" s="893"/>
      <c r="J2805" s="894"/>
      <c r="K2805" s="942"/>
      <c r="L2805" s="943"/>
      <c r="M2805" s="944"/>
    </row>
    <row r="2806" spans="1:13" ht="16.5" customHeight="1">
      <c r="A2806" s="17"/>
      <c r="B2806" s="436" t="s">
        <v>165</v>
      </c>
      <c r="C2806" s="148" t="s">
        <v>168</v>
      </c>
      <c r="D2806" s="451" t="s">
        <v>170</v>
      </c>
      <c r="E2806" s="148"/>
      <c r="F2806" s="468" t="s">
        <v>84</v>
      </c>
      <c r="G2806" s="466"/>
      <c r="H2806" s="467"/>
      <c r="I2806" s="992" t="s">
        <v>90</v>
      </c>
      <c r="J2806" s="993"/>
      <c r="K2806" s="993"/>
      <c r="L2806" s="993"/>
      <c r="M2806" s="994"/>
    </row>
    <row r="2807" spans="1:13" ht="16.5" customHeight="1">
      <c r="A2807" s="17"/>
      <c r="B2807" s="436" t="s">
        <v>165</v>
      </c>
      <c r="C2807" s="471" t="s">
        <v>77</v>
      </c>
      <c r="D2807" s="451" t="s">
        <v>173</v>
      </c>
      <c r="E2807" s="148"/>
      <c r="F2807" s="468" t="s">
        <v>85</v>
      </c>
      <c r="G2807" s="466"/>
      <c r="H2807" s="467"/>
      <c r="I2807" s="995"/>
      <c r="J2807" s="996"/>
      <c r="K2807" s="996"/>
      <c r="L2807" s="996"/>
      <c r="M2807" s="997"/>
    </row>
    <row r="2808" spans="1:13" ht="16.5" customHeight="1">
      <c r="A2808" s="17"/>
      <c r="B2808" s="436" t="s">
        <v>165</v>
      </c>
      <c r="C2808" s="471" t="s">
        <v>78</v>
      </c>
      <c r="D2808" s="451" t="s">
        <v>174</v>
      </c>
      <c r="E2808" s="148"/>
      <c r="F2808" s="468" t="s">
        <v>86</v>
      </c>
      <c r="G2808" s="466"/>
      <c r="H2808" s="467"/>
      <c r="I2808" s="995"/>
      <c r="J2808" s="996"/>
      <c r="K2808" s="996"/>
      <c r="L2808" s="996"/>
      <c r="M2808" s="997"/>
    </row>
    <row r="2809" spans="1:13" ht="16.5" customHeight="1">
      <c r="A2809" s="17"/>
      <c r="B2809" s="436" t="s">
        <v>165</v>
      </c>
      <c r="C2809" s="471" t="s">
        <v>80</v>
      </c>
      <c r="D2809" s="451" t="s">
        <v>171</v>
      </c>
      <c r="E2809" s="148"/>
      <c r="F2809" s="468" t="s">
        <v>88</v>
      </c>
      <c r="G2809" s="466"/>
      <c r="H2809" s="467"/>
      <c r="I2809" s="998"/>
      <c r="J2809" s="999"/>
      <c r="K2809" s="999"/>
      <c r="L2809" s="999"/>
      <c r="M2809" s="1000"/>
    </row>
    <row r="2810" spans="1:13" ht="16.5" customHeight="1" thickBot="1">
      <c r="A2810" s="17"/>
      <c r="B2810" s="437" t="s">
        <v>165</v>
      </c>
      <c r="C2810" s="280" t="s">
        <v>79</v>
      </c>
      <c r="D2810" s="446" t="s">
        <v>172</v>
      </c>
      <c r="E2810" s="439"/>
      <c r="F2810" s="461" t="s">
        <v>87</v>
      </c>
      <c r="G2810" s="462"/>
      <c r="H2810" s="469"/>
      <c r="I2810" s="989" t="s">
        <v>124</v>
      </c>
      <c r="J2810" s="990"/>
      <c r="K2810" s="990"/>
      <c r="L2810" s="990"/>
      <c r="M2810" s="991"/>
    </row>
    <row r="2811" spans="1:13" ht="20.25" customHeight="1" thickBot="1">
      <c r="A2811" s="1004"/>
      <c r="B2811" s="1004"/>
      <c r="C2811" s="1004"/>
      <c r="D2811" s="1004"/>
      <c r="E2811" s="1004"/>
      <c r="F2811" s="1004"/>
      <c r="G2811" s="1004"/>
      <c r="H2811" s="1004"/>
      <c r="I2811" s="1004"/>
      <c r="J2811" s="1004"/>
      <c r="K2811" s="1004"/>
      <c r="L2811" s="1004"/>
      <c r="M2811" s="1004"/>
    </row>
    <row r="2812" spans="1:13" ht="14.25" customHeight="1" thickBot="1">
      <c r="A2812" s="282">
        <f>A2775+1</f>
        <v>78</v>
      </c>
      <c r="B2812" s="1009" t="s">
        <v>61</v>
      </c>
      <c r="C2812" s="1010"/>
      <c r="D2812" s="1010"/>
      <c r="E2812" s="1010"/>
      <c r="F2812" s="1010"/>
      <c r="G2812" s="1010"/>
      <c r="H2812" s="1010"/>
      <c r="I2812" s="1010"/>
      <c r="J2812" s="1010"/>
      <c r="K2812" s="1010"/>
      <c r="L2812" s="1010"/>
      <c r="M2812" s="1011"/>
    </row>
    <row r="2813" spans="1:13" ht="36.75" thickTop="1">
      <c r="A2813" s="17"/>
      <c r="B2813" s="1005"/>
      <c r="C2813" s="1006"/>
      <c r="D2813" s="945" t="str">
        <f>Master!$E$8</f>
        <v>Govt.Sr.Sec.Sch. Raimalwada</v>
      </c>
      <c r="E2813" s="946"/>
      <c r="F2813" s="946"/>
      <c r="G2813" s="946"/>
      <c r="H2813" s="946"/>
      <c r="I2813" s="946"/>
      <c r="J2813" s="946"/>
      <c r="K2813" s="946"/>
      <c r="L2813" s="946"/>
      <c r="M2813" s="947"/>
    </row>
    <row r="2814" spans="1:13" ht="21" customHeight="1" thickBot="1">
      <c r="A2814" s="17"/>
      <c r="B2814" s="1007"/>
      <c r="C2814" s="1008"/>
      <c r="D2814" s="948" t="str">
        <f>Master!$E$11</f>
        <v>P.S.-Bapini (Jodhpur)</v>
      </c>
      <c r="E2814" s="949"/>
      <c r="F2814" s="949"/>
      <c r="G2814" s="949"/>
      <c r="H2814" s="949"/>
      <c r="I2814" s="949"/>
      <c r="J2814" s="949"/>
      <c r="K2814" s="949"/>
      <c r="L2814" s="949"/>
      <c r="M2814" s="950"/>
    </row>
    <row r="2815" spans="1:13" ht="42.75" customHeight="1" thickTop="1">
      <c r="A2815" s="17"/>
      <c r="B2815" s="273"/>
      <c r="C2815" s="916" t="s">
        <v>62</v>
      </c>
      <c r="D2815" s="917"/>
      <c r="E2815" s="917"/>
      <c r="F2815" s="917"/>
      <c r="G2815" s="917"/>
      <c r="H2815" s="917"/>
      <c r="I2815" s="918"/>
      <c r="J2815" s="922" t="s">
        <v>91</v>
      </c>
      <c r="K2815" s="922"/>
      <c r="L2815" s="934" t="str">
        <f>Master!$E$14</f>
        <v>0810000000</v>
      </c>
      <c r="M2815" s="935"/>
    </row>
    <row r="2816" spans="1:13" ht="18" customHeight="1" thickBot="1">
      <c r="A2816" s="17"/>
      <c r="B2816" s="274"/>
      <c r="C2816" s="919"/>
      <c r="D2816" s="920"/>
      <c r="E2816" s="920"/>
      <c r="F2816" s="920"/>
      <c r="G2816" s="920"/>
      <c r="H2816" s="920"/>
      <c r="I2816" s="921"/>
      <c r="J2816" s="898" t="s">
        <v>63</v>
      </c>
      <c r="K2816" s="899"/>
      <c r="L2816" s="902" t="str">
        <f>Master!$E$6</f>
        <v>2021-22</v>
      </c>
      <c r="M2816" s="903"/>
    </row>
    <row r="2817" spans="1:13" ht="18" customHeight="1" thickBot="1">
      <c r="A2817" s="17"/>
      <c r="B2817" s="274"/>
      <c r="C2817" s="951" t="s">
        <v>125</v>
      </c>
      <c r="D2817" s="952"/>
      <c r="E2817" s="952"/>
      <c r="F2817" s="952"/>
      <c r="G2817" s="952"/>
      <c r="H2817" s="952"/>
      <c r="I2817" s="281">
        <f>VLOOKUP($A2812,'Class-1'!$B$9:$F$108,5,0)</f>
        <v>0</v>
      </c>
      <c r="J2817" s="900"/>
      <c r="K2817" s="901"/>
      <c r="L2817" s="904"/>
      <c r="M2817" s="905"/>
    </row>
    <row r="2818" spans="1:13" ht="18" customHeight="1">
      <c r="A2818" s="17"/>
      <c r="B2818" s="436" t="s">
        <v>165</v>
      </c>
      <c r="C2818" s="911" t="s">
        <v>20</v>
      </c>
      <c r="D2818" s="912"/>
      <c r="E2818" s="912"/>
      <c r="F2818" s="913"/>
      <c r="G2818" s="31" t="s">
        <v>101</v>
      </c>
      <c r="H2818" s="914">
        <f>VLOOKUP($A2812,'Class-1'!$B$9:$DL$108,3,0)</f>
        <v>0</v>
      </c>
      <c r="I2818" s="914"/>
      <c r="J2818" s="914"/>
      <c r="K2818" s="914"/>
      <c r="L2818" s="914"/>
      <c r="M2818" s="915"/>
    </row>
    <row r="2819" spans="1:13" ht="18" customHeight="1">
      <c r="A2819" s="17"/>
      <c r="B2819" s="436" t="s">
        <v>165</v>
      </c>
      <c r="C2819" s="953" t="s">
        <v>22</v>
      </c>
      <c r="D2819" s="954"/>
      <c r="E2819" s="954"/>
      <c r="F2819" s="955"/>
      <c r="G2819" s="60" t="s">
        <v>101</v>
      </c>
      <c r="H2819" s="956">
        <f>VLOOKUP($A2812,'Class-1'!$B$9:$DL$108,6,0)</f>
        <v>0</v>
      </c>
      <c r="I2819" s="956"/>
      <c r="J2819" s="956"/>
      <c r="K2819" s="956"/>
      <c r="L2819" s="956"/>
      <c r="M2819" s="957"/>
    </row>
    <row r="2820" spans="1:13" ht="18" customHeight="1">
      <c r="A2820" s="17"/>
      <c r="B2820" s="436" t="s">
        <v>165</v>
      </c>
      <c r="C2820" s="953" t="s">
        <v>23</v>
      </c>
      <c r="D2820" s="954"/>
      <c r="E2820" s="954"/>
      <c r="F2820" s="955"/>
      <c r="G2820" s="60" t="s">
        <v>101</v>
      </c>
      <c r="H2820" s="956">
        <f>VLOOKUP($A2812,'Class-1'!$B$9:$DL$108,7,0)</f>
        <v>0</v>
      </c>
      <c r="I2820" s="956"/>
      <c r="J2820" s="956"/>
      <c r="K2820" s="956"/>
      <c r="L2820" s="956"/>
      <c r="M2820" s="957"/>
    </row>
    <row r="2821" spans="1:13" ht="18" customHeight="1">
      <c r="A2821" s="17"/>
      <c r="B2821" s="436" t="s">
        <v>165</v>
      </c>
      <c r="C2821" s="953" t="s">
        <v>64</v>
      </c>
      <c r="D2821" s="954"/>
      <c r="E2821" s="954"/>
      <c r="F2821" s="955"/>
      <c r="G2821" s="60" t="s">
        <v>101</v>
      </c>
      <c r="H2821" s="956">
        <f>VLOOKUP($A2812,'Class-1'!$B$9:$DL$108,8,0)</f>
        <v>0</v>
      </c>
      <c r="I2821" s="956"/>
      <c r="J2821" s="956"/>
      <c r="K2821" s="956"/>
      <c r="L2821" s="956"/>
      <c r="M2821" s="957"/>
    </row>
    <row r="2822" spans="1:13" ht="18" customHeight="1">
      <c r="A2822" s="17"/>
      <c r="B2822" s="436" t="s">
        <v>165</v>
      </c>
      <c r="C2822" s="953" t="s">
        <v>65</v>
      </c>
      <c r="D2822" s="954"/>
      <c r="E2822" s="954"/>
      <c r="F2822" s="955"/>
      <c r="G2822" s="60" t="s">
        <v>101</v>
      </c>
      <c r="H2822" s="1026" t="str">
        <f>CONCATENATE('Class-1'!$F$4,'Class-1'!$I$4)</f>
        <v>4(A)</v>
      </c>
      <c r="I2822" s="956"/>
      <c r="J2822" s="956"/>
      <c r="K2822" s="956"/>
      <c r="L2822" s="956"/>
      <c r="M2822" s="957"/>
    </row>
    <row r="2823" spans="1:13" ht="18" customHeight="1" thickBot="1">
      <c r="A2823" s="17"/>
      <c r="B2823" s="436" t="s">
        <v>165</v>
      </c>
      <c r="C2823" s="1027" t="s">
        <v>25</v>
      </c>
      <c r="D2823" s="1028"/>
      <c r="E2823" s="1028"/>
      <c r="F2823" s="1029"/>
      <c r="G2823" s="130" t="s">
        <v>101</v>
      </c>
      <c r="H2823" s="1030">
        <f>VLOOKUP($A2812,'Class-1'!$B$9:$DL$108,9,0)</f>
        <v>0</v>
      </c>
      <c r="I2823" s="1030"/>
      <c r="J2823" s="1030"/>
      <c r="K2823" s="1030"/>
      <c r="L2823" s="1030"/>
      <c r="M2823" s="1031"/>
    </row>
    <row r="2824" spans="1:13" ht="18" customHeight="1">
      <c r="A2824" s="17"/>
      <c r="B2824" s="436" t="s">
        <v>165</v>
      </c>
      <c r="C2824" s="958" t="s">
        <v>66</v>
      </c>
      <c r="D2824" s="959"/>
      <c r="E2824" s="268" t="s">
        <v>109</v>
      </c>
      <c r="F2824" s="268" t="s">
        <v>110</v>
      </c>
      <c r="G2824" s="265" t="s">
        <v>34</v>
      </c>
      <c r="H2824" s="269" t="s">
        <v>67</v>
      </c>
      <c r="I2824" s="265" t="s">
        <v>147</v>
      </c>
      <c r="J2824" s="270" t="s">
        <v>31</v>
      </c>
      <c r="K2824" s="960" t="s">
        <v>118</v>
      </c>
      <c r="L2824" s="961"/>
      <c r="M2824" s="275" t="s">
        <v>119</v>
      </c>
    </row>
    <row r="2825" spans="1:13" ht="18" customHeight="1" thickBot="1">
      <c r="A2825" s="17"/>
      <c r="B2825" s="436" t="s">
        <v>165</v>
      </c>
      <c r="C2825" s="966" t="s">
        <v>68</v>
      </c>
      <c r="D2825" s="967"/>
      <c r="E2825" s="470">
        <f>'Class-1'!$K$7</f>
        <v>20</v>
      </c>
      <c r="F2825" s="470">
        <f>'Class-1'!$L$7</f>
        <v>20</v>
      </c>
      <c r="G2825" s="266">
        <f>E2825+F2825</f>
        <v>40</v>
      </c>
      <c r="H2825" s="470">
        <f>'Class-1'!$Q$7</f>
        <v>60</v>
      </c>
      <c r="I2825" s="266">
        <f>G2825+H2825</f>
        <v>100</v>
      </c>
      <c r="J2825" s="470">
        <f>'Class-1'!$U$7</f>
        <v>100</v>
      </c>
      <c r="K2825" s="1032">
        <f>I2825+J2825</f>
        <v>200</v>
      </c>
      <c r="L2825" s="1033"/>
      <c r="M2825" s="276" t="s">
        <v>166</v>
      </c>
    </row>
    <row r="2826" spans="1:13" ht="18" customHeight="1">
      <c r="A2826" s="17"/>
      <c r="B2826" s="436" t="s">
        <v>165</v>
      </c>
      <c r="C2826" s="1034" t="str">
        <f>'Class-1'!$K$3</f>
        <v>Hindi</v>
      </c>
      <c r="D2826" s="1035"/>
      <c r="E2826" s="131">
        <f>IF(OR(C2826="",$I2817="NSO"),"",VLOOKUP($A2812,'Class-1'!$B$9:$DL$108,10,0))</f>
        <v>0</v>
      </c>
      <c r="F2826" s="131">
        <f>IF(OR(C2826="",$I2817="NSO"),"",VLOOKUP($A2812,'Class-1'!$B$9:$DL$108,11,0))</f>
        <v>0</v>
      </c>
      <c r="G2826" s="267">
        <f>SUM(E2826,F2826)</f>
        <v>0</v>
      </c>
      <c r="H2826" s="131">
        <f>IF(OR(C2826="",$I2817="NSO"),"",VLOOKUP($A2812,'Class-1'!$B$9:$DL$108,16,0))</f>
        <v>0</v>
      </c>
      <c r="I2826" s="264">
        <f t="shared" ref="I2826:I2831" si="309">SUM(G2826,H2826)</f>
        <v>0</v>
      </c>
      <c r="J2826" s="131">
        <f>IF(OR(C2826="",$I2817="NSO"),"",VLOOKUP($A2812,'Class-1'!$B$9:$DL$108,20,0))</f>
        <v>0</v>
      </c>
      <c r="K2826" s="1036">
        <f t="shared" ref="K2826:K2831" si="310">SUM(I2826,J2826)</f>
        <v>0</v>
      </c>
      <c r="L2826" s="1037">
        <f t="shared" ref="L2826:L2831" si="311">SUM(J2826,K2826)</f>
        <v>0</v>
      </c>
      <c r="M2826" s="277" t="str">
        <f>IF(OR(C2826="",$I2817="NSO"),"",VLOOKUP($A2812,'Class-1'!$B$9:$DL$108,23,0))</f>
        <v/>
      </c>
    </row>
    <row r="2827" spans="1:13" ht="18" customHeight="1">
      <c r="A2827" s="17"/>
      <c r="B2827" s="436" t="s">
        <v>165</v>
      </c>
      <c r="C2827" s="962" t="str">
        <f>'Class-1'!$Y$3</f>
        <v>Mathematics</v>
      </c>
      <c r="D2827" s="963"/>
      <c r="E2827" s="131">
        <f>IF(OR(C2827="",$I2817="NSO"),"",VLOOKUP($A2812,'Class-1'!$B$9:$DL$108,24,0))</f>
        <v>0</v>
      </c>
      <c r="F2827" s="131">
        <f>IF(OR(C2827="",$I2817="NSO"),"",VLOOKUP($A2812,'Class-1'!$B$9:$DL$108,25,0))</f>
        <v>0</v>
      </c>
      <c r="G2827" s="267">
        <f t="shared" ref="G2827:G2831" si="312">SUM(E2827,F2827)</f>
        <v>0</v>
      </c>
      <c r="H2827" s="131">
        <f>IF(OR(C2827="",$I2817="NSO"),"",VLOOKUP($A2812,'Class-1'!$B$9:$DL$108,30,0))</f>
        <v>0</v>
      </c>
      <c r="I2827" s="264">
        <f t="shared" si="309"/>
        <v>0</v>
      </c>
      <c r="J2827" s="131">
        <f>IF(OR(C2827="",$I2817="NSO"),"",VLOOKUP($A2812,'Class-1'!$B$9:$DL$108,34,0))</f>
        <v>0</v>
      </c>
      <c r="K2827" s="964">
        <f t="shared" si="310"/>
        <v>0</v>
      </c>
      <c r="L2827" s="965">
        <f t="shared" si="311"/>
        <v>0</v>
      </c>
      <c r="M2827" s="277" t="str">
        <f>IF(OR(C2827="",$I2817="NSO"),"",VLOOKUP($A2812,'Class-1'!$B$9:$DL$108,37,0))</f>
        <v/>
      </c>
    </row>
    <row r="2828" spans="1:13" ht="18" customHeight="1">
      <c r="A2828" s="17"/>
      <c r="B2828" s="436" t="s">
        <v>165</v>
      </c>
      <c r="C2828" s="962" t="str">
        <f>'Class-1'!$AM$3</f>
        <v>Sanskrit</v>
      </c>
      <c r="D2828" s="963"/>
      <c r="E2828" s="131">
        <f>IF(OR(C2828="",$I2817="NSO"),"",VLOOKUP($A2812,'Class-1'!$B$9:$DL$108,38,0))</f>
        <v>0</v>
      </c>
      <c r="F2828" s="131">
        <f>IF(OR(C2828="",$I2817="NSO"),"",VLOOKUP($A2812,'Class-1'!$B$9:$DL$108,39,0))</f>
        <v>0</v>
      </c>
      <c r="G2828" s="267">
        <f t="shared" si="312"/>
        <v>0</v>
      </c>
      <c r="H2828" s="131">
        <f>IF(OR(C2828="",$I2817="NSO"),"",VLOOKUP($A2812,'Class-1'!$B$9:$DL$108,44,0))</f>
        <v>0</v>
      </c>
      <c r="I2828" s="264">
        <f t="shared" si="309"/>
        <v>0</v>
      </c>
      <c r="J2828" s="131">
        <f>IF(OR(C2828="",$I2817="NSO"),"",VLOOKUP($A2812,'Class-1'!$B$9:$DL$108,48,0))</f>
        <v>0</v>
      </c>
      <c r="K2828" s="964">
        <f t="shared" si="310"/>
        <v>0</v>
      </c>
      <c r="L2828" s="965">
        <f t="shared" si="311"/>
        <v>0</v>
      </c>
      <c r="M2828" s="277" t="str">
        <f>IF(OR(C2828="",$I2817="NSO"),"",VLOOKUP($A2812,'Class-1'!$B$9:$DL$108,51,0))</f>
        <v/>
      </c>
    </row>
    <row r="2829" spans="1:13" ht="18" customHeight="1">
      <c r="A2829" s="17"/>
      <c r="B2829" s="436" t="s">
        <v>165</v>
      </c>
      <c r="C2829" s="962" t="str">
        <f>'Class-1'!$BA$3</f>
        <v>English</v>
      </c>
      <c r="D2829" s="963"/>
      <c r="E2829" s="131">
        <f>IF(OR(C2829="",$I2817="NSO"),"",VLOOKUP($A2812,'Class-1'!$B$9:$DL$108,52,0))</f>
        <v>0</v>
      </c>
      <c r="F2829" s="131">
        <f>IF(OR(C2829="",$I2817="NSO"),"",VLOOKUP($A2812,'Class-1'!$B$9:$DL$108,53,0))</f>
        <v>0</v>
      </c>
      <c r="G2829" s="267">
        <f t="shared" si="312"/>
        <v>0</v>
      </c>
      <c r="H2829" s="131">
        <f>IF(OR(C2829="",$I2817="NSO"),"",VLOOKUP($A2812,'Class-1'!$B$9:$DL$108,58,0))</f>
        <v>0</v>
      </c>
      <c r="I2829" s="264">
        <f t="shared" si="309"/>
        <v>0</v>
      </c>
      <c r="J2829" s="131">
        <f>IF(OR(C2829="",$I2817="NSO"),"",VLOOKUP($A2812,'Class-1'!$B$9:$DL$108,62,0))</f>
        <v>0</v>
      </c>
      <c r="K2829" s="964">
        <f t="shared" si="310"/>
        <v>0</v>
      </c>
      <c r="L2829" s="965">
        <f t="shared" si="311"/>
        <v>0</v>
      </c>
      <c r="M2829" s="277" t="str">
        <f>IF(OR(C2829="",$I2817="NSO"),"",VLOOKUP($A2812,'Class-1'!$B$9:$DL$108,65,0))</f>
        <v/>
      </c>
    </row>
    <row r="2830" spans="1:13" ht="18" customHeight="1" thickBot="1">
      <c r="A2830" s="17"/>
      <c r="B2830" s="436" t="s">
        <v>165</v>
      </c>
      <c r="C2830" s="966" t="s">
        <v>68</v>
      </c>
      <c r="D2830" s="967"/>
      <c r="E2830" s="470">
        <f>'Class-1'!$BO$7</f>
        <v>20</v>
      </c>
      <c r="F2830" s="470">
        <f>'Class-1'!$BP$7</f>
        <v>20</v>
      </c>
      <c r="G2830" s="266">
        <f t="shared" si="312"/>
        <v>40</v>
      </c>
      <c r="H2830" s="271">
        <f>'Class-1'!$BU$7</f>
        <v>60</v>
      </c>
      <c r="I2830" s="266">
        <f t="shared" si="309"/>
        <v>100</v>
      </c>
      <c r="J2830" s="470">
        <f>'Class-1'!$BY$7</f>
        <v>100</v>
      </c>
      <c r="K2830" s="1032">
        <f t="shared" si="310"/>
        <v>200</v>
      </c>
      <c r="L2830" s="1033">
        <f t="shared" si="311"/>
        <v>300</v>
      </c>
      <c r="M2830" s="276" t="s">
        <v>166</v>
      </c>
    </row>
    <row r="2831" spans="1:13" ht="18" customHeight="1">
      <c r="A2831" s="17"/>
      <c r="B2831" s="436" t="s">
        <v>165</v>
      </c>
      <c r="C2831" s="962" t="str">
        <f>'Class-1'!$BO$3</f>
        <v>Env. Study</v>
      </c>
      <c r="D2831" s="963"/>
      <c r="E2831" s="131">
        <f>IF(OR(C2831="",$I2817="NSO"),"",VLOOKUP($A2812,'Class-1'!$B$9:$DL$108,66,0))</f>
        <v>0</v>
      </c>
      <c r="F2831" s="131">
        <f>IF(OR(C2831="",$I2817="NSO"),"",VLOOKUP($A2812,'Class-1'!$B$9:$DL$108,67,0))</f>
        <v>0</v>
      </c>
      <c r="G2831" s="264">
        <f t="shared" si="312"/>
        <v>0</v>
      </c>
      <c r="H2831" s="131">
        <f>IF(OR(C2831="",$I2817="NSO"),"",VLOOKUP($A2812,'Class-1'!$B$9:$DL$108,72,0))</f>
        <v>0</v>
      </c>
      <c r="I2831" s="264">
        <f t="shared" si="309"/>
        <v>0</v>
      </c>
      <c r="J2831" s="131">
        <f>IF(OR(C2831="",$I2817="NSO"),"",VLOOKUP($A2812,'Class-1'!$B$9:$DL$108,76,0))</f>
        <v>0</v>
      </c>
      <c r="K2831" s="968">
        <f t="shared" si="310"/>
        <v>0</v>
      </c>
      <c r="L2831" s="969">
        <f t="shared" si="311"/>
        <v>0</v>
      </c>
      <c r="M2831" s="277" t="str">
        <f>IF(OR(C2831="",$I2817="NSO"),"",VLOOKUP($A2812,'Class-1'!$B$9:$DL$108,79,0))</f>
        <v/>
      </c>
    </row>
    <row r="2832" spans="1:13" ht="18" customHeight="1" thickBot="1">
      <c r="A2832" s="17"/>
      <c r="B2832" s="436" t="s">
        <v>165</v>
      </c>
      <c r="C2832" s="970"/>
      <c r="D2832" s="971"/>
      <c r="E2832" s="971"/>
      <c r="F2832" s="971"/>
      <c r="G2832" s="971"/>
      <c r="H2832" s="971"/>
      <c r="I2832" s="971"/>
      <c r="J2832" s="971"/>
      <c r="K2832" s="971"/>
      <c r="L2832" s="971"/>
      <c r="M2832" s="972"/>
    </row>
    <row r="2833" spans="1:13" ht="18" customHeight="1">
      <c r="A2833" s="17"/>
      <c r="B2833" s="436" t="s">
        <v>165</v>
      </c>
      <c r="C2833" s="973" t="s">
        <v>120</v>
      </c>
      <c r="D2833" s="974"/>
      <c r="E2833" s="975"/>
      <c r="F2833" s="906" t="s">
        <v>121</v>
      </c>
      <c r="G2833" s="906"/>
      <c r="H2833" s="907" t="s">
        <v>122</v>
      </c>
      <c r="I2833" s="908"/>
      <c r="J2833" s="132" t="s">
        <v>51</v>
      </c>
      <c r="K2833" s="438" t="s">
        <v>123</v>
      </c>
      <c r="L2833" s="262" t="s">
        <v>49</v>
      </c>
      <c r="M2833" s="278" t="s">
        <v>54</v>
      </c>
    </row>
    <row r="2834" spans="1:13" ht="18" customHeight="1" thickBot="1">
      <c r="A2834" s="17"/>
      <c r="B2834" s="436" t="s">
        <v>165</v>
      </c>
      <c r="C2834" s="976"/>
      <c r="D2834" s="977"/>
      <c r="E2834" s="978"/>
      <c r="F2834" s="909">
        <f>IF(OR($I2817="",$I2817="NSO"),"",VLOOKUP($A2812,'Class-1'!$B$9:$DL$108,107,0))</f>
        <v>1000</v>
      </c>
      <c r="G2834" s="910"/>
      <c r="H2834" s="909">
        <f>IF(OR($I2817="",$I2817="NSO"),"",VLOOKUP($A2812,'Class-1'!$B$9:$DL$108,108,0))</f>
        <v>0</v>
      </c>
      <c r="I2834" s="910"/>
      <c r="J2834" s="133">
        <f>IF(OR($I2817="",$I2817="NSO"),"",VLOOKUP($A2812,'Class-1'!$B$9:$DL$200,109,0))</f>
        <v>0</v>
      </c>
      <c r="K2834" s="133" t="str">
        <f>IF(OR($I2817="",$I2817="NSO"),"",VLOOKUP($A2812,'Class-1'!$B$9:$DL$200,110,0))</f>
        <v/>
      </c>
      <c r="L2834" s="263" t="str">
        <f>IF(OR($I2817="",$I2817="NSO"),"",VLOOKUP($A2812,'Class-1'!$B$9:$DL$200,111,0))</f>
        <v/>
      </c>
      <c r="M2834" s="279" t="str">
        <f>IF(OR($I2817="",$I2817="NSO"),"",VLOOKUP($A2812,'Class-1'!$B$9:$DL$200,113,0))</f>
        <v/>
      </c>
    </row>
    <row r="2835" spans="1:13" ht="18" customHeight="1" thickBot="1">
      <c r="A2835" s="17"/>
      <c r="B2835" s="436" t="s">
        <v>165</v>
      </c>
      <c r="C2835" s="979"/>
      <c r="D2835" s="980"/>
      <c r="E2835" s="980"/>
      <c r="F2835" s="980"/>
      <c r="G2835" s="980"/>
      <c r="H2835" s="981"/>
      <c r="I2835" s="983" t="s">
        <v>73</v>
      </c>
      <c r="J2835" s="984"/>
      <c r="K2835" s="63">
        <f>IF(OR($I2817="",$I2817="NSO"),"",VLOOKUP($A2812,'Class-1'!$B$9:$DL$200,104,0))</f>
        <v>0</v>
      </c>
      <c r="L2835" s="982" t="s">
        <v>93</v>
      </c>
      <c r="M2835" s="897"/>
    </row>
    <row r="2836" spans="1:13" ht="18" customHeight="1" thickBot="1">
      <c r="A2836" s="17"/>
      <c r="B2836" s="436" t="s">
        <v>165</v>
      </c>
      <c r="C2836" s="1014" t="s">
        <v>72</v>
      </c>
      <c r="D2836" s="1015"/>
      <c r="E2836" s="1015"/>
      <c r="F2836" s="1015"/>
      <c r="G2836" s="1015"/>
      <c r="H2836" s="1016"/>
      <c r="I2836" s="1017" t="s">
        <v>74</v>
      </c>
      <c r="J2836" s="1018"/>
      <c r="K2836" s="64">
        <f>IF(OR($I2817="",$I2817="NSO"),"",VLOOKUP($A2812,'Class-1'!$B$9:$DL$200,105,0))</f>
        <v>0</v>
      </c>
      <c r="L2836" s="1019" t="str">
        <f>IF(OR($I2817="",$I2817="NSO"),"",VLOOKUP($A2812,'Class-1'!$B$9:$DL$200,106,0))</f>
        <v/>
      </c>
      <c r="M2836" s="1020"/>
    </row>
    <row r="2837" spans="1:13" ht="18" customHeight="1" thickBot="1">
      <c r="A2837" s="17"/>
      <c r="B2837" s="436" t="s">
        <v>165</v>
      </c>
      <c r="C2837" s="1001" t="s">
        <v>66</v>
      </c>
      <c r="D2837" s="1002"/>
      <c r="E2837" s="1003"/>
      <c r="F2837" s="1012" t="s">
        <v>69</v>
      </c>
      <c r="G2837" s="1013"/>
      <c r="H2837" s="272" t="s">
        <v>58</v>
      </c>
      <c r="I2837" s="985" t="s">
        <v>75</v>
      </c>
      <c r="J2837" s="986"/>
      <c r="K2837" s="987">
        <f>IF(OR($I2817="",$I2817="NSO"),"",VLOOKUP($A2812,'Class-1'!$B$9:$DL$200,114,0))</f>
        <v>0</v>
      </c>
      <c r="L2837" s="987"/>
      <c r="M2837" s="988"/>
    </row>
    <row r="2838" spans="1:13" ht="18" customHeight="1">
      <c r="A2838" s="17"/>
      <c r="B2838" s="436" t="s">
        <v>165</v>
      </c>
      <c r="C2838" s="923" t="str">
        <f>'Class-1'!$CC$3</f>
        <v>WORK EXP.</v>
      </c>
      <c r="D2838" s="924"/>
      <c r="E2838" s="925"/>
      <c r="F2838" s="926" t="str">
        <f>IF(OR(C2838="",$I2817="NSO"),"",VLOOKUP($A2812,'Class-1'!$B$9:$DZ$200,121,0))</f>
        <v>0/100</v>
      </c>
      <c r="G2838" s="927"/>
      <c r="H2838" s="85" t="str">
        <f>IF(OR(C2838="",$I2817="NSO"),"",VLOOKUP($A2812,'Class-1'!$B$9:$DL$108,87,0))</f>
        <v/>
      </c>
      <c r="I2838" s="1021" t="s">
        <v>95</v>
      </c>
      <c r="J2838" s="1022"/>
      <c r="K2838" s="1023">
        <f>'Class-1'!$T$2</f>
        <v>44705</v>
      </c>
      <c r="L2838" s="1024"/>
      <c r="M2838" s="1025"/>
    </row>
    <row r="2839" spans="1:13" ht="18" customHeight="1">
      <c r="A2839" s="17"/>
      <c r="B2839" s="436" t="s">
        <v>165</v>
      </c>
      <c r="C2839" s="923" t="str">
        <f>'Class-1'!$CK$3</f>
        <v>ART EDUCATION</v>
      </c>
      <c r="D2839" s="924"/>
      <c r="E2839" s="925"/>
      <c r="F2839" s="926" t="str">
        <f>IF(OR(C2839="",$I2817="NSO"),"",VLOOKUP($A2812,'Class-1'!$B$9:$DZ$200,125,0))</f>
        <v>0/100</v>
      </c>
      <c r="G2839" s="927"/>
      <c r="H2839" s="134" t="str">
        <f>IF(OR(C2839="",$I2817="NSO"),"",VLOOKUP($A2812,'Class-1'!$B$9:$DL$108,95,0))</f>
        <v/>
      </c>
      <c r="I2839" s="928"/>
      <c r="J2839" s="929"/>
      <c r="K2839" s="929"/>
      <c r="L2839" s="929"/>
      <c r="M2839" s="930"/>
    </row>
    <row r="2840" spans="1:13" ht="18" customHeight="1" thickBot="1">
      <c r="A2840" s="17"/>
      <c r="B2840" s="436" t="s">
        <v>165</v>
      </c>
      <c r="C2840" s="931" t="str">
        <f>'Class-1'!$CS$3</f>
        <v>HEALTH &amp; PHY. EDUCATION</v>
      </c>
      <c r="D2840" s="932"/>
      <c r="E2840" s="933"/>
      <c r="F2840" s="926" t="str">
        <f>IF(OR(C2840="",$I2817="NSO"),"",VLOOKUP($A2812,'Class-1'!$B$9:$DZ$200,129,0))</f>
        <v>0/100</v>
      </c>
      <c r="G2840" s="927"/>
      <c r="H2840" s="86" t="str">
        <f>IF(OR(C2840="",$I2817="NSO"),"",VLOOKUP($A2812,'Class-1'!$B$9:$DL$108,103,0))</f>
        <v/>
      </c>
      <c r="I2840" s="889" t="s">
        <v>89</v>
      </c>
      <c r="J2840" s="890"/>
      <c r="K2840" s="936"/>
      <c r="L2840" s="937"/>
      <c r="M2840" s="938"/>
    </row>
    <row r="2841" spans="1:13" ht="18" customHeight="1">
      <c r="A2841" s="17"/>
      <c r="B2841" s="436" t="s">
        <v>165</v>
      </c>
      <c r="C2841" s="895" t="s">
        <v>76</v>
      </c>
      <c r="D2841" s="896"/>
      <c r="E2841" s="896"/>
      <c r="F2841" s="896"/>
      <c r="G2841" s="896"/>
      <c r="H2841" s="897"/>
      <c r="I2841" s="891"/>
      <c r="J2841" s="892"/>
      <c r="K2841" s="939"/>
      <c r="L2841" s="940"/>
      <c r="M2841" s="941"/>
    </row>
    <row r="2842" spans="1:13" ht="18" customHeight="1">
      <c r="A2842" s="17"/>
      <c r="B2842" s="436" t="s">
        <v>165</v>
      </c>
      <c r="C2842" s="135" t="s">
        <v>35</v>
      </c>
      <c r="D2842" s="463" t="s">
        <v>82</v>
      </c>
      <c r="E2842" s="452"/>
      <c r="F2842" s="463" t="s">
        <v>83</v>
      </c>
      <c r="G2842" s="464"/>
      <c r="H2842" s="465"/>
      <c r="I2842" s="893"/>
      <c r="J2842" s="894"/>
      <c r="K2842" s="942"/>
      <c r="L2842" s="943"/>
      <c r="M2842" s="944"/>
    </row>
    <row r="2843" spans="1:13" ht="16.5" customHeight="1">
      <c r="A2843" s="17"/>
      <c r="B2843" s="436" t="s">
        <v>165</v>
      </c>
      <c r="C2843" s="148" t="s">
        <v>168</v>
      </c>
      <c r="D2843" s="451" t="s">
        <v>170</v>
      </c>
      <c r="E2843" s="148"/>
      <c r="F2843" s="468" t="s">
        <v>84</v>
      </c>
      <c r="G2843" s="466"/>
      <c r="H2843" s="467"/>
      <c r="I2843" s="992" t="s">
        <v>90</v>
      </c>
      <c r="J2843" s="993"/>
      <c r="K2843" s="993"/>
      <c r="L2843" s="993"/>
      <c r="M2843" s="994"/>
    </row>
    <row r="2844" spans="1:13" ht="16.5" customHeight="1">
      <c r="A2844" s="17"/>
      <c r="B2844" s="436" t="s">
        <v>165</v>
      </c>
      <c r="C2844" s="471" t="s">
        <v>77</v>
      </c>
      <c r="D2844" s="451" t="s">
        <v>173</v>
      </c>
      <c r="E2844" s="148"/>
      <c r="F2844" s="468" t="s">
        <v>85</v>
      </c>
      <c r="G2844" s="466"/>
      <c r="H2844" s="467"/>
      <c r="I2844" s="995"/>
      <c r="J2844" s="996"/>
      <c r="K2844" s="996"/>
      <c r="L2844" s="996"/>
      <c r="M2844" s="997"/>
    </row>
    <row r="2845" spans="1:13" ht="16.5" customHeight="1">
      <c r="A2845" s="17"/>
      <c r="B2845" s="436" t="s">
        <v>165</v>
      </c>
      <c r="C2845" s="471" t="s">
        <v>78</v>
      </c>
      <c r="D2845" s="451" t="s">
        <v>174</v>
      </c>
      <c r="E2845" s="148"/>
      <c r="F2845" s="468" t="s">
        <v>86</v>
      </c>
      <c r="G2845" s="466"/>
      <c r="H2845" s="467"/>
      <c r="I2845" s="995"/>
      <c r="J2845" s="996"/>
      <c r="K2845" s="996"/>
      <c r="L2845" s="996"/>
      <c r="M2845" s="997"/>
    </row>
    <row r="2846" spans="1:13" ht="16.5" customHeight="1">
      <c r="A2846" s="17"/>
      <c r="B2846" s="436" t="s">
        <v>165</v>
      </c>
      <c r="C2846" s="471" t="s">
        <v>80</v>
      </c>
      <c r="D2846" s="451" t="s">
        <v>171</v>
      </c>
      <c r="E2846" s="148"/>
      <c r="F2846" s="468" t="s">
        <v>88</v>
      </c>
      <c r="G2846" s="466"/>
      <c r="H2846" s="467"/>
      <c r="I2846" s="998"/>
      <c r="J2846" s="999"/>
      <c r="K2846" s="999"/>
      <c r="L2846" s="999"/>
      <c r="M2846" s="1000"/>
    </row>
    <row r="2847" spans="1:13" ht="16.5" customHeight="1" thickBot="1">
      <c r="A2847" s="17"/>
      <c r="B2847" s="437" t="s">
        <v>165</v>
      </c>
      <c r="C2847" s="280" t="s">
        <v>79</v>
      </c>
      <c r="D2847" s="446" t="s">
        <v>172</v>
      </c>
      <c r="E2847" s="439"/>
      <c r="F2847" s="461" t="s">
        <v>87</v>
      </c>
      <c r="G2847" s="462"/>
      <c r="H2847" s="469"/>
      <c r="I2847" s="989" t="s">
        <v>124</v>
      </c>
      <c r="J2847" s="990"/>
      <c r="K2847" s="990"/>
      <c r="L2847" s="990"/>
      <c r="M2847" s="991"/>
    </row>
    <row r="2848" spans="1:13" ht="14.25" customHeight="1" thickBot="1">
      <c r="A2848" s="282">
        <f>A2812+1</f>
        <v>79</v>
      </c>
      <c r="B2848" s="1009" t="s">
        <v>61</v>
      </c>
      <c r="C2848" s="1010"/>
      <c r="D2848" s="1010"/>
      <c r="E2848" s="1010"/>
      <c r="F2848" s="1010"/>
      <c r="G2848" s="1010"/>
      <c r="H2848" s="1010"/>
      <c r="I2848" s="1010"/>
      <c r="J2848" s="1010"/>
      <c r="K2848" s="1010"/>
      <c r="L2848" s="1010"/>
      <c r="M2848" s="1011"/>
    </row>
    <row r="2849" spans="1:13" ht="36.75" thickTop="1">
      <c r="A2849" s="17"/>
      <c r="B2849" s="1005"/>
      <c r="C2849" s="1006"/>
      <c r="D2849" s="945" t="str">
        <f>Master!$E$8</f>
        <v>Govt.Sr.Sec.Sch. Raimalwada</v>
      </c>
      <c r="E2849" s="946"/>
      <c r="F2849" s="946"/>
      <c r="G2849" s="946"/>
      <c r="H2849" s="946"/>
      <c r="I2849" s="946"/>
      <c r="J2849" s="946"/>
      <c r="K2849" s="946"/>
      <c r="L2849" s="946"/>
      <c r="M2849" s="947"/>
    </row>
    <row r="2850" spans="1:13" ht="21" customHeight="1" thickBot="1">
      <c r="A2850" s="17"/>
      <c r="B2850" s="1007"/>
      <c r="C2850" s="1008"/>
      <c r="D2850" s="948" t="str">
        <f>Master!$E$11</f>
        <v>P.S.-Bapini (Jodhpur)</v>
      </c>
      <c r="E2850" s="949"/>
      <c r="F2850" s="949"/>
      <c r="G2850" s="949"/>
      <c r="H2850" s="949"/>
      <c r="I2850" s="949"/>
      <c r="J2850" s="949"/>
      <c r="K2850" s="949"/>
      <c r="L2850" s="949"/>
      <c r="M2850" s="950"/>
    </row>
    <row r="2851" spans="1:13" ht="42.75" customHeight="1" thickTop="1">
      <c r="A2851" s="17"/>
      <c r="B2851" s="273"/>
      <c r="C2851" s="916" t="s">
        <v>62</v>
      </c>
      <c r="D2851" s="917"/>
      <c r="E2851" s="917"/>
      <c r="F2851" s="917"/>
      <c r="G2851" s="917"/>
      <c r="H2851" s="917"/>
      <c r="I2851" s="918"/>
      <c r="J2851" s="922" t="s">
        <v>91</v>
      </c>
      <c r="K2851" s="922"/>
      <c r="L2851" s="934" t="str">
        <f>Master!$E$14</f>
        <v>0810000000</v>
      </c>
      <c r="M2851" s="935"/>
    </row>
    <row r="2852" spans="1:13" ht="18" customHeight="1" thickBot="1">
      <c r="A2852" s="17"/>
      <c r="B2852" s="274"/>
      <c r="C2852" s="919"/>
      <c r="D2852" s="920"/>
      <c r="E2852" s="920"/>
      <c r="F2852" s="920"/>
      <c r="G2852" s="920"/>
      <c r="H2852" s="920"/>
      <c r="I2852" s="921"/>
      <c r="J2852" s="898" t="s">
        <v>63</v>
      </c>
      <c r="K2852" s="899"/>
      <c r="L2852" s="902" t="str">
        <f>Master!$E$6</f>
        <v>2021-22</v>
      </c>
      <c r="M2852" s="903"/>
    </row>
    <row r="2853" spans="1:13" ht="18" customHeight="1" thickBot="1">
      <c r="A2853" s="17"/>
      <c r="B2853" s="274"/>
      <c r="C2853" s="951" t="s">
        <v>125</v>
      </c>
      <c r="D2853" s="952"/>
      <c r="E2853" s="952"/>
      <c r="F2853" s="952"/>
      <c r="G2853" s="952"/>
      <c r="H2853" s="952"/>
      <c r="I2853" s="281">
        <f>VLOOKUP($A2848,'Class-1'!$B$9:$F$108,5,0)</f>
        <v>0</v>
      </c>
      <c r="J2853" s="900"/>
      <c r="K2853" s="901"/>
      <c r="L2853" s="904"/>
      <c r="M2853" s="905"/>
    </row>
    <row r="2854" spans="1:13" ht="18" customHeight="1">
      <c r="A2854" s="17"/>
      <c r="B2854" s="436" t="s">
        <v>165</v>
      </c>
      <c r="C2854" s="911" t="s">
        <v>20</v>
      </c>
      <c r="D2854" s="912"/>
      <c r="E2854" s="912"/>
      <c r="F2854" s="913"/>
      <c r="G2854" s="31" t="s">
        <v>101</v>
      </c>
      <c r="H2854" s="914">
        <f>VLOOKUP($A2848,'Class-1'!$B$9:$DL$108,3,0)</f>
        <v>0</v>
      </c>
      <c r="I2854" s="914"/>
      <c r="J2854" s="914"/>
      <c r="K2854" s="914"/>
      <c r="L2854" s="914"/>
      <c r="M2854" s="915"/>
    </row>
    <row r="2855" spans="1:13" ht="18" customHeight="1">
      <c r="A2855" s="17"/>
      <c r="B2855" s="436" t="s">
        <v>165</v>
      </c>
      <c r="C2855" s="953" t="s">
        <v>22</v>
      </c>
      <c r="D2855" s="954"/>
      <c r="E2855" s="954"/>
      <c r="F2855" s="955"/>
      <c r="G2855" s="60" t="s">
        <v>101</v>
      </c>
      <c r="H2855" s="956">
        <f>VLOOKUP($A2848,'Class-1'!$B$9:$DL$108,6,0)</f>
        <v>0</v>
      </c>
      <c r="I2855" s="956"/>
      <c r="J2855" s="956"/>
      <c r="K2855" s="956"/>
      <c r="L2855" s="956"/>
      <c r="M2855" s="957"/>
    </row>
    <row r="2856" spans="1:13" ht="18" customHeight="1">
      <c r="A2856" s="17"/>
      <c r="B2856" s="436" t="s">
        <v>165</v>
      </c>
      <c r="C2856" s="953" t="s">
        <v>23</v>
      </c>
      <c r="D2856" s="954"/>
      <c r="E2856" s="954"/>
      <c r="F2856" s="955"/>
      <c r="G2856" s="60" t="s">
        <v>101</v>
      </c>
      <c r="H2856" s="956">
        <f>VLOOKUP($A2848,'Class-1'!$B$9:$DL$108,7,0)</f>
        <v>0</v>
      </c>
      <c r="I2856" s="956"/>
      <c r="J2856" s="956"/>
      <c r="K2856" s="956"/>
      <c r="L2856" s="956"/>
      <c r="M2856" s="957"/>
    </row>
    <row r="2857" spans="1:13" ht="18" customHeight="1">
      <c r="A2857" s="17"/>
      <c r="B2857" s="436" t="s">
        <v>165</v>
      </c>
      <c r="C2857" s="953" t="s">
        <v>64</v>
      </c>
      <c r="D2857" s="954"/>
      <c r="E2857" s="954"/>
      <c r="F2857" s="955"/>
      <c r="G2857" s="60" t="s">
        <v>101</v>
      </c>
      <c r="H2857" s="956">
        <f>VLOOKUP($A2848,'Class-1'!$B$9:$DL$108,8,0)</f>
        <v>0</v>
      </c>
      <c r="I2857" s="956"/>
      <c r="J2857" s="956"/>
      <c r="K2857" s="956"/>
      <c r="L2857" s="956"/>
      <c r="M2857" s="957"/>
    </row>
    <row r="2858" spans="1:13" ht="18" customHeight="1">
      <c r="A2858" s="17"/>
      <c r="B2858" s="436" t="s">
        <v>165</v>
      </c>
      <c r="C2858" s="953" t="s">
        <v>65</v>
      </c>
      <c r="D2858" s="954"/>
      <c r="E2858" s="954"/>
      <c r="F2858" s="955"/>
      <c r="G2858" s="60" t="s">
        <v>101</v>
      </c>
      <c r="H2858" s="1026" t="str">
        <f>CONCATENATE('Class-1'!$F$4,'Class-1'!$I$4)</f>
        <v>4(A)</v>
      </c>
      <c r="I2858" s="956"/>
      <c r="J2858" s="956"/>
      <c r="K2858" s="956"/>
      <c r="L2858" s="956"/>
      <c r="M2858" s="957"/>
    </row>
    <row r="2859" spans="1:13" ht="18" customHeight="1" thickBot="1">
      <c r="A2859" s="17"/>
      <c r="B2859" s="436" t="s">
        <v>165</v>
      </c>
      <c r="C2859" s="1027" t="s">
        <v>25</v>
      </c>
      <c r="D2859" s="1028"/>
      <c r="E2859" s="1028"/>
      <c r="F2859" s="1029"/>
      <c r="G2859" s="130" t="s">
        <v>101</v>
      </c>
      <c r="H2859" s="1030">
        <f>VLOOKUP($A2848,'Class-1'!$B$9:$DL$108,9,0)</f>
        <v>0</v>
      </c>
      <c r="I2859" s="1030"/>
      <c r="J2859" s="1030"/>
      <c r="K2859" s="1030"/>
      <c r="L2859" s="1030"/>
      <c r="M2859" s="1031"/>
    </row>
    <row r="2860" spans="1:13" ht="18" customHeight="1">
      <c r="A2860" s="17"/>
      <c r="B2860" s="436" t="s">
        <v>165</v>
      </c>
      <c r="C2860" s="958" t="s">
        <v>66</v>
      </c>
      <c r="D2860" s="959"/>
      <c r="E2860" s="268" t="s">
        <v>109</v>
      </c>
      <c r="F2860" s="268" t="s">
        <v>110</v>
      </c>
      <c r="G2860" s="265" t="s">
        <v>34</v>
      </c>
      <c r="H2860" s="269" t="s">
        <v>67</v>
      </c>
      <c r="I2860" s="265" t="s">
        <v>147</v>
      </c>
      <c r="J2860" s="270" t="s">
        <v>31</v>
      </c>
      <c r="K2860" s="960" t="s">
        <v>118</v>
      </c>
      <c r="L2860" s="961"/>
      <c r="M2860" s="275" t="s">
        <v>119</v>
      </c>
    </row>
    <row r="2861" spans="1:13" ht="18" customHeight="1" thickBot="1">
      <c r="A2861" s="17"/>
      <c r="B2861" s="436" t="s">
        <v>165</v>
      </c>
      <c r="C2861" s="966" t="s">
        <v>68</v>
      </c>
      <c r="D2861" s="967"/>
      <c r="E2861" s="470">
        <f>'Class-1'!$K$7</f>
        <v>20</v>
      </c>
      <c r="F2861" s="470">
        <f>'Class-1'!$L$7</f>
        <v>20</v>
      </c>
      <c r="G2861" s="266">
        <f>E2861+F2861</f>
        <v>40</v>
      </c>
      <c r="H2861" s="470">
        <f>'Class-1'!$Q$7</f>
        <v>60</v>
      </c>
      <c r="I2861" s="266">
        <f>G2861+H2861</f>
        <v>100</v>
      </c>
      <c r="J2861" s="470">
        <f>'Class-1'!$U$7</f>
        <v>100</v>
      </c>
      <c r="K2861" s="1032">
        <f>I2861+J2861</f>
        <v>200</v>
      </c>
      <c r="L2861" s="1033"/>
      <c r="M2861" s="276" t="s">
        <v>166</v>
      </c>
    </row>
    <row r="2862" spans="1:13" ht="18" customHeight="1">
      <c r="A2862" s="17"/>
      <c r="B2862" s="436" t="s">
        <v>165</v>
      </c>
      <c r="C2862" s="1034" t="str">
        <f>'Class-1'!$K$3</f>
        <v>Hindi</v>
      </c>
      <c r="D2862" s="1035"/>
      <c r="E2862" s="131">
        <f>IF(OR(C2862="",$I2853="NSO"),"",VLOOKUP($A2848,'Class-1'!$B$9:$DL$108,10,0))</f>
        <v>0</v>
      </c>
      <c r="F2862" s="131">
        <f>IF(OR(C2862="",$I2853="NSO"),"",VLOOKUP($A2848,'Class-1'!$B$9:$DL$108,11,0))</f>
        <v>0</v>
      </c>
      <c r="G2862" s="267">
        <f>SUM(E2862,F2862)</f>
        <v>0</v>
      </c>
      <c r="H2862" s="131">
        <f>IF(OR(C2862="",$I2853="NSO"),"",VLOOKUP($A2848,'Class-1'!$B$9:$DL$108,16,0))</f>
        <v>0</v>
      </c>
      <c r="I2862" s="264">
        <f t="shared" ref="I2862:I2867" si="313">SUM(G2862,H2862)</f>
        <v>0</v>
      </c>
      <c r="J2862" s="131">
        <f>IF(OR(C2862="",$I2853="NSO"),"",VLOOKUP($A2848,'Class-1'!$B$9:$DL$108,20,0))</f>
        <v>0</v>
      </c>
      <c r="K2862" s="1036">
        <f t="shared" ref="K2862:K2867" si="314">SUM(I2862,J2862)</f>
        <v>0</v>
      </c>
      <c r="L2862" s="1037">
        <f t="shared" ref="L2862:L2867" si="315">SUM(J2862,K2862)</f>
        <v>0</v>
      </c>
      <c r="M2862" s="277" t="str">
        <f>IF(OR(C2862="",$I2853="NSO"),"",VLOOKUP($A2848,'Class-1'!$B$9:$DL$108,23,0))</f>
        <v/>
      </c>
    </row>
    <row r="2863" spans="1:13" ht="18" customHeight="1">
      <c r="A2863" s="17"/>
      <c r="B2863" s="436" t="s">
        <v>165</v>
      </c>
      <c r="C2863" s="962" t="str">
        <f>'Class-1'!$Y$3</f>
        <v>Mathematics</v>
      </c>
      <c r="D2863" s="963"/>
      <c r="E2863" s="131">
        <f>IF(OR(C2863="",$I2853="NSO"),"",VLOOKUP($A2848,'Class-1'!$B$9:$DL$108,24,0))</f>
        <v>0</v>
      </c>
      <c r="F2863" s="131">
        <f>IF(OR(C2863="",$I2853="NSO"),"",VLOOKUP($A2848,'Class-1'!$B$9:$DL$108,25,0))</f>
        <v>0</v>
      </c>
      <c r="G2863" s="267">
        <f t="shared" ref="G2863:G2867" si="316">SUM(E2863,F2863)</f>
        <v>0</v>
      </c>
      <c r="H2863" s="131">
        <f>IF(OR(C2863="",$I2853="NSO"),"",VLOOKUP($A2848,'Class-1'!$B$9:$DL$108,30,0))</f>
        <v>0</v>
      </c>
      <c r="I2863" s="264">
        <f t="shared" si="313"/>
        <v>0</v>
      </c>
      <c r="J2863" s="131">
        <f>IF(OR(C2863="",$I2853="NSO"),"",VLOOKUP($A2848,'Class-1'!$B$9:$DL$108,34,0))</f>
        <v>0</v>
      </c>
      <c r="K2863" s="964">
        <f t="shared" si="314"/>
        <v>0</v>
      </c>
      <c r="L2863" s="965">
        <f t="shared" si="315"/>
        <v>0</v>
      </c>
      <c r="M2863" s="277" t="str">
        <f>IF(OR(C2863="",$I2853="NSO"),"",VLOOKUP($A2848,'Class-1'!$B$9:$DL$108,37,0))</f>
        <v/>
      </c>
    </row>
    <row r="2864" spans="1:13" ht="18" customHeight="1">
      <c r="A2864" s="17"/>
      <c r="B2864" s="436" t="s">
        <v>165</v>
      </c>
      <c r="C2864" s="962" t="str">
        <f>'Class-1'!$AM$3</f>
        <v>Sanskrit</v>
      </c>
      <c r="D2864" s="963"/>
      <c r="E2864" s="131">
        <f>IF(OR(C2864="",$I2853="NSO"),"",VLOOKUP($A2848,'Class-1'!$B$9:$DL$108,38,0))</f>
        <v>0</v>
      </c>
      <c r="F2864" s="131">
        <f>IF(OR(C2864="",$I2853="NSO"),"",VLOOKUP($A2848,'Class-1'!$B$9:$DL$108,39,0))</f>
        <v>0</v>
      </c>
      <c r="G2864" s="267">
        <f t="shared" si="316"/>
        <v>0</v>
      </c>
      <c r="H2864" s="131">
        <f>IF(OR(C2864="",$I2853="NSO"),"",VLOOKUP($A2848,'Class-1'!$B$9:$DL$108,44,0))</f>
        <v>0</v>
      </c>
      <c r="I2864" s="264">
        <f t="shared" si="313"/>
        <v>0</v>
      </c>
      <c r="J2864" s="131">
        <f>IF(OR(C2864="",$I2853="NSO"),"",VLOOKUP($A2848,'Class-1'!$B$9:$DL$108,48,0))</f>
        <v>0</v>
      </c>
      <c r="K2864" s="964">
        <f t="shared" si="314"/>
        <v>0</v>
      </c>
      <c r="L2864" s="965">
        <f t="shared" si="315"/>
        <v>0</v>
      </c>
      <c r="M2864" s="277" t="str">
        <f>IF(OR(C2864="",$I2853="NSO"),"",VLOOKUP($A2848,'Class-1'!$B$9:$DL$108,51,0))</f>
        <v/>
      </c>
    </row>
    <row r="2865" spans="1:13" ht="18" customHeight="1">
      <c r="A2865" s="17"/>
      <c r="B2865" s="436" t="s">
        <v>165</v>
      </c>
      <c r="C2865" s="962" t="str">
        <f>'Class-1'!$BA$3</f>
        <v>English</v>
      </c>
      <c r="D2865" s="963"/>
      <c r="E2865" s="131">
        <f>IF(OR(C2865="",$I2853="NSO"),"",VLOOKUP($A2848,'Class-1'!$B$9:$DL$108,52,0))</f>
        <v>0</v>
      </c>
      <c r="F2865" s="131">
        <f>IF(OR(C2865="",$I2853="NSO"),"",VLOOKUP($A2848,'Class-1'!$B$9:$DL$108,53,0))</f>
        <v>0</v>
      </c>
      <c r="G2865" s="267">
        <f t="shared" si="316"/>
        <v>0</v>
      </c>
      <c r="H2865" s="131">
        <f>IF(OR(C2865="",$I2853="NSO"),"",VLOOKUP($A2848,'Class-1'!$B$9:$DL$108,58,0))</f>
        <v>0</v>
      </c>
      <c r="I2865" s="264">
        <f t="shared" si="313"/>
        <v>0</v>
      </c>
      <c r="J2865" s="131">
        <f>IF(OR(C2865="",$I2853="NSO"),"",VLOOKUP($A2848,'Class-1'!$B$9:$DL$108,62,0))</f>
        <v>0</v>
      </c>
      <c r="K2865" s="964">
        <f t="shared" si="314"/>
        <v>0</v>
      </c>
      <c r="L2865" s="965">
        <f t="shared" si="315"/>
        <v>0</v>
      </c>
      <c r="M2865" s="277" t="str">
        <f>IF(OR(C2865="",$I2853="NSO"),"",VLOOKUP($A2848,'Class-1'!$B$9:$DL$108,65,0))</f>
        <v/>
      </c>
    </row>
    <row r="2866" spans="1:13" ht="18" customHeight="1" thickBot="1">
      <c r="A2866" s="17"/>
      <c r="B2866" s="436" t="s">
        <v>165</v>
      </c>
      <c r="C2866" s="966" t="s">
        <v>68</v>
      </c>
      <c r="D2866" s="967"/>
      <c r="E2866" s="470">
        <f>'Class-1'!$BO$7</f>
        <v>20</v>
      </c>
      <c r="F2866" s="470">
        <f>'Class-1'!$BP$7</f>
        <v>20</v>
      </c>
      <c r="G2866" s="266">
        <f t="shared" si="316"/>
        <v>40</v>
      </c>
      <c r="H2866" s="271">
        <f>'Class-1'!$BU$7</f>
        <v>60</v>
      </c>
      <c r="I2866" s="266">
        <f t="shared" si="313"/>
        <v>100</v>
      </c>
      <c r="J2866" s="470">
        <f>'Class-1'!$BY$7</f>
        <v>100</v>
      </c>
      <c r="K2866" s="1032">
        <f t="shared" si="314"/>
        <v>200</v>
      </c>
      <c r="L2866" s="1033">
        <f t="shared" si="315"/>
        <v>300</v>
      </c>
      <c r="M2866" s="276" t="s">
        <v>166</v>
      </c>
    </row>
    <row r="2867" spans="1:13" ht="18" customHeight="1">
      <c r="A2867" s="17"/>
      <c r="B2867" s="436" t="s">
        <v>165</v>
      </c>
      <c r="C2867" s="962" t="str">
        <f>'Class-1'!$BO$3</f>
        <v>Env. Study</v>
      </c>
      <c r="D2867" s="963"/>
      <c r="E2867" s="131">
        <f>IF(OR(C2867="",$I2853="NSO"),"",VLOOKUP($A2848,'Class-1'!$B$9:$DL$108,66,0))</f>
        <v>0</v>
      </c>
      <c r="F2867" s="131">
        <f>IF(OR(C2867="",$I2853="NSO"),"",VLOOKUP($A2848,'Class-1'!$B$9:$DL$108,67,0))</f>
        <v>0</v>
      </c>
      <c r="G2867" s="264">
        <f t="shared" si="316"/>
        <v>0</v>
      </c>
      <c r="H2867" s="131">
        <f>IF(OR(C2867="",$I2853="NSO"),"",VLOOKUP($A2848,'Class-1'!$B$9:$DL$108,72,0))</f>
        <v>0</v>
      </c>
      <c r="I2867" s="264">
        <f t="shared" si="313"/>
        <v>0</v>
      </c>
      <c r="J2867" s="131">
        <f>IF(OR(C2867="",$I2853="NSO"),"",VLOOKUP($A2848,'Class-1'!$B$9:$DL$108,76,0))</f>
        <v>0</v>
      </c>
      <c r="K2867" s="968">
        <f t="shared" si="314"/>
        <v>0</v>
      </c>
      <c r="L2867" s="969">
        <f t="shared" si="315"/>
        <v>0</v>
      </c>
      <c r="M2867" s="277" t="str">
        <f>IF(OR(C2867="",$I2853="NSO"),"",VLOOKUP($A2848,'Class-1'!$B$9:$DL$108,79,0))</f>
        <v/>
      </c>
    </row>
    <row r="2868" spans="1:13" ht="18" customHeight="1" thickBot="1">
      <c r="A2868" s="17"/>
      <c r="B2868" s="436" t="s">
        <v>165</v>
      </c>
      <c r="C2868" s="970"/>
      <c r="D2868" s="971"/>
      <c r="E2868" s="971"/>
      <c r="F2868" s="971"/>
      <c r="G2868" s="971"/>
      <c r="H2868" s="971"/>
      <c r="I2868" s="971"/>
      <c r="J2868" s="971"/>
      <c r="K2868" s="971"/>
      <c r="L2868" s="971"/>
      <c r="M2868" s="972"/>
    </row>
    <row r="2869" spans="1:13" ht="18" customHeight="1">
      <c r="A2869" s="17"/>
      <c r="B2869" s="436" t="s">
        <v>165</v>
      </c>
      <c r="C2869" s="973" t="s">
        <v>120</v>
      </c>
      <c r="D2869" s="974"/>
      <c r="E2869" s="975"/>
      <c r="F2869" s="906" t="s">
        <v>121</v>
      </c>
      <c r="G2869" s="906"/>
      <c r="H2869" s="907" t="s">
        <v>122</v>
      </c>
      <c r="I2869" s="908"/>
      <c r="J2869" s="132" t="s">
        <v>51</v>
      </c>
      <c r="K2869" s="438" t="s">
        <v>123</v>
      </c>
      <c r="L2869" s="262" t="s">
        <v>49</v>
      </c>
      <c r="M2869" s="278" t="s">
        <v>54</v>
      </c>
    </row>
    <row r="2870" spans="1:13" ht="18" customHeight="1" thickBot="1">
      <c r="A2870" s="17"/>
      <c r="B2870" s="436" t="s">
        <v>165</v>
      </c>
      <c r="C2870" s="976"/>
      <c r="D2870" s="977"/>
      <c r="E2870" s="978"/>
      <c r="F2870" s="909">
        <f>IF(OR($I2853="",$I2853="NSO"),"",VLOOKUP($A2848,'Class-1'!$B$9:$DL$108,107,0))</f>
        <v>1000</v>
      </c>
      <c r="G2870" s="910"/>
      <c r="H2870" s="909">
        <f>IF(OR($I2853="",$I2853="NSO"),"",VLOOKUP($A2848,'Class-1'!$B$9:$DL$108,108,0))</f>
        <v>0</v>
      </c>
      <c r="I2870" s="910"/>
      <c r="J2870" s="133">
        <f>IF(OR($I2853="",$I2853="NSO"),"",VLOOKUP($A2848,'Class-1'!$B$9:$DL$200,109,0))</f>
        <v>0</v>
      </c>
      <c r="K2870" s="133" t="str">
        <f>IF(OR($I2853="",$I2853="NSO"),"",VLOOKUP($A2848,'Class-1'!$B$9:$DL$200,110,0))</f>
        <v/>
      </c>
      <c r="L2870" s="263" t="str">
        <f>IF(OR($I2853="",$I2853="NSO"),"",VLOOKUP($A2848,'Class-1'!$B$9:$DL$200,111,0))</f>
        <v/>
      </c>
      <c r="M2870" s="279" t="str">
        <f>IF(OR($I2853="",$I2853="NSO"),"",VLOOKUP($A2848,'Class-1'!$B$9:$DL$200,113,0))</f>
        <v/>
      </c>
    </row>
    <row r="2871" spans="1:13" ht="18" customHeight="1" thickBot="1">
      <c r="A2871" s="17"/>
      <c r="B2871" s="436" t="s">
        <v>165</v>
      </c>
      <c r="C2871" s="979"/>
      <c r="D2871" s="980"/>
      <c r="E2871" s="980"/>
      <c r="F2871" s="980"/>
      <c r="G2871" s="980"/>
      <c r="H2871" s="981"/>
      <c r="I2871" s="983" t="s">
        <v>73</v>
      </c>
      <c r="J2871" s="984"/>
      <c r="K2871" s="63">
        <f>IF(OR($I2853="",$I2853="NSO"),"",VLOOKUP($A2848,'Class-1'!$B$9:$DL$200,104,0))</f>
        <v>0</v>
      </c>
      <c r="L2871" s="982" t="s">
        <v>93</v>
      </c>
      <c r="M2871" s="897"/>
    </row>
    <row r="2872" spans="1:13" ht="18" customHeight="1" thickBot="1">
      <c r="A2872" s="17"/>
      <c r="B2872" s="436" t="s">
        <v>165</v>
      </c>
      <c r="C2872" s="1014" t="s">
        <v>72</v>
      </c>
      <c r="D2872" s="1015"/>
      <c r="E2872" s="1015"/>
      <c r="F2872" s="1015"/>
      <c r="G2872" s="1015"/>
      <c r="H2872" s="1016"/>
      <c r="I2872" s="1017" t="s">
        <v>74</v>
      </c>
      <c r="J2872" s="1018"/>
      <c r="K2872" s="64">
        <f>IF(OR($I2853="",$I2853="NSO"),"",VLOOKUP($A2848,'Class-1'!$B$9:$DL$200,105,0))</f>
        <v>0</v>
      </c>
      <c r="L2872" s="1019" t="str">
        <f>IF(OR($I2853="",$I2853="NSO"),"",VLOOKUP($A2848,'Class-1'!$B$9:$DL$200,106,0))</f>
        <v/>
      </c>
      <c r="M2872" s="1020"/>
    </row>
    <row r="2873" spans="1:13" ht="18" customHeight="1" thickBot="1">
      <c r="A2873" s="17"/>
      <c r="B2873" s="436" t="s">
        <v>165</v>
      </c>
      <c r="C2873" s="1001" t="s">
        <v>66</v>
      </c>
      <c r="D2873" s="1002"/>
      <c r="E2873" s="1003"/>
      <c r="F2873" s="1012" t="s">
        <v>69</v>
      </c>
      <c r="G2873" s="1013"/>
      <c r="H2873" s="272" t="s">
        <v>58</v>
      </c>
      <c r="I2873" s="985" t="s">
        <v>75</v>
      </c>
      <c r="J2873" s="986"/>
      <c r="K2873" s="987">
        <f>IF(OR($I2853="",$I2853="NSO"),"",VLOOKUP($A2848,'Class-1'!$B$9:$DL$200,114,0))</f>
        <v>0</v>
      </c>
      <c r="L2873" s="987"/>
      <c r="M2873" s="988"/>
    </row>
    <row r="2874" spans="1:13" ht="18" customHeight="1">
      <c r="A2874" s="17"/>
      <c r="B2874" s="436" t="s">
        <v>165</v>
      </c>
      <c r="C2874" s="923" t="str">
        <f>'Class-1'!$CC$3</f>
        <v>WORK EXP.</v>
      </c>
      <c r="D2874" s="924"/>
      <c r="E2874" s="925"/>
      <c r="F2874" s="926" t="str">
        <f>IF(OR(C2874="",$I2853="NSO"),"",VLOOKUP($A2848,'Class-1'!$B$9:$DZ$200,121,0))</f>
        <v>0/100</v>
      </c>
      <c r="G2874" s="927"/>
      <c r="H2874" s="85" t="str">
        <f>IF(OR(C2874="",$I2853="NSO"),"",VLOOKUP($A2848,'Class-1'!$B$9:$DL$108,87,0))</f>
        <v/>
      </c>
      <c r="I2874" s="1021" t="s">
        <v>95</v>
      </c>
      <c r="J2874" s="1022"/>
      <c r="K2874" s="1023">
        <f>'Class-1'!$T$2</f>
        <v>44705</v>
      </c>
      <c r="L2874" s="1024"/>
      <c r="M2874" s="1025"/>
    </row>
    <row r="2875" spans="1:13" ht="18" customHeight="1">
      <c r="A2875" s="17"/>
      <c r="B2875" s="436" t="s">
        <v>165</v>
      </c>
      <c r="C2875" s="923" t="str">
        <f>'Class-1'!$CK$3</f>
        <v>ART EDUCATION</v>
      </c>
      <c r="D2875" s="924"/>
      <c r="E2875" s="925"/>
      <c r="F2875" s="926" t="str">
        <f>IF(OR(C2875="",$I2853="NSO"),"",VLOOKUP($A2848,'Class-1'!$B$9:$DZ$200,125,0))</f>
        <v>0/100</v>
      </c>
      <c r="G2875" s="927"/>
      <c r="H2875" s="134" t="str">
        <f>IF(OR(C2875="",$I2853="NSO"),"",VLOOKUP($A2848,'Class-1'!$B$9:$DL$108,95,0))</f>
        <v/>
      </c>
      <c r="I2875" s="928"/>
      <c r="J2875" s="929"/>
      <c r="K2875" s="929"/>
      <c r="L2875" s="929"/>
      <c r="M2875" s="930"/>
    </row>
    <row r="2876" spans="1:13" ht="18" customHeight="1" thickBot="1">
      <c r="A2876" s="17"/>
      <c r="B2876" s="436" t="s">
        <v>165</v>
      </c>
      <c r="C2876" s="931" t="str">
        <f>'Class-1'!$CS$3</f>
        <v>HEALTH &amp; PHY. EDUCATION</v>
      </c>
      <c r="D2876" s="932"/>
      <c r="E2876" s="933"/>
      <c r="F2876" s="926" t="str">
        <f>IF(OR(C2876="",$I2853="NSO"),"",VLOOKUP($A2848,'Class-1'!$B$9:$DZ$200,129,0))</f>
        <v>0/100</v>
      </c>
      <c r="G2876" s="927"/>
      <c r="H2876" s="86" t="str">
        <f>IF(OR(C2876="",$I2853="NSO"),"",VLOOKUP($A2848,'Class-1'!$B$9:$DL$108,103,0))</f>
        <v/>
      </c>
      <c r="I2876" s="889" t="s">
        <v>89</v>
      </c>
      <c r="J2876" s="890"/>
      <c r="K2876" s="936"/>
      <c r="L2876" s="937"/>
      <c r="M2876" s="938"/>
    </row>
    <row r="2877" spans="1:13" ht="18" customHeight="1">
      <c r="A2877" s="17"/>
      <c r="B2877" s="436" t="s">
        <v>165</v>
      </c>
      <c r="C2877" s="895" t="s">
        <v>76</v>
      </c>
      <c r="D2877" s="896"/>
      <c r="E2877" s="896"/>
      <c r="F2877" s="896"/>
      <c r="G2877" s="896"/>
      <c r="H2877" s="897"/>
      <c r="I2877" s="891"/>
      <c r="J2877" s="892"/>
      <c r="K2877" s="939"/>
      <c r="L2877" s="940"/>
      <c r="M2877" s="941"/>
    </row>
    <row r="2878" spans="1:13" ht="18" customHeight="1">
      <c r="A2878" s="17"/>
      <c r="B2878" s="436" t="s">
        <v>165</v>
      </c>
      <c r="C2878" s="135" t="s">
        <v>35</v>
      </c>
      <c r="D2878" s="463" t="s">
        <v>82</v>
      </c>
      <c r="E2878" s="452"/>
      <c r="F2878" s="463" t="s">
        <v>83</v>
      </c>
      <c r="G2878" s="464"/>
      <c r="H2878" s="465"/>
      <c r="I2878" s="893"/>
      <c r="J2878" s="894"/>
      <c r="K2878" s="942"/>
      <c r="L2878" s="943"/>
      <c r="M2878" s="944"/>
    </row>
    <row r="2879" spans="1:13" ht="16.5" customHeight="1">
      <c r="A2879" s="17"/>
      <c r="B2879" s="436" t="s">
        <v>165</v>
      </c>
      <c r="C2879" s="148" t="s">
        <v>168</v>
      </c>
      <c r="D2879" s="451" t="s">
        <v>170</v>
      </c>
      <c r="E2879" s="148"/>
      <c r="F2879" s="468" t="s">
        <v>84</v>
      </c>
      <c r="G2879" s="466"/>
      <c r="H2879" s="467"/>
      <c r="I2879" s="992" t="s">
        <v>90</v>
      </c>
      <c r="J2879" s="993"/>
      <c r="K2879" s="993"/>
      <c r="L2879" s="993"/>
      <c r="M2879" s="994"/>
    </row>
    <row r="2880" spans="1:13" ht="16.5" customHeight="1">
      <c r="A2880" s="17"/>
      <c r="B2880" s="436" t="s">
        <v>165</v>
      </c>
      <c r="C2880" s="471" t="s">
        <v>77</v>
      </c>
      <c r="D2880" s="451" t="s">
        <v>173</v>
      </c>
      <c r="E2880" s="148"/>
      <c r="F2880" s="468" t="s">
        <v>85</v>
      </c>
      <c r="G2880" s="466"/>
      <c r="H2880" s="467"/>
      <c r="I2880" s="995"/>
      <c r="J2880" s="996"/>
      <c r="K2880" s="996"/>
      <c r="L2880" s="996"/>
      <c r="M2880" s="997"/>
    </row>
    <row r="2881" spans="1:13" ht="16.5" customHeight="1">
      <c r="A2881" s="17"/>
      <c r="B2881" s="436" t="s">
        <v>165</v>
      </c>
      <c r="C2881" s="471" t="s">
        <v>78</v>
      </c>
      <c r="D2881" s="451" t="s">
        <v>174</v>
      </c>
      <c r="E2881" s="148"/>
      <c r="F2881" s="468" t="s">
        <v>86</v>
      </c>
      <c r="G2881" s="466"/>
      <c r="H2881" s="467"/>
      <c r="I2881" s="995"/>
      <c r="J2881" s="996"/>
      <c r="K2881" s="996"/>
      <c r="L2881" s="996"/>
      <c r="M2881" s="997"/>
    </row>
    <row r="2882" spans="1:13" ht="16.5" customHeight="1">
      <c r="A2882" s="17"/>
      <c r="B2882" s="436" t="s">
        <v>165</v>
      </c>
      <c r="C2882" s="471" t="s">
        <v>80</v>
      </c>
      <c r="D2882" s="451" t="s">
        <v>171</v>
      </c>
      <c r="E2882" s="148"/>
      <c r="F2882" s="468" t="s">
        <v>88</v>
      </c>
      <c r="G2882" s="466"/>
      <c r="H2882" s="467"/>
      <c r="I2882" s="998"/>
      <c r="J2882" s="999"/>
      <c r="K2882" s="999"/>
      <c r="L2882" s="999"/>
      <c r="M2882" s="1000"/>
    </row>
    <row r="2883" spans="1:13" ht="16.5" customHeight="1" thickBot="1">
      <c r="A2883" s="17"/>
      <c r="B2883" s="437" t="s">
        <v>165</v>
      </c>
      <c r="C2883" s="280" t="s">
        <v>79</v>
      </c>
      <c r="D2883" s="446" t="s">
        <v>172</v>
      </c>
      <c r="E2883" s="439"/>
      <c r="F2883" s="461" t="s">
        <v>87</v>
      </c>
      <c r="G2883" s="462"/>
      <c r="H2883" s="469"/>
      <c r="I2883" s="989" t="s">
        <v>124</v>
      </c>
      <c r="J2883" s="990"/>
      <c r="K2883" s="990"/>
      <c r="L2883" s="990"/>
      <c r="M2883" s="991"/>
    </row>
    <row r="2884" spans="1:13" ht="20.25" customHeight="1" thickBot="1">
      <c r="A2884" s="1004"/>
      <c r="B2884" s="1004"/>
      <c r="C2884" s="1004"/>
      <c r="D2884" s="1004"/>
      <c r="E2884" s="1004"/>
      <c r="F2884" s="1004"/>
      <c r="G2884" s="1004"/>
      <c r="H2884" s="1004"/>
      <c r="I2884" s="1004"/>
      <c r="J2884" s="1004"/>
      <c r="K2884" s="1004"/>
      <c r="L2884" s="1004"/>
      <c r="M2884" s="1004"/>
    </row>
    <row r="2885" spans="1:13" ht="14.25" customHeight="1" thickBot="1">
      <c r="A2885" s="282">
        <f>A2848+1</f>
        <v>80</v>
      </c>
      <c r="B2885" s="1009" t="s">
        <v>61</v>
      </c>
      <c r="C2885" s="1010"/>
      <c r="D2885" s="1010"/>
      <c r="E2885" s="1010"/>
      <c r="F2885" s="1010"/>
      <c r="G2885" s="1010"/>
      <c r="H2885" s="1010"/>
      <c r="I2885" s="1010"/>
      <c r="J2885" s="1010"/>
      <c r="K2885" s="1010"/>
      <c r="L2885" s="1010"/>
      <c r="M2885" s="1011"/>
    </row>
    <row r="2886" spans="1:13" ht="36.75" thickTop="1">
      <c r="A2886" s="17"/>
      <c r="B2886" s="1005"/>
      <c r="C2886" s="1006"/>
      <c r="D2886" s="945" t="str">
        <f>Master!$E$8</f>
        <v>Govt.Sr.Sec.Sch. Raimalwada</v>
      </c>
      <c r="E2886" s="946"/>
      <c r="F2886" s="946"/>
      <c r="G2886" s="946"/>
      <c r="H2886" s="946"/>
      <c r="I2886" s="946"/>
      <c r="J2886" s="946"/>
      <c r="K2886" s="946"/>
      <c r="L2886" s="946"/>
      <c r="M2886" s="947"/>
    </row>
    <row r="2887" spans="1:13" ht="21" customHeight="1" thickBot="1">
      <c r="A2887" s="17"/>
      <c r="B2887" s="1007"/>
      <c r="C2887" s="1008"/>
      <c r="D2887" s="948" t="str">
        <f>Master!$E$11</f>
        <v>P.S.-Bapini (Jodhpur)</v>
      </c>
      <c r="E2887" s="949"/>
      <c r="F2887" s="949"/>
      <c r="G2887" s="949"/>
      <c r="H2887" s="949"/>
      <c r="I2887" s="949"/>
      <c r="J2887" s="949"/>
      <c r="K2887" s="949"/>
      <c r="L2887" s="949"/>
      <c r="M2887" s="950"/>
    </row>
    <row r="2888" spans="1:13" ht="42.75" customHeight="1" thickTop="1">
      <c r="A2888" s="17"/>
      <c r="B2888" s="273"/>
      <c r="C2888" s="916" t="s">
        <v>62</v>
      </c>
      <c r="D2888" s="917"/>
      <c r="E2888" s="917"/>
      <c r="F2888" s="917"/>
      <c r="G2888" s="917"/>
      <c r="H2888" s="917"/>
      <c r="I2888" s="918"/>
      <c r="J2888" s="922" t="s">
        <v>91</v>
      </c>
      <c r="K2888" s="922"/>
      <c r="L2888" s="934" t="str">
        <f>Master!$E$14</f>
        <v>0810000000</v>
      </c>
      <c r="M2888" s="935"/>
    </row>
    <row r="2889" spans="1:13" ht="18" customHeight="1" thickBot="1">
      <c r="A2889" s="17"/>
      <c r="B2889" s="274"/>
      <c r="C2889" s="919"/>
      <c r="D2889" s="920"/>
      <c r="E2889" s="920"/>
      <c r="F2889" s="920"/>
      <c r="G2889" s="920"/>
      <c r="H2889" s="920"/>
      <c r="I2889" s="921"/>
      <c r="J2889" s="898" t="s">
        <v>63</v>
      </c>
      <c r="K2889" s="899"/>
      <c r="L2889" s="902" t="str">
        <f>Master!$E$6</f>
        <v>2021-22</v>
      </c>
      <c r="M2889" s="903"/>
    </row>
    <row r="2890" spans="1:13" ht="18" customHeight="1" thickBot="1">
      <c r="A2890" s="17"/>
      <c r="B2890" s="274"/>
      <c r="C2890" s="951" t="s">
        <v>125</v>
      </c>
      <c r="D2890" s="952"/>
      <c r="E2890" s="952"/>
      <c r="F2890" s="952"/>
      <c r="G2890" s="952"/>
      <c r="H2890" s="952"/>
      <c r="I2890" s="281">
        <f>VLOOKUP($A2885,'Class-1'!$B$9:$F$108,5,0)</f>
        <v>0</v>
      </c>
      <c r="J2890" s="900"/>
      <c r="K2890" s="901"/>
      <c r="L2890" s="904"/>
      <c r="M2890" s="905"/>
    </row>
    <row r="2891" spans="1:13" ht="18" customHeight="1">
      <c r="A2891" s="17"/>
      <c r="B2891" s="436" t="s">
        <v>165</v>
      </c>
      <c r="C2891" s="911" t="s">
        <v>20</v>
      </c>
      <c r="D2891" s="912"/>
      <c r="E2891" s="912"/>
      <c r="F2891" s="913"/>
      <c r="G2891" s="31" t="s">
        <v>101</v>
      </c>
      <c r="H2891" s="914">
        <f>VLOOKUP($A2885,'Class-1'!$B$9:$DL$108,3,0)</f>
        <v>0</v>
      </c>
      <c r="I2891" s="914"/>
      <c r="J2891" s="914"/>
      <c r="K2891" s="914"/>
      <c r="L2891" s="914"/>
      <c r="M2891" s="915"/>
    </row>
    <row r="2892" spans="1:13" ht="18" customHeight="1">
      <c r="A2892" s="17"/>
      <c r="B2892" s="436" t="s">
        <v>165</v>
      </c>
      <c r="C2892" s="953" t="s">
        <v>22</v>
      </c>
      <c r="D2892" s="954"/>
      <c r="E2892" s="954"/>
      <c r="F2892" s="955"/>
      <c r="G2892" s="60" t="s">
        <v>101</v>
      </c>
      <c r="H2892" s="956">
        <f>VLOOKUP($A2885,'Class-1'!$B$9:$DL$108,6,0)</f>
        <v>0</v>
      </c>
      <c r="I2892" s="956"/>
      <c r="J2892" s="956"/>
      <c r="K2892" s="956"/>
      <c r="L2892" s="956"/>
      <c r="M2892" s="957"/>
    </row>
    <row r="2893" spans="1:13" ht="18" customHeight="1">
      <c r="A2893" s="17"/>
      <c r="B2893" s="436" t="s">
        <v>165</v>
      </c>
      <c r="C2893" s="953" t="s">
        <v>23</v>
      </c>
      <c r="D2893" s="954"/>
      <c r="E2893" s="954"/>
      <c r="F2893" s="955"/>
      <c r="G2893" s="60" t="s">
        <v>101</v>
      </c>
      <c r="H2893" s="956">
        <f>VLOOKUP($A2885,'Class-1'!$B$9:$DL$108,7,0)</f>
        <v>0</v>
      </c>
      <c r="I2893" s="956"/>
      <c r="J2893" s="956"/>
      <c r="K2893" s="956"/>
      <c r="L2893" s="956"/>
      <c r="M2893" s="957"/>
    </row>
    <row r="2894" spans="1:13" ht="18" customHeight="1">
      <c r="A2894" s="17"/>
      <c r="B2894" s="436" t="s">
        <v>165</v>
      </c>
      <c r="C2894" s="953" t="s">
        <v>64</v>
      </c>
      <c r="D2894" s="954"/>
      <c r="E2894" s="954"/>
      <c r="F2894" s="955"/>
      <c r="G2894" s="60" t="s">
        <v>101</v>
      </c>
      <c r="H2894" s="956">
        <f>VLOOKUP($A2885,'Class-1'!$B$9:$DL$108,8,0)</f>
        <v>0</v>
      </c>
      <c r="I2894" s="956"/>
      <c r="J2894" s="956"/>
      <c r="K2894" s="956"/>
      <c r="L2894" s="956"/>
      <c r="M2894" s="957"/>
    </row>
    <row r="2895" spans="1:13" ht="18" customHeight="1">
      <c r="A2895" s="17"/>
      <c r="B2895" s="436" t="s">
        <v>165</v>
      </c>
      <c r="C2895" s="953" t="s">
        <v>65</v>
      </c>
      <c r="D2895" s="954"/>
      <c r="E2895" s="954"/>
      <c r="F2895" s="955"/>
      <c r="G2895" s="60" t="s">
        <v>101</v>
      </c>
      <c r="H2895" s="1026" t="str">
        <f>CONCATENATE('Class-1'!$F$4,'Class-1'!$I$4)</f>
        <v>4(A)</v>
      </c>
      <c r="I2895" s="956"/>
      <c r="J2895" s="956"/>
      <c r="K2895" s="956"/>
      <c r="L2895" s="956"/>
      <c r="M2895" s="957"/>
    </row>
    <row r="2896" spans="1:13" ht="18" customHeight="1" thickBot="1">
      <c r="A2896" s="17"/>
      <c r="B2896" s="436" t="s">
        <v>165</v>
      </c>
      <c r="C2896" s="1027" t="s">
        <v>25</v>
      </c>
      <c r="D2896" s="1028"/>
      <c r="E2896" s="1028"/>
      <c r="F2896" s="1029"/>
      <c r="G2896" s="130" t="s">
        <v>101</v>
      </c>
      <c r="H2896" s="1030">
        <f>VLOOKUP($A2885,'Class-1'!$B$9:$DL$108,9,0)</f>
        <v>0</v>
      </c>
      <c r="I2896" s="1030"/>
      <c r="J2896" s="1030"/>
      <c r="K2896" s="1030"/>
      <c r="L2896" s="1030"/>
      <c r="M2896" s="1031"/>
    </row>
    <row r="2897" spans="1:13" ht="18" customHeight="1">
      <c r="A2897" s="17"/>
      <c r="B2897" s="436" t="s">
        <v>165</v>
      </c>
      <c r="C2897" s="958" t="s">
        <v>66</v>
      </c>
      <c r="D2897" s="959"/>
      <c r="E2897" s="268" t="s">
        <v>109</v>
      </c>
      <c r="F2897" s="268" t="s">
        <v>110</v>
      </c>
      <c r="G2897" s="265" t="s">
        <v>34</v>
      </c>
      <c r="H2897" s="269" t="s">
        <v>67</v>
      </c>
      <c r="I2897" s="265" t="s">
        <v>147</v>
      </c>
      <c r="J2897" s="270" t="s">
        <v>31</v>
      </c>
      <c r="K2897" s="960" t="s">
        <v>118</v>
      </c>
      <c r="L2897" s="961"/>
      <c r="M2897" s="275" t="s">
        <v>119</v>
      </c>
    </row>
    <row r="2898" spans="1:13" ht="18" customHeight="1" thickBot="1">
      <c r="A2898" s="17"/>
      <c r="B2898" s="436" t="s">
        <v>165</v>
      </c>
      <c r="C2898" s="966" t="s">
        <v>68</v>
      </c>
      <c r="D2898" s="967"/>
      <c r="E2898" s="470">
        <f>'Class-1'!$K$7</f>
        <v>20</v>
      </c>
      <c r="F2898" s="470">
        <f>'Class-1'!$L$7</f>
        <v>20</v>
      </c>
      <c r="G2898" s="266">
        <f>E2898+F2898</f>
        <v>40</v>
      </c>
      <c r="H2898" s="470">
        <f>'Class-1'!$Q$7</f>
        <v>60</v>
      </c>
      <c r="I2898" s="266">
        <f>G2898+H2898</f>
        <v>100</v>
      </c>
      <c r="J2898" s="470">
        <f>'Class-1'!$U$7</f>
        <v>100</v>
      </c>
      <c r="K2898" s="1032">
        <f>I2898+J2898</f>
        <v>200</v>
      </c>
      <c r="L2898" s="1033"/>
      <c r="M2898" s="276" t="s">
        <v>166</v>
      </c>
    </row>
    <row r="2899" spans="1:13" ht="18" customHeight="1">
      <c r="A2899" s="17"/>
      <c r="B2899" s="436" t="s">
        <v>165</v>
      </c>
      <c r="C2899" s="1034" t="str">
        <f>'Class-1'!$K$3</f>
        <v>Hindi</v>
      </c>
      <c r="D2899" s="1035"/>
      <c r="E2899" s="131">
        <f>IF(OR(C2899="",$I2890="NSO"),"",VLOOKUP($A2885,'Class-1'!$B$9:$DL$108,10,0))</f>
        <v>0</v>
      </c>
      <c r="F2899" s="131">
        <f>IF(OR(C2899="",$I2890="NSO"),"",VLOOKUP($A2885,'Class-1'!$B$9:$DL$108,11,0))</f>
        <v>0</v>
      </c>
      <c r="G2899" s="267">
        <f>SUM(E2899,F2899)</f>
        <v>0</v>
      </c>
      <c r="H2899" s="131">
        <f>IF(OR(C2899="",$I2890="NSO"),"",VLOOKUP($A2885,'Class-1'!$B$9:$DL$108,16,0))</f>
        <v>0</v>
      </c>
      <c r="I2899" s="264">
        <f t="shared" ref="I2899:I2904" si="317">SUM(G2899,H2899)</f>
        <v>0</v>
      </c>
      <c r="J2899" s="131">
        <f>IF(OR(C2899="",$I2890="NSO"),"",VLOOKUP($A2885,'Class-1'!$B$9:$DL$108,20,0))</f>
        <v>0</v>
      </c>
      <c r="K2899" s="1036">
        <f t="shared" ref="K2899:K2904" si="318">SUM(I2899,J2899)</f>
        <v>0</v>
      </c>
      <c r="L2899" s="1037">
        <f t="shared" ref="L2899:L2904" si="319">SUM(J2899,K2899)</f>
        <v>0</v>
      </c>
      <c r="M2899" s="277" t="str">
        <f>IF(OR(C2899="",$I2890="NSO"),"",VLOOKUP($A2885,'Class-1'!$B$9:$DL$108,23,0))</f>
        <v/>
      </c>
    </row>
    <row r="2900" spans="1:13" ht="18" customHeight="1">
      <c r="A2900" s="17"/>
      <c r="B2900" s="436" t="s">
        <v>165</v>
      </c>
      <c r="C2900" s="962" t="str">
        <f>'Class-1'!$Y$3</f>
        <v>Mathematics</v>
      </c>
      <c r="D2900" s="963"/>
      <c r="E2900" s="131">
        <f>IF(OR(C2900="",$I2890="NSO"),"",VLOOKUP($A2885,'Class-1'!$B$9:$DL$108,24,0))</f>
        <v>0</v>
      </c>
      <c r="F2900" s="131">
        <f>IF(OR(C2900="",$I2890="NSO"),"",VLOOKUP($A2885,'Class-1'!$B$9:$DL$108,25,0))</f>
        <v>0</v>
      </c>
      <c r="G2900" s="267">
        <f t="shared" ref="G2900:G2904" si="320">SUM(E2900,F2900)</f>
        <v>0</v>
      </c>
      <c r="H2900" s="131">
        <f>IF(OR(C2900="",$I2890="NSO"),"",VLOOKUP($A2885,'Class-1'!$B$9:$DL$108,30,0))</f>
        <v>0</v>
      </c>
      <c r="I2900" s="264">
        <f t="shared" si="317"/>
        <v>0</v>
      </c>
      <c r="J2900" s="131">
        <f>IF(OR(C2900="",$I2890="NSO"),"",VLOOKUP($A2885,'Class-1'!$B$9:$DL$108,34,0))</f>
        <v>0</v>
      </c>
      <c r="K2900" s="964">
        <f t="shared" si="318"/>
        <v>0</v>
      </c>
      <c r="L2900" s="965">
        <f t="shared" si="319"/>
        <v>0</v>
      </c>
      <c r="M2900" s="277" t="str">
        <f>IF(OR(C2900="",$I2890="NSO"),"",VLOOKUP($A2885,'Class-1'!$B$9:$DL$108,37,0))</f>
        <v/>
      </c>
    </row>
    <row r="2901" spans="1:13" ht="18" customHeight="1">
      <c r="A2901" s="17"/>
      <c r="B2901" s="436" t="s">
        <v>165</v>
      </c>
      <c r="C2901" s="962" t="str">
        <f>'Class-1'!$AM$3</f>
        <v>Sanskrit</v>
      </c>
      <c r="D2901" s="963"/>
      <c r="E2901" s="131">
        <f>IF(OR(C2901="",$I2890="NSO"),"",VLOOKUP($A2885,'Class-1'!$B$9:$DL$108,38,0))</f>
        <v>0</v>
      </c>
      <c r="F2901" s="131">
        <f>IF(OR(C2901="",$I2890="NSO"),"",VLOOKUP($A2885,'Class-1'!$B$9:$DL$108,39,0))</f>
        <v>0</v>
      </c>
      <c r="G2901" s="267">
        <f t="shared" si="320"/>
        <v>0</v>
      </c>
      <c r="H2901" s="131">
        <f>IF(OR(C2901="",$I2890="NSO"),"",VLOOKUP($A2885,'Class-1'!$B$9:$DL$108,44,0))</f>
        <v>0</v>
      </c>
      <c r="I2901" s="264">
        <f t="shared" si="317"/>
        <v>0</v>
      </c>
      <c r="J2901" s="131">
        <f>IF(OR(C2901="",$I2890="NSO"),"",VLOOKUP($A2885,'Class-1'!$B$9:$DL$108,48,0))</f>
        <v>0</v>
      </c>
      <c r="K2901" s="964">
        <f t="shared" si="318"/>
        <v>0</v>
      </c>
      <c r="L2901" s="965">
        <f t="shared" si="319"/>
        <v>0</v>
      </c>
      <c r="M2901" s="277" t="str">
        <f>IF(OR(C2901="",$I2890="NSO"),"",VLOOKUP($A2885,'Class-1'!$B$9:$DL$108,51,0))</f>
        <v/>
      </c>
    </row>
    <row r="2902" spans="1:13" ht="18" customHeight="1">
      <c r="A2902" s="17"/>
      <c r="B2902" s="436" t="s">
        <v>165</v>
      </c>
      <c r="C2902" s="962" t="str">
        <f>'Class-1'!$BA$3</f>
        <v>English</v>
      </c>
      <c r="D2902" s="963"/>
      <c r="E2902" s="131">
        <f>IF(OR(C2902="",$I2890="NSO"),"",VLOOKUP($A2885,'Class-1'!$B$9:$DL$108,52,0))</f>
        <v>0</v>
      </c>
      <c r="F2902" s="131">
        <f>IF(OR(C2902="",$I2890="NSO"),"",VLOOKUP($A2885,'Class-1'!$B$9:$DL$108,53,0))</f>
        <v>0</v>
      </c>
      <c r="G2902" s="267">
        <f t="shared" si="320"/>
        <v>0</v>
      </c>
      <c r="H2902" s="131">
        <f>IF(OR(C2902="",$I2890="NSO"),"",VLOOKUP($A2885,'Class-1'!$B$9:$DL$108,58,0))</f>
        <v>0</v>
      </c>
      <c r="I2902" s="264">
        <f t="shared" si="317"/>
        <v>0</v>
      </c>
      <c r="J2902" s="131">
        <f>IF(OR(C2902="",$I2890="NSO"),"",VLOOKUP($A2885,'Class-1'!$B$9:$DL$108,62,0))</f>
        <v>0</v>
      </c>
      <c r="K2902" s="964">
        <f t="shared" si="318"/>
        <v>0</v>
      </c>
      <c r="L2902" s="965">
        <f t="shared" si="319"/>
        <v>0</v>
      </c>
      <c r="M2902" s="277" t="str">
        <f>IF(OR(C2902="",$I2890="NSO"),"",VLOOKUP($A2885,'Class-1'!$B$9:$DL$108,65,0))</f>
        <v/>
      </c>
    </row>
    <row r="2903" spans="1:13" ht="18" customHeight="1" thickBot="1">
      <c r="A2903" s="17"/>
      <c r="B2903" s="436" t="s">
        <v>165</v>
      </c>
      <c r="C2903" s="966" t="s">
        <v>68</v>
      </c>
      <c r="D2903" s="967"/>
      <c r="E2903" s="470">
        <f>'Class-1'!$BO$7</f>
        <v>20</v>
      </c>
      <c r="F2903" s="470">
        <f>'Class-1'!$BP$7</f>
        <v>20</v>
      </c>
      <c r="G2903" s="266">
        <f t="shared" si="320"/>
        <v>40</v>
      </c>
      <c r="H2903" s="271">
        <f>'Class-1'!$BU$7</f>
        <v>60</v>
      </c>
      <c r="I2903" s="266">
        <f t="shared" si="317"/>
        <v>100</v>
      </c>
      <c r="J2903" s="470">
        <f>'Class-1'!$BY$7</f>
        <v>100</v>
      </c>
      <c r="K2903" s="1032">
        <f t="shared" si="318"/>
        <v>200</v>
      </c>
      <c r="L2903" s="1033">
        <f t="shared" si="319"/>
        <v>300</v>
      </c>
      <c r="M2903" s="276" t="s">
        <v>166</v>
      </c>
    </row>
    <row r="2904" spans="1:13" ht="18" customHeight="1">
      <c r="A2904" s="17"/>
      <c r="B2904" s="436" t="s">
        <v>165</v>
      </c>
      <c r="C2904" s="962" t="str">
        <f>'Class-1'!$BO$3</f>
        <v>Env. Study</v>
      </c>
      <c r="D2904" s="963"/>
      <c r="E2904" s="131">
        <f>IF(OR(C2904="",$I2890="NSO"),"",VLOOKUP($A2885,'Class-1'!$B$9:$DL$108,66,0))</f>
        <v>0</v>
      </c>
      <c r="F2904" s="131">
        <f>IF(OR(C2904="",$I2890="NSO"),"",VLOOKUP($A2885,'Class-1'!$B$9:$DL$108,67,0))</f>
        <v>0</v>
      </c>
      <c r="G2904" s="264">
        <f t="shared" si="320"/>
        <v>0</v>
      </c>
      <c r="H2904" s="131">
        <f>IF(OR(C2904="",$I2890="NSO"),"",VLOOKUP($A2885,'Class-1'!$B$9:$DL$108,72,0))</f>
        <v>0</v>
      </c>
      <c r="I2904" s="264">
        <f t="shared" si="317"/>
        <v>0</v>
      </c>
      <c r="J2904" s="131">
        <f>IF(OR(C2904="",$I2890="NSO"),"",VLOOKUP($A2885,'Class-1'!$B$9:$DL$108,76,0))</f>
        <v>0</v>
      </c>
      <c r="K2904" s="968">
        <f t="shared" si="318"/>
        <v>0</v>
      </c>
      <c r="L2904" s="969">
        <f t="shared" si="319"/>
        <v>0</v>
      </c>
      <c r="M2904" s="277" t="str">
        <f>IF(OR(C2904="",$I2890="NSO"),"",VLOOKUP($A2885,'Class-1'!$B$9:$DL$108,79,0))</f>
        <v/>
      </c>
    </row>
    <row r="2905" spans="1:13" ht="18" customHeight="1" thickBot="1">
      <c r="A2905" s="17"/>
      <c r="B2905" s="436" t="s">
        <v>165</v>
      </c>
      <c r="C2905" s="970"/>
      <c r="D2905" s="971"/>
      <c r="E2905" s="971"/>
      <c r="F2905" s="971"/>
      <c r="G2905" s="971"/>
      <c r="H2905" s="971"/>
      <c r="I2905" s="971"/>
      <c r="J2905" s="971"/>
      <c r="K2905" s="971"/>
      <c r="L2905" s="971"/>
      <c r="M2905" s="972"/>
    </row>
    <row r="2906" spans="1:13" ht="18" customHeight="1">
      <c r="A2906" s="17"/>
      <c r="B2906" s="436" t="s">
        <v>165</v>
      </c>
      <c r="C2906" s="973" t="s">
        <v>120</v>
      </c>
      <c r="D2906" s="974"/>
      <c r="E2906" s="975"/>
      <c r="F2906" s="906" t="s">
        <v>121</v>
      </c>
      <c r="G2906" s="906"/>
      <c r="H2906" s="907" t="s">
        <v>122</v>
      </c>
      <c r="I2906" s="908"/>
      <c r="J2906" s="132" t="s">
        <v>51</v>
      </c>
      <c r="K2906" s="438" t="s">
        <v>123</v>
      </c>
      <c r="L2906" s="262" t="s">
        <v>49</v>
      </c>
      <c r="M2906" s="278" t="s">
        <v>54</v>
      </c>
    </row>
    <row r="2907" spans="1:13" ht="18" customHeight="1" thickBot="1">
      <c r="A2907" s="17"/>
      <c r="B2907" s="436" t="s">
        <v>165</v>
      </c>
      <c r="C2907" s="976"/>
      <c r="D2907" s="977"/>
      <c r="E2907" s="978"/>
      <c r="F2907" s="909">
        <f>IF(OR($I2890="",$I2890="NSO"),"",VLOOKUP($A2885,'Class-1'!$B$9:$DL$108,107,0))</f>
        <v>1000</v>
      </c>
      <c r="G2907" s="910"/>
      <c r="H2907" s="909">
        <f>IF(OR($I2890="",$I2890="NSO"),"",VLOOKUP($A2885,'Class-1'!$B$9:$DL$108,108,0))</f>
        <v>0</v>
      </c>
      <c r="I2907" s="910"/>
      <c r="J2907" s="133">
        <f>IF(OR($I2890="",$I2890="NSO"),"",VLOOKUP($A2885,'Class-1'!$B$9:$DL$200,109,0))</f>
        <v>0</v>
      </c>
      <c r="K2907" s="133" t="str">
        <f>IF(OR($I2890="",$I2890="NSO"),"",VLOOKUP($A2885,'Class-1'!$B$9:$DL$200,110,0))</f>
        <v/>
      </c>
      <c r="L2907" s="263" t="str">
        <f>IF(OR($I2890="",$I2890="NSO"),"",VLOOKUP($A2885,'Class-1'!$B$9:$DL$200,111,0))</f>
        <v/>
      </c>
      <c r="M2907" s="279" t="str">
        <f>IF(OR($I2890="",$I2890="NSO"),"",VLOOKUP($A2885,'Class-1'!$B$9:$DL$200,113,0))</f>
        <v/>
      </c>
    </row>
    <row r="2908" spans="1:13" ht="18" customHeight="1" thickBot="1">
      <c r="A2908" s="17"/>
      <c r="B2908" s="436" t="s">
        <v>165</v>
      </c>
      <c r="C2908" s="979"/>
      <c r="D2908" s="980"/>
      <c r="E2908" s="980"/>
      <c r="F2908" s="980"/>
      <c r="G2908" s="980"/>
      <c r="H2908" s="981"/>
      <c r="I2908" s="983" t="s">
        <v>73</v>
      </c>
      <c r="J2908" s="984"/>
      <c r="K2908" s="63">
        <f>IF(OR($I2890="",$I2890="NSO"),"",VLOOKUP($A2885,'Class-1'!$B$9:$DL$200,104,0))</f>
        <v>0</v>
      </c>
      <c r="L2908" s="982" t="s">
        <v>93</v>
      </c>
      <c r="M2908" s="897"/>
    </row>
    <row r="2909" spans="1:13" ht="18" customHeight="1" thickBot="1">
      <c r="A2909" s="17"/>
      <c r="B2909" s="436" t="s">
        <v>165</v>
      </c>
      <c r="C2909" s="1014" t="s">
        <v>72</v>
      </c>
      <c r="D2909" s="1015"/>
      <c r="E2909" s="1015"/>
      <c r="F2909" s="1015"/>
      <c r="G2909" s="1015"/>
      <c r="H2909" s="1016"/>
      <c r="I2909" s="1017" t="s">
        <v>74</v>
      </c>
      <c r="J2909" s="1018"/>
      <c r="K2909" s="64">
        <f>IF(OR($I2890="",$I2890="NSO"),"",VLOOKUP($A2885,'Class-1'!$B$9:$DL$200,105,0))</f>
        <v>0</v>
      </c>
      <c r="L2909" s="1019" t="str">
        <f>IF(OR($I2890="",$I2890="NSO"),"",VLOOKUP($A2885,'Class-1'!$B$9:$DL$200,106,0))</f>
        <v/>
      </c>
      <c r="M2909" s="1020"/>
    </row>
    <row r="2910" spans="1:13" ht="18" customHeight="1" thickBot="1">
      <c r="A2910" s="17"/>
      <c r="B2910" s="436" t="s">
        <v>165</v>
      </c>
      <c r="C2910" s="1001" t="s">
        <v>66</v>
      </c>
      <c r="D2910" s="1002"/>
      <c r="E2910" s="1003"/>
      <c r="F2910" s="1012" t="s">
        <v>69</v>
      </c>
      <c r="G2910" s="1013"/>
      <c r="H2910" s="272" t="s">
        <v>58</v>
      </c>
      <c r="I2910" s="985" t="s">
        <v>75</v>
      </c>
      <c r="J2910" s="986"/>
      <c r="K2910" s="987">
        <f>IF(OR($I2890="",$I2890="NSO"),"",VLOOKUP($A2885,'Class-1'!$B$9:$DL$200,114,0))</f>
        <v>0</v>
      </c>
      <c r="L2910" s="987"/>
      <c r="M2910" s="988"/>
    </row>
    <row r="2911" spans="1:13" ht="18" customHeight="1">
      <c r="A2911" s="17"/>
      <c r="B2911" s="436" t="s">
        <v>165</v>
      </c>
      <c r="C2911" s="923" t="str">
        <f>'Class-1'!$CC$3</f>
        <v>WORK EXP.</v>
      </c>
      <c r="D2911" s="924"/>
      <c r="E2911" s="925"/>
      <c r="F2911" s="926" t="str">
        <f>IF(OR(C2911="",$I2890="NSO"),"",VLOOKUP($A2885,'Class-1'!$B$9:$DZ$200,121,0))</f>
        <v>0/100</v>
      </c>
      <c r="G2911" s="927"/>
      <c r="H2911" s="85" t="str">
        <f>IF(OR(C2911="",$I2890="NSO"),"",VLOOKUP($A2885,'Class-1'!$B$9:$DL$108,87,0))</f>
        <v/>
      </c>
      <c r="I2911" s="1021" t="s">
        <v>95</v>
      </c>
      <c r="J2911" s="1022"/>
      <c r="K2911" s="1023">
        <f>'Class-1'!$T$2</f>
        <v>44705</v>
      </c>
      <c r="L2911" s="1024"/>
      <c r="M2911" s="1025"/>
    </row>
    <row r="2912" spans="1:13" ht="18" customHeight="1">
      <c r="A2912" s="17"/>
      <c r="B2912" s="436" t="s">
        <v>165</v>
      </c>
      <c r="C2912" s="923" t="str">
        <f>'Class-1'!$CK$3</f>
        <v>ART EDUCATION</v>
      </c>
      <c r="D2912" s="924"/>
      <c r="E2912" s="925"/>
      <c r="F2912" s="926" t="str">
        <f>IF(OR(C2912="",$I2890="NSO"),"",VLOOKUP($A2885,'Class-1'!$B$9:$DZ$200,125,0))</f>
        <v>0/100</v>
      </c>
      <c r="G2912" s="927"/>
      <c r="H2912" s="134" t="str">
        <f>IF(OR(C2912="",$I2890="NSO"),"",VLOOKUP($A2885,'Class-1'!$B$9:$DL$108,95,0))</f>
        <v/>
      </c>
      <c r="I2912" s="928"/>
      <c r="J2912" s="929"/>
      <c r="K2912" s="929"/>
      <c r="L2912" s="929"/>
      <c r="M2912" s="930"/>
    </row>
    <row r="2913" spans="1:13" ht="18" customHeight="1" thickBot="1">
      <c r="A2913" s="17"/>
      <c r="B2913" s="436" t="s">
        <v>165</v>
      </c>
      <c r="C2913" s="931" t="str">
        <f>'Class-1'!$CS$3</f>
        <v>HEALTH &amp; PHY. EDUCATION</v>
      </c>
      <c r="D2913" s="932"/>
      <c r="E2913" s="933"/>
      <c r="F2913" s="926" t="str">
        <f>IF(OR(C2913="",$I2890="NSO"),"",VLOOKUP($A2885,'Class-1'!$B$9:$DZ$200,129,0))</f>
        <v>0/100</v>
      </c>
      <c r="G2913" s="927"/>
      <c r="H2913" s="86" t="str">
        <f>IF(OR(C2913="",$I2890="NSO"),"",VLOOKUP($A2885,'Class-1'!$B$9:$DL$108,103,0))</f>
        <v/>
      </c>
      <c r="I2913" s="889" t="s">
        <v>89</v>
      </c>
      <c r="J2913" s="890"/>
      <c r="K2913" s="936"/>
      <c r="L2913" s="937"/>
      <c r="M2913" s="938"/>
    </row>
    <row r="2914" spans="1:13" ht="18" customHeight="1">
      <c r="A2914" s="17"/>
      <c r="B2914" s="436" t="s">
        <v>165</v>
      </c>
      <c r="C2914" s="895" t="s">
        <v>76</v>
      </c>
      <c r="D2914" s="896"/>
      <c r="E2914" s="896"/>
      <c r="F2914" s="896"/>
      <c r="G2914" s="896"/>
      <c r="H2914" s="897"/>
      <c r="I2914" s="891"/>
      <c r="J2914" s="892"/>
      <c r="K2914" s="939"/>
      <c r="L2914" s="940"/>
      <c r="M2914" s="941"/>
    </row>
    <row r="2915" spans="1:13" ht="18" customHeight="1">
      <c r="A2915" s="17"/>
      <c r="B2915" s="436" t="s">
        <v>165</v>
      </c>
      <c r="C2915" s="135" t="s">
        <v>35</v>
      </c>
      <c r="D2915" s="463" t="s">
        <v>82</v>
      </c>
      <c r="E2915" s="452"/>
      <c r="F2915" s="463" t="s">
        <v>83</v>
      </c>
      <c r="G2915" s="464"/>
      <c r="H2915" s="465"/>
      <c r="I2915" s="893"/>
      <c r="J2915" s="894"/>
      <c r="K2915" s="942"/>
      <c r="L2915" s="943"/>
      <c r="M2915" s="944"/>
    </row>
    <row r="2916" spans="1:13" ht="16.5" customHeight="1">
      <c r="A2916" s="17"/>
      <c r="B2916" s="436" t="s">
        <v>165</v>
      </c>
      <c r="C2916" s="148" t="s">
        <v>168</v>
      </c>
      <c r="D2916" s="451" t="s">
        <v>170</v>
      </c>
      <c r="E2916" s="148"/>
      <c r="F2916" s="468" t="s">
        <v>84</v>
      </c>
      <c r="G2916" s="466"/>
      <c r="H2916" s="467"/>
      <c r="I2916" s="992" t="s">
        <v>90</v>
      </c>
      <c r="J2916" s="993"/>
      <c r="K2916" s="993"/>
      <c r="L2916" s="993"/>
      <c r="M2916" s="994"/>
    </row>
    <row r="2917" spans="1:13" ht="16.5" customHeight="1">
      <c r="A2917" s="17"/>
      <c r="B2917" s="436" t="s">
        <v>165</v>
      </c>
      <c r="C2917" s="471" t="s">
        <v>77</v>
      </c>
      <c r="D2917" s="451" t="s">
        <v>173</v>
      </c>
      <c r="E2917" s="148"/>
      <c r="F2917" s="468" t="s">
        <v>85</v>
      </c>
      <c r="G2917" s="466"/>
      <c r="H2917" s="467"/>
      <c r="I2917" s="995"/>
      <c r="J2917" s="996"/>
      <c r="K2917" s="996"/>
      <c r="L2917" s="996"/>
      <c r="M2917" s="997"/>
    </row>
    <row r="2918" spans="1:13" ht="16.5" customHeight="1">
      <c r="A2918" s="17"/>
      <c r="B2918" s="436" t="s">
        <v>165</v>
      </c>
      <c r="C2918" s="471" t="s">
        <v>78</v>
      </c>
      <c r="D2918" s="451" t="s">
        <v>174</v>
      </c>
      <c r="E2918" s="148"/>
      <c r="F2918" s="468" t="s">
        <v>86</v>
      </c>
      <c r="G2918" s="466"/>
      <c r="H2918" s="467"/>
      <c r="I2918" s="995"/>
      <c r="J2918" s="996"/>
      <c r="K2918" s="996"/>
      <c r="L2918" s="996"/>
      <c r="M2918" s="997"/>
    </row>
    <row r="2919" spans="1:13" ht="16.5" customHeight="1">
      <c r="A2919" s="17"/>
      <c r="B2919" s="436" t="s">
        <v>165</v>
      </c>
      <c r="C2919" s="471" t="s">
        <v>80</v>
      </c>
      <c r="D2919" s="451" t="s">
        <v>171</v>
      </c>
      <c r="E2919" s="148"/>
      <c r="F2919" s="468" t="s">
        <v>88</v>
      </c>
      <c r="G2919" s="466"/>
      <c r="H2919" s="467"/>
      <c r="I2919" s="998"/>
      <c r="J2919" s="999"/>
      <c r="K2919" s="999"/>
      <c r="L2919" s="999"/>
      <c r="M2919" s="1000"/>
    </row>
    <row r="2920" spans="1:13" ht="16.5" customHeight="1" thickBot="1">
      <c r="A2920" s="17"/>
      <c r="B2920" s="437" t="s">
        <v>165</v>
      </c>
      <c r="C2920" s="280" t="s">
        <v>79</v>
      </c>
      <c r="D2920" s="446" t="s">
        <v>172</v>
      </c>
      <c r="E2920" s="439"/>
      <c r="F2920" s="461" t="s">
        <v>87</v>
      </c>
      <c r="G2920" s="462"/>
      <c r="H2920" s="469"/>
      <c r="I2920" s="989" t="s">
        <v>124</v>
      </c>
      <c r="J2920" s="990"/>
      <c r="K2920" s="990"/>
      <c r="L2920" s="990"/>
      <c r="M2920" s="991"/>
    </row>
    <row r="2921" spans="1:13" ht="14.25" customHeight="1" thickBot="1">
      <c r="A2921" s="282">
        <f>A2885+1</f>
        <v>81</v>
      </c>
      <c r="B2921" s="1009" t="s">
        <v>61</v>
      </c>
      <c r="C2921" s="1010"/>
      <c r="D2921" s="1010"/>
      <c r="E2921" s="1010"/>
      <c r="F2921" s="1010"/>
      <c r="G2921" s="1010"/>
      <c r="H2921" s="1010"/>
      <c r="I2921" s="1010"/>
      <c r="J2921" s="1010"/>
      <c r="K2921" s="1010"/>
      <c r="L2921" s="1010"/>
      <c r="M2921" s="1011"/>
    </row>
    <row r="2922" spans="1:13" ht="36.75" thickTop="1">
      <c r="A2922" s="17"/>
      <c r="B2922" s="1005"/>
      <c r="C2922" s="1006"/>
      <c r="D2922" s="945" t="str">
        <f>Master!$E$8</f>
        <v>Govt.Sr.Sec.Sch. Raimalwada</v>
      </c>
      <c r="E2922" s="946"/>
      <c r="F2922" s="946"/>
      <c r="G2922" s="946"/>
      <c r="H2922" s="946"/>
      <c r="I2922" s="946"/>
      <c r="J2922" s="946"/>
      <c r="K2922" s="946"/>
      <c r="L2922" s="946"/>
      <c r="M2922" s="947"/>
    </row>
    <row r="2923" spans="1:13" ht="21" customHeight="1" thickBot="1">
      <c r="A2923" s="17"/>
      <c r="B2923" s="1007"/>
      <c r="C2923" s="1008"/>
      <c r="D2923" s="948" t="str">
        <f>Master!$E$11</f>
        <v>P.S.-Bapini (Jodhpur)</v>
      </c>
      <c r="E2923" s="949"/>
      <c r="F2923" s="949"/>
      <c r="G2923" s="949"/>
      <c r="H2923" s="949"/>
      <c r="I2923" s="949"/>
      <c r="J2923" s="949"/>
      <c r="K2923" s="949"/>
      <c r="L2923" s="949"/>
      <c r="M2923" s="950"/>
    </row>
    <row r="2924" spans="1:13" ht="42.75" customHeight="1" thickTop="1">
      <c r="A2924" s="17"/>
      <c r="B2924" s="273"/>
      <c r="C2924" s="916" t="s">
        <v>62</v>
      </c>
      <c r="D2924" s="917"/>
      <c r="E2924" s="917"/>
      <c r="F2924" s="917"/>
      <c r="G2924" s="917"/>
      <c r="H2924" s="917"/>
      <c r="I2924" s="918"/>
      <c r="J2924" s="922" t="s">
        <v>91</v>
      </c>
      <c r="K2924" s="922"/>
      <c r="L2924" s="934" t="str">
        <f>Master!$E$14</f>
        <v>0810000000</v>
      </c>
      <c r="M2924" s="935"/>
    </row>
    <row r="2925" spans="1:13" ht="18" customHeight="1" thickBot="1">
      <c r="A2925" s="17"/>
      <c r="B2925" s="274"/>
      <c r="C2925" s="919"/>
      <c r="D2925" s="920"/>
      <c r="E2925" s="920"/>
      <c r="F2925" s="920"/>
      <c r="G2925" s="920"/>
      <c r="H2925" s="920"/>
      <c r="I2925" s="921"/>
      <c r="J2925" s="898" t="s">
        <v>63</v>
      </c>
      <c r="K2925" s="899"/>
      <c r="L2925" s="902" t="str">
        <f>Master!$E$6</f>
        <v>2021-22</v>
      </c>
      <c r="M2925" s="903"/>
    </row>
    <row r="2926" spans="1:13" ht="18" customHeight="1" thickBot="1">
      <c r="A2926" s="17"/>
      <c r="B2926" s="274"/>
      <c r="C2926" s="951" t="s">
        <v>125</v>
      </c>
      <c r="D2926" s="952"/>
      <c r="E2926" s="952"/>
      <c r="F2926" s="952"/>
      <c r="G2926" s="952"/>
      <c r="H2926" s="952"/>
      <c r="I2926" s="281">
        <f>VLOOKUP($A2921,'Class-1'!$B$9:$F$108,5,0)</f>
        <v>0</v>
      </c>
      <c r="J2926" s="900"/>
      <c r="K2926" s="901"/>
      <c r="L2926" s="904"/>
      <c r="M2926" s="905"/>
    </row>
    <row r="2927" spans="1:13" ht="18" customHeight="1">
      <c r="A2927" s="17"/>
      <c r="B2927" s="436" t="s">
        <v>165</v>
      </c>
      <c r="C2927" s="911" t="s">
        <v>20</v>
      </c>
      <c r="D2927" s="912"/>
      <c r="E2927" s="912"/>
      <c r="F2927" s="913"/>
      <c r="G2927" s="31" t="s">
        <v>101</v>
      </c>
      <c r="H2927" s="914">
        <f>VLOOKUP($A2921,'Class-1'!$B$9:$DL$108,3,0)</f>
        <v>0</v>
      </c>
      <c r="I2927" s="914"/>
      <c r="J2927" s="914"/>
      <c r="K2927" s="914"/>
      <c r="L2927" s="914"/>
      <c r="M2927" s="915"/>
    </row>
    <row r="2928" spans="1:13" ht="18" customHeight="1">
      <c r="A2928" s="17"/>
      <c r="B2928" s="436" t="s">
        <v>165</v>
      </c>
      <c r="C2928" s="953" t="s">
        <v>22</v>
      </c>
      <c r="D2928" s="954"/>
      <c r="E2928" s="954"/>
      <c r="F2928" s="955"/>
      <c r="G2928" s="60" t="s">
        <v>101</v>
      </c>
      <c r="H2928" s="956">
        <f>VLOOKUP($A2921,'Class-1'!$B$9:$DL$108,6,0)</f>
        <v>0</v>
      </c>
      <c r="I2928" s="956"/>
      <c r="J2928" s="956"/>
      <c r="K2928" s="956"/>
      <c r="L2928" s="956"/>
      <c r="M2928" s="957"/>
    </row>
    <row r="2929" spans="1:13" ht="18" customHeight="1">
      <c r="A2929" s="17"/>
      <c r="B2929" s="436" t="s">
        <v>165</v>
      </c>
      <c r="C2929" s="953" t="s">
        <v>23</v>
      </c>
      <c r="D2929" s="954"/>
      <c r="E2929" s="954"/>
      <c r="F2929" s="955"/>
      <c r="G2929" s="60" t="s">
        <v>101</v>
      </c>
      <c r="H2929" s="956">
        <f>VLOOKUP($A2921,'Class-1'!$B$9:$DL$108,7,0)</f>
        <v>0</v>
      </c>
      <c r="I2929" s="956"/>
      <c r="J2929" s="956"/>
      <c r="K2929" s="956"/>
      <c r="L2929" s="956"/>
      <c r="M2929" s="957"/>
    </row>
    <row r="2930" spans="1:13" ht="18" customHeight="1">
      <c r="A2930" s="17"/>
      <c r="B2930" s="436" t="s">
        <v>165</v>
      </c>
      <c r="C2930" s="953" t="s">
        <v>64</v>
      </c>
      <c r="D2930" s="954"/>
      <c r="E2930" s="954"/>
      <c r="F2930" s="955"/>
      <c r="G2930" s="60" t="s">
        <v>101</v>
      </c>
      <c r="H2930" s="956">
        <f>VLOOKUP($A2921,'Class-1'!$B$9:$DL$108,8,0)</f>
        <v>0</v>
      </c>
      <c r="I2930" s="956"/>
      <c r="J2930" s="956"/>
      <c r="K2930" s="956"/>
      <c r="L2930" s="956"/>
      <c r="M2930" s="957"/>
    </row>
    <row r="2931" spans="1:13" ht="18" customHeight="1">
      <c r="A2931" s="17"/>
      <c r="B2931" s="436" t="s">
        <v>165</v>
      </c>
      <c r="C2931" s="953" t="s">
        <v>65</v>
      </c>
      <c r="D2931" s="954"/>
      <c r="E2931" s="954"/>
      <c r="F2931" s="955"/>
      <c r="G2931" s="60" t="s">
        <v>101</v>
      </c>
      <c r="H2931" s="1026" t="str">
        <f>CONCATENATE('Class-1'!$F$4,'Class-1'!$I$4)</f>
        <v>4(A)</v>
      </c>
      <c r="I2931" s="956"/>
      <c r="J2931" s="956"/>
      <c r="K2931" s="956"/>
      <c r="L2931" s="956"/>
      <c r="M2931" s="957"/>
    </row>
    <row r="2932" spans="1:13" ht="18" customHeight="1" thickBot="1">
      <c r="A2932" s="17"/>
      <c r="B2932" s="436" t="s">
        <v>165</v>
      </c>
      <c r="C2932" s="1027" t="s">
        <v>25</v>
      </c>
      <c r="D2932" s="1028"/>
      <c r="E2932" s="1028"/>
      <c r="F2932" s="1029"/>
      <c r="G2932" s="130" t="s">
        <v>101</v>
      </c>
      <c r="H2932" s="1030">
        <f>VLOOKUP($A2921,'Class-1'!$B$9:$DL$108,9,0)</f>
        <v>0</v>
      </c>
      <c r="I2932" s="1030"/>
      <c r="J2932" s="1030"/>
      <c r="K2932" s="1030"/>
      <c r="L2932" s="1030"/>
      <c r="M2932" s="1031"/>
    </row>
    <row r="2933" spans="1:13" ht="18" customHeight="1">
      <c r="A2933" s="17"/>
      <c r="B2933" s="436" t="s">
        <v>165</v>
      </c>
      <c r="C2933" s="958" t="s">
        <v>66</v>
      </c>
      <c r="D2933" s="959"/>
      <c r="E2933" s="268" t="s">
        <v>109</v>
      </c>
      <c r="F2933" s="268" t="s">
        <v>110</v>
      </c>
      <c r="G2933" s="265" t="s">
        <v>34</v>
      </c>
      <c r="H2933" s="269" t="s">
        <v>67</v>
      </c>
      <c r="I2933" s="265" t="s">
        <v>147</v>
      </c>
      <c r="J2933" s="270" t="s">
        <v>31</v>
      </c>
      <c r="K2933" s="960" t="s">
        <v>118</v>
      </c>
      <c r="L2933" s="961"/>
      <c r="M2933" s="275" t="s">
        <v>119</v>
      </c>
    </row>
    <row r="2934" spans="1:13" ht="18" customHeight="1" thickBot="1">
      <c r="A2934" s="17"/>
      <c r="B2934" s="436" t="s">
        <v>165</v>
      </c>
      <c r="C2934" s="966" t="s">
        <v>68</v>
      </c>
      <c r="D2934" s="967"/>
      <c r="E2934" s="470">
        <f>'Class-1'!$K$7</f>
        <v>20</v>
      </c>
      <c r="F2934" s="470">
        <f>'Class-1'!$L$7</f>
        <v>20</v>
      </c>
      <c r="G2934" s="266">
        <f>E2934+F2934</f>
        <v>40</v>
      </c>
      <c r="H2934" s="470">
        <f>'Class-1'!$Q$7</f>
        <v>60</v>
      </c>
      <c r="I2934" s="266">
        <f>G2934+H2934</f>
        <v>100</v>
      </c>
      <c r="J2934" s="470">
        <f>'Class-1'!$U$7</f>
        <v>100</v>
      </c>
      <c r="K2934" s="1032">
        <f>I2934+J2934</f>
        <v>200</v>
      </c>
      <c r="L2934" s="1033"/>
      <c r="M2934" s="276" t="s">
        <v>166</v>
      </c>
    </row>
    <row r="2935" spans="1:13" ht="18" customHeight="1">
      <c r="A2935" s="17"/>
      <c r="B2935" s="436" t="s">
        <v>165</v>
      </c>
      <c r="C2935" s="1034" t="str">
        <f>'Class-1'!$K$3</f>
        <v>Hindi</v>
      </c>
      <c r="D2935" s="1035"/>
      <c r="E2935" s="131">
        <f>IF(OR(C2935="",$I2926="NSO"),"",VLOOKUP($A2921,'Class-1'!$B$9:$DL$108,10,0))</f>
        <v>0</v>
      </c>
      <c r="F2935" s="131">
        <f>IF(OR(C2935="",$I2926="NSO"),"",VLOOKUP($A2921,'Class-1'!$B$9:$DL$108,11,0))</f>
        <v>0</v>
      </c>
      <c r="G2935" s="267">
        <f>SUM(E2935,F2935)</f>
        <v>0</v>
      </c>
      <c r="H2935" s="131">
        <f>IF(OR(C2935="",$I2926="NSO"),"",VLOOKUP($A2921,'Class-1'!$B$9:$DL$108,16,0))</f>
        <v>0</v>
      </c>
      <c r="I2935" s="264">
        <f t="shared" ref="I2935:I2940" si="321">SUM(G2935,H2935)</f>
        <v>0</v>
      </c>
      <c r="J2935" s="131">
        <f>IF(OR(C2935="",$I2926="NSO"),"",VLOOKUP($A2921,'Class-1'!$B$9:$DL$108,20,0))</f>
        <v>0</v>
      </c>
      <c r="K2935" s="1036">
        <f t="shared" ref="K2935:K2940" si="322">SUM(I2935,J2935)</f>
        <v>0</v>
      </c>
      <c r="L2935" s="1037">
        <f t="shared" ref="L2935:L2940" si="323">SUM(J2935,K2935)</f>
        <v>0</v>
      </c>
      <c r="M2935" s="277" t="str">
        <f>IF(OR(C2935="",$I2926="NSO"),"",VLOOKUP($A2921,'Class-1'!$B$9:$DL$108,23,0))</f>
        <v/>
      </c>
    </row>
    <row r="2936" spans="1:13" ht="18" customHeight="1">
      <c r="A2936" s="17"/>
      <c r="B2936" s="436" t="s">
        <v>165</v>
      </c>
      <c r="C2936" s="962" t="str">
        <f>'Class-1'!$Y$3</f>
        <v>Mathematics</v>
      </c>
      <c r="D2936" s="963"/>
      <c r="E2936" s="131">
        <f>IF(OR(C2936="",$I2926="NSO"),"",VLOOKUP($A2921,'Class-1'!$B$9:$DL$108,24,0))</f>
        <v>0</v>
      </c>
      <c r="F2936" s="131">
        <f>IF(OR(C2936="",$I2926="NSO"),"",VLOOKUP($A2921,'Class-1'!$B$9:$DL$108,25,0))</f>
        <v>0</v>
      </c>
      <c r="G2936" s="267">
        <f t="shared" ref="G2936:G2940" si="324">SUM(E2936,F2936)</f>
        <v>0</v>
      </c>
      <c r="H2936" s="131">
        <f>IF(OR(C2936="",$I2926="NSO"),"",VLOOKUP($A2921,'Class-1'!$B$9:$DL$108,30,0))</f>
        <v>0</v>
      </c>
      <c r="I2936" s="264">
        <f t="shared" si="321"/>
        <v>0</v>
      </c>
      <c r="J2936" s="131">
        <f>IF(OR(C2936="",$I2926="NSO"),"",VLOOKUP($A2921,'Class-1'!$B$9:$DL$108,34,0))</f>
        <v>0</v>
      </c>
      <c r="K2936" s="964">
        <f t="shared" si="322"/>
        <v>0</v>
      </c>
      <c r="L2936" s="965">
        <f t="shared" si="323"/>
        <v>0</v>
      </c>
      <c r="M2936" s="277" t="str">
        <f>IF(OR(C2936="",$I2926="NSO"),"",VLOOKUP($A2921,'Class-1'!$B$9:$DL$108,37,0))</f>
        <v/>
      </c>
    </row>
    <row r="2937" spans="1:13" ht="18" customHeight="1">
      <c r="A2937" s="17"/>
      <c r="B2937" s="436" t="s">
        <v>165</v>
      </c>
      <c r="C2937" s="962" t="str">
        <f>'Class-1'!$AM$3</f>
        <v>Sanskrit</v>
      </c>
      <c r="D2937" s="963"/>
      <c r="E2937" s="131">
        <f>IF(OR(C2937="",$I2926="NSO"),"",VLOOKUP($A2921,'Class-1'!$B$9:$DL$108,38,0))</f>
        <v>0</v>
      </c>
      <c r="F2937" s="131">
        <f>IF(OR(C2937="",$I2926="NSO"),"",VLOOKUP($A2921,'Class-1'!$B$9:$DL$108,39,0))</f>
        <v>0</v>
      </c>
      <c r="G2937" s="267">
        <f t="shared" si="324"/>
        <v>0</v>
      </c>
      <c r="H2937" s="131">
        <f>IF(OR(C2937="",$I2926="NSO"),"",VLOOKUP($A2921,'Class-1'!$B$9:$DL$108,44,0))</f>
        <v>0</v>
      </c>
      <c r="I2937" s="264">
        <f t="shared" si="321"/>
        <v>0</v>
      </c>
      <c r="J2937" s="131">
        <f>IF(OR(C2937="",$I2926="NSO"),"",VLOOKUP($A2921,'Class-1'!$B$9:$DL$108,48,0))</f>
        <v>0</v>
      </c>
      <c r="K2937" s="964">
        <f t="shared" si="322"/>
        <v>0</v>
      </c>
      <c r="L2937" s="965">
        <f t="shared" si="323"/>
        <v>0</v>
      </c>
      <c r="M2937" s="277" t="str">
        <f>IF(OR(C2937="",$I2926="NSO"),"",VLOOKUP($A2921,'Class-1'!$B$9:$DL$108,51,0))</f>
        <v/>
      </c>
    </row>
    <row r="2938" spans="1:13" ht="18" customHeight="1">
      <c r="A2938" s="17"/>
      <c r="B2938" s="436" t="s">
        <v>165</v>
      </c>
      <c r="C2938" s="962" t="str">
        <f>'Class-1'!$BA$3</f>
        <v>English</v>
      </c>
      <c r="D2938" s="963"/>
      <c r="E2938" s="131">
        <f>IF(OR(C2938="",$I2926="NSO"),"",VLOOKUP($A2921,'Class-1'!$B$9:$DL$108,52,0))</f>
        <v>0</v>
      </c>
      <c r="F2938" s="131">
        <f>IF(OR(C2938="",$I2926="NSO"),"",VLOOKUP($A2921,'Class-1'!$B$9:$DL$108,53,0))</f>
        <v>0</v>
      </c>
      <c r="G2938" s="267">
        <f t="shared" si="324"/>
        <v>0</v>
      </c>
      <c r="H2938" s="131">
        <f>IF(OR(C2938="",$I2926="NSO"),"",VLOOKUP($A2921,'Class-1'!$B$9:$DL$108,58,0))</f>
        <v>0</v>
      </c>
      <c r="I2938" s="264">
        <f t="shared" si="321"/>
        <v>0</v>
      </c>
      <c r="J2938" s="131">
        <f>IF(OR(C2938="",$I2926="NSO"),"",VLOOKUP($A2921,'Class-1'!$B$9:$DL$108,62,0))</f>
        <v>0</v>
      </c>
      <c r="K2938" s="964">
        <f t="shared" si="322"/>
        <v>0</v>
      </c>
      <c r="L2938" s="965">
        <f t="shared" si="323"/>
        <v>0</v>
      </c>
      <c r="M2938" s="277" t="str">
        <f>IF(OR(C2938="",$I2926="NSO"),"",VLOOKUP($A2921,'Class-1'!$B$9:$DL$108,65,0))</f>
        <v/>
      </c>
    </row>
    <row r="2939" spans="1:13" ht="18" customHeight="1" thickBot="1">
      <c r="A2939" s="17"/>
      <c r="B2939" s="436" t="s">
        <v>165</v>
      </c>
      <c r="C2939" s="966" t="s">
        <v>68</v>
      </c>
      <c r="D2939" s="967"/>
      <c r="E2939" s="470">
        <f>'Class-1'!$BO$7</f>
        <v>20</v>
      </c>
      <c r="F2939" s="470">
        <f>'Class-1'!$BP$7</f>
        <v>20</v>
      </c>
      <c r="G2939" s="266">
        <f t="shared" si="324"/>
        <v>40</v>
      </c>
      <c r="H2939" s="271">
        <f>'Class-1'!$BU$7</f>
        <v>60</v>
      </c>
      <c r="I2939" s="266">
        <f t="shared" si="321"/>
        <v>100</v>
      </c>
      <c r="J2939" s="470">
        <f>'Class-1'!$BY$7</f>
        <v>100</v>
      </c>
      <c r="K2939" s="1032">
        <f t="shared" si="322"/>
        <v>200</v>
      </c>
      <c r="L2939" s="1033">
        <f t="shared" si="323"/>
        <v>300</v>
      </c>
      <c r="M2939" s="276" t="s">
        <v>166</v>
      </c>
    </row>
    <row r="2940" spans="1:13" ht="18" customHeight="1">
      <c r="A2940" s="17"/>
      <c r="B2940" s="436" t="s">
        <v>165</v>
      </c>
      <c r="C2940" s="962" t="str">
        <f>'Class-1'!$BO$3</f>
        <v>Env. Study</v>
      </c>
      <c r="D2940" s="963"/>
      <c r="E2940" s="131">
        <f>IF(OR(C2940="",$I2926="NSO"),"",VLOOKUP($A2921,'Class-1'!$B$9:$DL$108,66,0))</f>
        <v>0</v>
      </c>
      <c r="F2940" s="131">
        <f>IF(OR(C2940="",$I2926="NSO"),"",VLOOKUP($A2921,'Class-1'!$B$9:$DL$108,67,0))</f>
        <v>0</v>
      </c>
      <c r="G2940" s="264">
        <f t="shared" si="324"/>
        <v>0</v>
      </c>
      <c r="H2940" s="131">
        <f>IF(OR(C2940="",$I2926="NSO"),"",VLOOKUP($A2921,'Class-1'!$B$9:$DL$108,72,0))</f>
        <v>0</v>
      </c>
      <c r="I2940" s="264">
        <f t="shared" si="321"/>
        <v>0</v>
      </c>
      <c r="J2940" s="131">
        <f>IF(OR(C2940="",$I2926="NSO"),"",VLOOKUP($A2921,'Class-1'!$B$9:$DL$108,76,0))</f>
        <v>0</v>
      </c>
      <c r="K2940" s="968">
        <f t="shared" si="322"/>
        <v>0</v>
      </c>
      <c r="L2940" s="969">
        <f t="shared" si="323"/>
        <v>0</v>
      </c>
      <c r="M2940" s="277" t="str">
        <f>IF(OR(C2940="",$I2926="NSO"),"",VLOOKUP($A2921,'Class-1'!$B$9:$DL$108,79,0))</f>
        <v/>
      </c>
    </row>
    <row r="2941" spans="1:13" ht="18" customHeight="1" thickBot="1">
      <c r="A2941" s="17"/>
      <c r="B2941" s="436" t="s">
        <v>165</v>
      </c>
      <c r="C2941" s="970"/>
      <c r="D2941" s="971"/>
      <c r="E2941" s="971"/>
      <c r="F2941" s="971"/>
      <c r="G2941" s="971"/>
      <c r="H2941" s="971"/>
      <c r="I2941" s="971"/>
      <c r="J2941" s="971"/>
      <c r="K2941" s="971"/>
      <c r="L2941" s="971"/>
      <c r="M2941" s="972"/>
    </row>
    <row r="2942" spans="1:13" ht="18" customHeight="1">
      <c r="A2942" s="17"/>
      <c r="B2942" s="436" t="s">
        <v>165</v>
      </c>
      <c r="C2942" s="973" t="s">
        <v>120</v>
      </c>
      <c r="D2942" s="974"/>
      <c r="E2942" s="975"/>
      <c r="F2942" s="906" t="s">
        <v>121</v>
      </c>
      <c r="G2942" s="906"/>
      <c r="H2942" s="907" t="s">
        <v>122</v>
      </c>
      <c r="I2942" s="908"/>
      <c r="J2942" s="132" t="s">
        <v>51</v>
      </c>
      <c r="K2942" s="438" t="s">
        <v>123</v>
      </c>
      <c r="L2942" s="262" t="s">
        <v>49</v>
      </c>
      <c r="M2942" s="278" t="s">
        <v>54</v>
      </c>
    </row>
    <row r="2943" spans="1:13" ht="18" customHeight="1" thickBot="1">
      <c r="A2943" s="17"/>
      <c r="B2943" s="436" t="s">
        <v>165</v>
      </c>
      <c r="C2943" s="976"/>
      <c r="D2943" s="977"/>
      <c r="E2943" s="978"/>
      <c r="F2943" s="909">
        <f>IF(OR($I2926="",$I2926="NSO"),"",VLOOKUP($A2921,'Class-1'!$B$9:$DL$108,107,0))</f>
        <v>1000</v>
      </c>
      <c r="G2943" s="910"/>
      <c r="H2943" s="909">
        <f>IF(OR($I2926="",$I2926="NSO"),"",VLOOKUP($A2921,'Class-1'!$B$9:$DL$108,108,0))</f>
        <v>0</v>
      </c>
      <c r="I2943" s="910"/>
      <c r="J2943" s="133">
        <f>IF(OR($I2926="",$I2926="NSO"),"",VLOOKUP($A2921,'Class-1'!$B$9:$DL$200,109,0))</f>
        <v>0</v>
      </c>
      <c r="K2943" s="133" t="str">
        <f>IF(OR($I2926="",$I2926="NSO"),"",VLOOKUP($A2921,'Class-1'!$B$9:$DL$200,110,0))</f>
        <v/>
      </c>
      <c r="L2943" s="263" t="str">
        <f>IF(OR($I2926="",$I2926="NSO"),"",VLOOKUP($A2921,'Class-1'!$B$9:$DL$200,111,0))</f>
        <v/>
      </c>
      <c r="M2943" s="279" t="str">
        <f>IF(OR($I2926="",$I2926="NSO"),"",VLOOKUP($A2921,'Class-1'!$B$9:$DL$200,113,0))</f>
        <v/>
      </c>
    </row>
    <row r="2944" spans="1:13" ht="18" customHeight="1" thickBot="1">
      <c r="A2944" s="17"/>
      <c r="B2944" s="436" t="s">
        <v>165</v>
      </c>
      <c r="C2944" s="979"/>
      <c r="D2944" s="980"/>
      <c r="E2944" s="980"/>
      <c r="F2944" s="980"/>
      <c r="G2944" s="980"/>
      <c r="H2944" s="981"/>
      <c r="I2944" s="983" t="s">
        <v>73</v>
      </c>
      <c r="J2944" s="984"/>
      <c r="K2944" s="63">
        <f>IF(OR($I2926="",$I2926="NSO"),"",VLOOKUP($A2921,'Class-1'!$B$9:$DL$200,104,0))</f>
        <v>0</v>
      </c>
      <c r="L2944" s="982" t="s">
        <v>93</v>
      </c>
      <c r="M2944" s="897"/>
    </row>
    <row r="2945" spans="1:13" ht="18" customHeight="1" thickBot="1">
      <c r="A2945" s="17"/>
      <c r="B2945" s="436" t="s">
        <v>165</v>
      </c>
      <c r="C2945" s="1014" t="s">
        <v>72</v>
      </c>
      <c r="D2945" s="1015"/>
      <c r="E2945" s="1015"/>
      <c r="F2945" s="1015"/>
      <c r="G2945" s="1015"/>
      <c r="H2945" s="1016"/>
      <c r="I2945" s="1017" t="s">
        <v>74</v>
      </c>
      <c r="J2945" s="1018"/>
      <c r="K2945" s="64">
        <f>IF(OR($I2926="",$I2926="NSO"),"",VLOOKUP($A2921,'Class-1'!$B$9:$DL$200,105,0))</f>
        <v>0</v>
      </c>
      <c r="L2945" s="1019" t="str">
        <f>IF(OR($I2926="",$I2926="NSO"),"",VLOOKUP($A2921,'Class-1'!$B$9:$DL$200,106,0))</f>
        <v/>
      </c>
      <c r="M2945" s="1020"/>
    </row>
    <row r="2946" spans="1:13" ht="18" customHeight="1" thickBot="1">
      <c r="A2946" s="17"/>
      <c r="B2946" s="436" t="s">
        <v>165</v>
      </c>
      <c r="C2946" s="1001" t="s">
        <v>66</v>
      </c>
      <c r="D2946" s="1002"/>
      <c r="E2946" s="1003"/>
      <c r="F2946" s="1012" t="s">
        <v>69</v>
      </c>
      <c r="G2946" s="1013"/>
      <c r="H2946" s="272" t="s">
        <v>58</v>
      </c>
      <c r="I2946" s="985" t="s">
        <v>75</v>
      </c>
      <c r="J2946" s="986"/>
      <c r="K2946" s="987">
        <f>IF(OR($I2926="",$I2926="NSO"),"",VLOOKUP($A2921,'Class-1'!$B$9:$DL$200,114,0))</f>
        <v>0</v>
      </c>
      <c r="L2946" s="987"/>
      <c r="M2946" s="988"/>
    </row>
    <row r="2947" spans="1:13" ht="18" customHeight="1">
      <c r="A2947" s="17"/>
      <c r="B2947" s="436" t="s">
        <v>165</v>
      </c>
      <c r="C2947" s="923" t="str">
        <f>'Class-1'!$CC$3</f>
        <v>WORK EXP.</v>
      </c>
      <c r="D2947" s="924"/>
      <c r="E2947" s="925"/>
      <c r="F2947" s="926" t="str">
        <f>IF(OR(C2947="",$I2926="NSO"),"",VLOOKUP($A2921,'Class-1'!$B$9:$DZ$200,121,0))</f>
        <v>0/100</v>
      </c>
      <c r="G2947" s="927"/>
      <c r="H2947" s="85" t="str">
        <f>IF(OR(C2947="",$I2926="NSO"),"",VLOOKUP($A2921,'Class-1'!$B$9:$DL$108,87,0))</f>
        <v/>
      </c>
      <c r="I2947" s="1021" t="s">
        <v>95</v>
      </c>
      <c r="J2947" s="1022"/>
      <c r="K2947" s="1023">
        <f>'Class-1'!$T$2</f>
        <v>44705</v>
      </c>
      <c r="L2947" s="1024"/>
      <c r="M2947" s="1025"/>
    </row>
    <row r="2948" spans="1:13" ht="18" customHeight="1">
      <c r="A2948" s="17"/>
      <c r="B2948" s="436" t="s">
        <v>165</v>
      </c>
      <c r="C2948" s="923" t="str">
        <f>'Class-1'!$CK$3</f>
        <v>ART EDUCATION</v>
      </c>
      <c r="D2948" s="924"/>
      <c r="E2948" s="925"/>
      <c r="F2948" s="926" t="str">
        <f>IF(OR(C2948="",$I2926="NSO"),"",VLOOKUP($A2921,'Class-1'!$B$9:$DZ$200,125,0))</f>
        <v>0/100</v>
      </c>
      <c r="G2948" s="927"/>
      <c r="H2948" s="134" t="str">
        <f>IF(OR(C2948="",$I2926="NSO"),"",VLOOKUP($A2921,'Class-1'!$B$9:$DL$108,95,0))</f>
        <v/>
      </c>
      <c r="I2948" s="928"/>
      <c r="J2948" s="929"/>
      <c r="K2948" s="929"/>
      <c r="L2948" s="929"/>
      <c r="M2948" s="930"/>
    </row>
    <row r="2949" spans="1:13" ht="18" customHeight="1" thickBot="1">
      <c r="A2949" s="17"/>
      <c r="B2949" s="436" t="s">
        <v>165</v>
      </c>
      <c r="C2949" s="931" t="str">
        <f>'Class-1'!$CS$3</f>
        <v>HEALTH &amp; PHY. EDUCATION</v>
      </c>
      <c r="D2949" s="932"/>
      <c r="E2949" s="933"/>
      <c r="F2949" s="926" t="str">
        <f>IF(OR(C2949="",$I2926="NSO"),"",VLOOKUP($A2921,'Class-1'!$B$9:$DZ$200,129,0))</f>
        <v>0/100</v>
      </c>
      <c r="G2949" s="927"/>
      <c r="H2949" s="86" t="str">
        <f>IF(OR(C2949="",$I2926="NSO"),"",VLOOKUP($A2921,'Class-1'!$B$9:$DL$108,103,0))</f>
        <v/>
      </c>
      <c r="I2949" s="889" t="s">
        <v>89</v>
      </c>
      <c r="J2949" s="890"/>
      <c r="K2949" s="936"/>
      <c r="L2949" s="937"/>
      <c r="M2949" s="938"/>
    </row>
    <row r="2950" spans="1:13" ht="18" customHeight="1">
      <c r="A2950" s="17"/>
      <c r="B2950" s="436" t="s">
        <v>165</v>
      </c>
      <c r="C2950" s="895" t="s">
        <v>76</v>
      </c>
      <c r="D2950" s="896"/>
      <c r="E2950" s="896"/>
      <c r="F2950" s="896"/>
      <c r="G2950" s="896"/>
      <c r="H2950" s="897"/>
      <c r="I2950" s="891"/>
      <c r="J2950" s="892"/>
      <c r="K2950" s="939"/>
      <c r="L2950" s="940"/>
      <c r="M2950" s="941"/>
    </row>
    <row r="2951" spans="1:13" ht="18" customHeight="1">
      <c r="A2951" s="17"/>
      <c r="B2951" s="436" t="s">
        <v>165</v>
      </c>
      <c r="C2951" s="135" t="s">
        <v>35</v>
      </c>
      <c r="D2951" s="463" t="s">
        <v>82</v>
      </c>
      <c r="E2951" s="452"/>
      <c r="F2951" s="463" t="s">
        <v>83</v>
      </c>
      <c r="G2951" s="464"/>
      <c r="H2951" s="465"/>
      <c r="I2951" s="893"/>
      <c r="J2951" s="894"/>
      <c r="K2951" s="942"/>
      <c r="L2951" s="943"/>
      <c r="M2951" s="944"/>
    </row>
    <row r="2952" spans="1:13" ht="16.5" customHeight="1">
      <c r="A2952" s="17"/>
      <c r="B2952" s="436" t="s">
        <v>165</v>
      </c>
      <c r="C2952" s="148" t="s">
        <v>168</v>
      </c>
      <c r="D2952" s="451" t="s">
        <v>170</v>
      </c>
      <c r="E2952" s="148"/>
      <c r="F2952" s="468" t="s">
        <v>84</v>
      </c>
      <c r="G2952" s="466"/>
      <c r="H2952" s="467"/>
      <c r="I2952" s="992" t="s">
        <v>90</v>
      </c>
      <c r="J2952" s="993"/>
      <c r="K2952" s="993"/>
      <c r="L2952" s="993"/>
      <c r="M2952" s="994"/>
    </row>
    <row r="2953" spans="1:13" ht="16.5" customHeight="1">
      <c r="A2953" s="17"/>
      <c r="B2953" s="436" t="s">
        <v>165</v>
      </c>
      <c r="C2953" s="471" t="s">
        <v>77</v>
      </c>
      <c r="D2953" s="451" t="s">
        <v>173</v>
      </c>
      <c r="E2953" s="148"/>
      <c r="F2953" s="468" t="s">
        <v>85</v>
      </c>
      <c r="G2953" s="466"/>
      <c r="H2953" s="467"/>
      <c r="I2953" s="995"/>
      <c r="J2953" s="996"/>
      <c r="K2953" s="996"/>
      <c r="L2953" s="996"/>
      <c r="M2953" s="997"/>
    </row>
    <row r="2954" spans="1:13" ht="16.5" customHeight="1">
      <c r="A2954" s="17"/>
      <c r="B2954" s="436" t="s">
        <v>165</v>
      </c>
      <c r="C2954" s="471" t="s">
        <v>78</v>
      </c>
      <c r="D2954" s="451" t="s">
        <v>174</v>
      </c>
      <c r="E2954" s="148"/>
      <c r="F2954" s="468" t="s">
        <v>86</v>
      </c>
      <c r="G2954" s="466"/>
      <c r="H2954" s="467"/>
      <c r="I2954" s="995"/>
      <c r="J2954" s="996"/>
      <c r="K2954" s="996"/>
      <c r="L2954" s="996"/>
      <c r="M2954" s="997"/>
    </row>
    <row r="2955" spans="1:13" ht="16.5" customHeight="1">
      <c r="A2955" s="17"/>
      <c r="B2955" s="436" t="s">
        <v>165</v>
      </c>
      <c r="C2955" s="471" t="s">
        <v>80</v>
      </c>
      <c r="D2955" s="451" t="s">
        <v>171</v>
      </c>
      <c r="E2955" s="148"/>
      <c r="F2955" s="468" t="s">
        <v>88</v>
      </c>
      <c r="G2955" s="466"/>
      <c r="H2955" s="467"/>
      <c r="I2955" s="998"/>
      <c r="J2955" s="999"/>
      <c r="K2955" s="999"/>
      <c r="L2955" s="999"/>
      <c r="M2955" s="1000"/>
    </row>
    <row r="2956" spans="1:13" ht="16.5" customHeight="1" thickBot="1">
      <c r="A2956" s="17"/>
      <c r="B2956" s="437" t="s">
        <v>165</v>
      </c>
      <c r="C2956" s="280" t="s">
        <v>79</v>
      </c>
      <c r="D2956" s="446" t="s">
        <v>172</v>
      </c>
      <c r="E2956" s="439"/>
      <c r="F2956" s="461" t="s">
        <v>87</v>
      </c>
      <c r="G2956" s="462"/>
      <c r="H2956" s="469"/>
      <c r="I2956" s="989" t="s">
        <v>124</v>
      </c>
      <c r="J2956" s="990"/>
      <c r="K2956" s="990"/>
      <c r="L2956" s="990"/>
      <c r="M2956" s="991"/>
    </row>
    <row r="2957" spans="1:13" ht="20.25" customHeight="1" thickBot="1">
      <c r="A2957" s="1004"/>
      <c r="B2957" s="1004"/>
      <c r="C2957" s="1004"/>
      <c r="D2957" s="1004"/>
      <c r="E2957" s="1004"/>
      <c r="F2957" s="1004"/>
      <c r="G2957" s="1004"/>
      <c r="H2957" s="1004"/>
      <c r="I2957" s="1004"/>
      <c r="J2957" s="1004"/>
      <c r="K2957" s="1004"/>
      <c r="L2957" s="1004"/>
      <c r="M2957" s="1004"/>
    </row>
    <row r="2958" spans="1:13" ht="14.25" customHeight="1" thickBot="1">
      <c r="A2958" s="282">
        <f>A2921+1</f>
        <v>82</v>
      </c>
      <c r="B2958" s="1009" t="s">
        <v>61</v>
      </c>
      <c r="C2958" s="1010"/>
      <c r="D2958" s="1010"/>
      <c r="E2958" s="1010"/>
      <c r="F2958" s="1010"/>
      <c r="G2958" s="1010"/>
      <c r="H2958" s="1010"/>
      <c r="I2958" s="1010"/>
      <c r="J2958" s="1010"/>
      <c r="K2958" s="1010"/>
      <c r="L2958" s="1010"/>
      <c r="M2958" s="1011"/>
    </row>
    <row r="2959" spans="1:13" ht="36.75" thickTop="1">
      <c r="A2959" s="17"/>
      <c r="B2959" s="1005"/>
      <c r="C2959" s="1006"/>
      <c r="D2959" s="945" t="str">
        <f>Master!$E$8</f>
        <v>Govt.Sr.Sec.Sch. Raimalwada</v>
      </c>
      <c r="E2959" s="946"/>
      <c r="F2959" s="946"/>
      <c r="G2959" s="946"/>
      <c r="H2959" s="946"/>
      <c r="I2959" s="946"/>
      <c r="J2959" s="946"/>
      <c r="K2959" s="946"/>
      <c r="L2959" s="946"/>
      <c r="M2959" s="947"/>
    </row>
    <row r="2960" spans="1:13" ht="21" customHeight="1" thickBot="1">
      <c r="A2960" s="17"/>
      <c r="B2960" s="1007"/>
      <c r="C2960" s="1008"/>
      <c r="D2960" s="948" t="str">
        <f>Master!$E$11</f>
        <v>P.S.-Bapini (Jodhpur)</v>
      </c>
      <c r="E2960" s="949"/>
      <c r="F2960" s="949"/>
      <c r="G2960" s="949"/>
      <c r="H2960" s="949"/>
      <c r="I2960" s="949"/>
      <c r="J2960" s="949"/>
      <c r="K2960" s="949"/>
      <c r="L2960" s="949"/>
      <c r="M2960" s="950"/>
    </row>
    <row r="2961" spans="1:13" ht="42.75" customHeight="1" thickTop="1">
      <c r="A2961" s="17"/>
      <c r="B2961" s="273"/>
      <c r="C2961" s="916" t="s">
        <v>62</v>
      </c>
      <c r="D2961" s="917"/>
      <c r="E2961" s="917"/>
      <c r="F2961" s="917"/>
      <c r="G2961" s="917"/>
      <c r="H2961" s="917"/>
      <c r="I2961" s="918"/>
      <c r="J2961" s="922" t="s">
        <v>91</v>
      </c>
      <c r="K2961" s="922"/>
      <c r="L2961" s="934" t="str">
        <f>Master!$E$14</f>
        <v>0810000000</v>
      </c>
      <c r="M2961" s="935"/>
    </row>
    <row r="2962" spans="1:13" ht="18" customHeight="1" thickBot="1">
      <c r="A2962" s="17"/>
      <c r="B2962" s="274"/>
      <c r="C2962" s="919"/>
      <c r="D2962" s="920"/>
      <c r="E2962" s="920"/>
      <c r="F2962" s="920"/>
      <c r="G2962" s="920"/>
      <c r="H2962" s="920"/>
      <c r="I2962" s="921"/>
      <c r="J2962" s="898" t="s">
        <v>63</v>
      </c>
      <c r="K2962" s="899"/>
      <c r="L2962" s="902" t="str">
        <f>Master!$E$6</f>
        <v>2021-22</v>
      </c>
      <c r="M2962" s="903"/>
    </row>
    <row r="2963" spans="1:13" ht="18" customHeight="1" thickBot="1">
      <c r="A2963" s="17"/>
      <c r="B2963" s="274"/>
      <c r="C2963" s="951" t="s">
        <v>125</v>
      </c>
      <c r="D2963" s="952"/>
      <c r="E2963" s="952"/>
      <c r="F2963" s="952"/>
      <c r="G2963" s="952"/>
      <c r="H2963" s="952"/>
      <c r="I2963" s="281">
        <f>VLOOKUP($A2958,'Class-1'!$B$9:$F$108,5,0)</f>
        <v>0</v>
      </c>
      <c r="J2963" s="900"/>
      <c r="K2963" s="901"/>
      <c r="L2963" s="904"/>
      <c r="M2963" s="905"/>
    </row>
    <row r="2964" spans="1:13" ht="18" customHeight="1">
      <c r="A2964" s="17"/>
      <c r="B2964" s="436" t="s">
        <v>165</v>
      </c>
      <c r="C2964" s="911" t="s">
        <v>20</v>
      </c>
      <c r="D2964" s="912"/>
      <c r="E2964" s="912"/>
      <c r="F2964" s="913"/>
      <c r="G2964" s="31" t="s">
        <v>101</v>
      </c>
      <c r="H2964" s="914">
        <f>VLOOKUP($A2958,'Class-1'!$B$9:$DL$108,3,0)</f>
        <v>0</v>
      </c>
      <c r="I2964" s="914"/>
      <c r="J2964" s="914"/>
      <c r="K2964" s="914"/>
      <c r="L2964" s="914"/>
      <c r="M2964" s="915"/>
    </row>
    <row r="2965" spans="1:13" ht="18" customHeight="1">
      <c r="A2965" s="17"/>
      <c r="B2965" s="436" t="s">
        <v>165</v>
      </c>
      <c r="C2965" s="953" t="s">
        <v>22</v>
      </c>
      <c r="D2965" s="954"/>
      <c r="E2965" s="954"/>
      <c r="F2965" s="955"/>
      <c r="G2965" s="60" t="s">
        <v>101</v>
      </c>
      <c r="H2965" s="956">
        <f>VLOOKUP($A2958,'Class-1'!$B$9:$DL$108,6,0)</f>
        <v>0</v>
      </c>
      <c r="I2965" s="956"/>
      <c r="J2965" s="956"/>
      <c r="K2965" s="956"/>
      <c r="L2965" s="956"/>
      <c r="M2965" s="957"/>
    </row>
    <row r="2966" spans="1:13" ht="18" customHeight="1">
      <c r="A2966" s="17"/>
      <c r="B2966" s="436" t="s">
        <v>165</v>
      </c>
      <c r="C2966" s="953" t="s">
        <v>23</v>
      </c>
      <c r="D2966" s="954"/>
      <c r="E2966" s="954"/>
      <c r="F2966" s="955"/>
      <c r="G2966" s="60" t="s">
        <v>101</v>
      </c>
      <c r="H2966" s="956">
        <f>VLOOKUP($A2958,'Class-1'!$B$9:$DL$108,7,0)</f>
        <v>0</v>
      </c>
      <c r="I2966" s="956"/>
      <c r="J2966" s="956"/>
      <c r="K2966" s="956"/>
      <c r="L2966" s="956"/>
      <c r="M2966" s="957"/>
    </row>
    <row r="2967" spans="1:13" ht="18" customHeight="1">
      <c r="A2967" s="17"/>
      <c r="B2967" s="436" t="s">
        <v>165</v>
      </c>
      <c r="C2967" s="953" t="s">
        <v>64</v>
      </c>
      <c r="D2967" s="954"/>
      <c r="E2967" s="954"/>
      <c r="F2967" s="955"/>
      <c r="G2967" s="60" t="s">
        <v>101</v>
      </c>
      <c r="H2967" s="956">
        <f>VLOOKUP($A2958,'Class-1'!$B$9:$DL$108,8,0)</f>
        <v>0</v>
      </c>
      <c r="I2967" s="956"/>
      <c r="J2967" s="956"/>
      <c r="K2967" s="956"/>
      <c r="L2967" s="956"/>
      <c r="M2967" s="957"/>
    </row>
    <row r="2968" spans="1:13" ht="18" customHeight="1">
      <c r="A2968" s="17"/>
      <c r="B2968" s="436" t="s">
        <v>165</v>
      </c>
      <c r="C2968" s="953" t="s">
        <v>65</v>
      </c>
      <c r="D2968" s="954"/>
      <c r="E2968" s="954"/>
      <c r="F2968" s="955"/>
      <c r="G2968" s="60" t="s">
        <v>101</v>
      </c>
      <c r="H2968" s="1026" t="str">
        <f>CONCATENATE('Class-1'!$F$4,'Class-1'!$I$4)</f>
        <v>4(A)</v>
      </c>
      <c r="I2968" s="956"/>
      <c r="J2968" s="956"/>
      <c r="K2968" s="956"/>
      <c r="L2968" s="956"/>
      <c r="M2968" s="957"/>
    </row>
    <row r="2969" spans="1:13" ht="18" customHeight="1" thickBot="1">
      <c r="A2969" s="17"/>
      <c r="B2969" s="436" t="s">
        <v>165</v>
      </c>
      <c r="C2969" s="1027" t="s">
        <v>25</v>
      </c>
      <c r="D2969" s="1028"/>
      <c r="E2969" s="1028"/>
      <c r="F2969" s="1029"/>
      <c r="G2969" s="130" t="s">
        <v>101</v>
      </c>
      <c r="H2969" s="1030">
        <f>VLOOKUP($A2958,'Class-1'!$B$9:$DL$108,9,0)</f>
        <v>0</v>
      </c>
      <c r="I2969" s="1030"/>
      <c r="J2969" s="1030"/>
      <c r="K2969" s="1030"/>
      <c r="L2969" s="1030"/>
      <c r="M2969" s="1031"/>
    </row>
    <row r="2970" spans="1:13" ht="18" customHeight="1">
      <c r="A2970" s="17"/>
      <c r="B2970" s="436" t="s">
        <v>165</v>
      </c>
      <c r="C2970" s="958" t="s">
        <v>66</v>
      </c>
      <c r="D2970" s="959"/>
      <c r="E2970" s="268" t="s">
        <v>109</v>
      </c>
      <c r="F2970" s="268" t="s">
        <v>110</v>
      </c>
      <c r="G2970" s="265" t="s">
        <v>34</v>
      </c>
      <c r="H2970" s="269" t="s">
        <v>67</v>
      </c>
      <c r="I2970" s="265" t="s">
        <v>147</v>
      </c>
      <c r="J2970" s="270" t="s">
        <v>31</v>
      </c>
      <c r="K2970" s="960" t="s">
        <v>118</v>
      </c>
      <c r="L2970" s="961"/>
      <c r="M2970" s="275" t="s">
        <v>119</v>
      </c>
    </row>
    <row r="2971" spans="1:13" ht="18" customHeight="1" thickBot="1">
      <c r="A2971" s="17"/>
      <c r="B2971" s="436" t="s">
        <v>165</v>
      </c>
      <c r="C2971" s="966" t="s">
        <v>68</v>
      </c>
      <c r="D2971" s="967"/>
      <c r="E2971" s="470">
        <f>'Class-1'!$K$7</f>
        <v>20</v>
      </c>
      <c r="F2971" s="470">
        <f>'Class-1'!$L$7</f>
        <v>20</v>
      </c>
      <c r="G2971" s="266">
        <f>E2971+F2971</f>
        <v>40</v>
      </c>
      <c r="H2971" s="470">
        <f>'Class-1'!$Q$7</f>
        <v>60</v>
      </c>
      <c r="I2971" s="266">
        <f>G2971+H2971</f>
        <v>100</v>
      </c>
      <c r="J2971" s="470">
        <f>'Class-1'!$U$7</f>
        <v>100</v>
      </c>
      <c r="K2971" s="1032">
        <f>I2971+J2971</f>
        <v>200</v>
      </c>
      <c r="L2971" s="1033"/>
      <c r="M2971" s="276" t="s">
        <v>166</v>
      </c>
    </row>
    <row r="2972" spans="1:13" ht="18" customHeight="1">
      <c r="A2972" s="17"/>
      <c r="B2972" s="436" t="s">
        <v>165</v>
      </c>
      <c r="C2972" s="1034" t="str">
        <f>'Class-1'!$K$3</f>
        <v>Hindi</v>
      </c>
      <c r="D2972" s="1035"/>
      <c r="E2972" s="131">
        <f>IF(OR(C2972="",$I2963="NSO"),"",VLOOKUP($A2958,'Class-1'!$B$9:$DL$108,10,0))</f>
        <v>0</v>
      </c>
      <c r="F2972" s="131">
        <f>IF(OR(C2972="",$I2963="NSO"),"",VLOOKUP($A2958,'Class-1'!$B$9:$DL$108,11,0))</f>
        <v>0</v>
      </c>
      <c r="G2972" s="267">
        <f>SUM(E2972,F2972)</f>
        <v>0</v>
      </c>
      <c r="H2972" s="131">
        <f>IF(OR(C2972="",$I2963="NSO"),"",VLOOKUP($A2958,'Class-1'!$B$9:$DL$108,16,0))</f>
        <v>0</v>
      </c>
      <c r="I2972" s="264">
        <f t="shared" ref="I2972:I2977" si="325">SUM(G2972,H2972)</f>
        <v>0</v>
      </c>
      <c r="J2972" s="131">
        <f>IF(OR(C2972="",$I2963="NSO"),"",VLOOKUP($A2958,'Class-1'!$B$9:$DL$108,20,0))</f>
        <v>0</v>
      </c>
      <c r="K2972" s="1036">
        <f t="shared" ref="K2972:K2977" si="326">SUM(I2972,J2972)</f>
        <v>0</v>
      </c>
      <c r="L2972" s="1037">
        <f t="shared" ref="L2972:L2977" si="327">SUM(J2972,K2972)</f>
        <v>0</v>
      </c>
      <c r="M2972" s="277" t="str">
        <f>IF(OR(C2972="",$I2963="NSO"),"",VLOOKUP($A2958,'Class-1'!$B$9:$DL$108,23,0))</f>
        <v/>
      </c>
    </row>
    <row r="2973" spans="1:13" ht="18" customHeight="1">
      <c r="A2973" s="17"/>
      <c r="B2973" s="436" t="s">
        <v>165</v>
      </c>
      <c r="C2973" s="962" t="str">
        <f>'Class-1'!$Y$3</f>
        <v>Mathematics</v>
      </c>
      <c r="D2973" s="963"/>
      <c r="E2973" s="131">
        <f>IF(OR(C2973="",$I2963="NSO"),"",VLOOKUP($A2958,'Class-1'!$B$9:$DL$108,24,0))</f>
        <v>0</v>
      </c>
      <c r="F2973" s="131">
        <f>IF(OR(C2973="",$I2963="NSO"),"",VLOOKUP($A2958,'Class-1'!$B$9:$DL$108,25,0))</f>
        <v>0</v>
      </c>
      <c r="G2973" s="267">
        <f t="shared" ref="G2973:G2977" si="328">SUM(E2973,F2973)</f>
        <v>0</v>
      </c>
      <c r="H2973" s="131">
        <f>IF(OR(C2973="",$I2963="NSO"),"",VLOOKUP($A2958,'Class-1'!$B$9:$DL$108,30,0))</f>
        <v>0</v>
      </c>
      <c r="I2973" s="264">
        <f t="shared" si="325"/>
        <v>0</v>
      </c>
      <c r="J2973" s="131">
        <f>IF(OR(C2973="",$I2963="NSO"),"",VLOOKUP($A2958,'Class-1'!$B$9:$DL$108,34,0))</f>
        <v>0</v>
      </c>
      <c r="K2973" s="964">
        <f t="shared" si="326"/>
        <v>0</v>
      </c>
      <c r="L2973" s="965">
        <f t="shared" si="327"/>
        <v>0</v>
      </c>
      <c r="M2973" s="277" t="str">
        <f>IF(OR(C2973="",$I2963="NSO"),"",VLOOKUP($A2958,'Class-1'!$B$9:$DL$108,37,0))</f>
        <v/>
      </c>
    </row>
    <row r="2974" spans="1:13" ht="18" customHeight="1">
      <c r="A2974" s="17"/>
      <c r="B2974" s="436" t="s">
        <v>165</v>
      </c>
      <c r="C2974" s="962" t="str">
        <f>'Class-1'!$AM$3</f>
        <v>Sanskrit</v>
      </c>
      <c r="D2974" s="963"/>
      <c r="E2974" s="131">
        <f>IF(OR(C2974="",$I2963="NSO"),"",VLOOKUP($A2958,'Class-1'!$B$9:$DL$108,38,0))</f>
        <v>0</v>
      </c>
      <c r="F2974" s="131">
        <f>IF(OR(C2974="",$I2963="NSO"),"",VLOOKUP($A2958,'Class-1'!$B$9:$DL$108,39,0))</f>
        <v>0</v>
      </c>
      <c r="G2974" s="267">
        <f t="shared" si="328"/>
        <v>0</v>
      </c>
      <c r="H2974" s="131">
        <f>IF(OR(C2974="",$I2963="NSO"),"",VLOOKUP($A2958,'Class-1'!$B$9:$DL$108,44,0))</f>
        <v>0</v>
      </c>
      <c r="I2974" s="264">
        <f t="shared" si="325"/>
        <v>0</v>
      </c>
      <c r="J2974" s="131">
        <f>IF(OR(C2974="",$I2963="NSO"),"",VLOOKUP($A2958,'Class-1'!$B$9:$DL$108,48,0))</f>
        <v>0</v>
      </c>
      <c r="K2974" s="964">
        <f t="shared" si="326"/>
        <v>0</v>
      </c>
      <c r="L2974" s="965">
        <f t="shared" si="327"/>
        <v>0</v>
      </c>
      <c r="M2974" s="277" t="str">
        <f>IF(OR(C2974="",$I2963="NSO"),"",VLOOKUP($A2958,'Class-1'!$B$9:$DL$108,51,0))</f>
        <v/>
      </c>
    </row>
    <row r="2975" spans="1:13" ht="18" customHeight="1">
      <c r="A2975" s="17"/>
      <c r="B2975" s="436" t="s">
        <v>165</v>
      </c>
      <c r="C2975" s="962" t="str">
        <f>'Class-1'!$BA$3</f>
        <v>English</v>
      </c>
      <c r="D2975" s="963"/>
      <c r="E2975" s="131">
        <f>IF(OR(C2975="",$I2963="NSO"),"",VLOOKUP($A2958,'Class-1'!$B$9:$DL$108,52,0))</f>
        <v>0</v>
      </c>
      <c r="F2975" s="131">
        <f>IF(OR(C2975="",$I2963="NSO"),"",VLOOKUP($A2958,'Class-1'!$B$9:$DL$108,53,0))</f>
        <v>0</v>
      </c>
      <c r="G2975" s="267">
        <f t="shared" si="328"/>
        <v>0</v>
      </c>
      <c r="H2975" s="131">
        <f>IF(OR(C2975="",$I2963="NSO"),"",VLOOKUP($A2958,'Class-1'!$B$9:$DL$108,58,0))</f>
        <v>0</v>
      </c>
      <c r="I2975" s="264">
        <f t="shared" si="325"/>
        <v>0</v>
      </c>
      <c r="J2975" s="131">
        <f>IF(OR(C2975="",$I2963="NSO"),"",VLOOKUP($A2958,'Class-1'!$B$9:$DL$108,62,0))</f>
        <v>0</v>
      </c>
      <c r="K2975" s="964">
        <f t="shared" si="326"/>
        <v>0</v>
      </c>
      <c r="L2975" s="965">
        <f t="shared" si="327"/>
        <v>0</v>
      </c>
      <c r="M2975" s="277" t="str">
        <f>IF(OR(C2975="",$I2963="NSO"),"",VLOOKUP($A2958,'Class-1'!$B$9:$DL$108,65,0))</f>
        <v/>
      </c>
    </row>
    <row r="2976" spans="1:13" ht="18" customHeight="1" thickBot="1">
      <c r="A2976" s="17"/>
      <c r="B2976" s="436" t="s">
        <v>165</v>
      </c>
      <c r="C2976" s="966" t="s">
        <v>68</v>
      </c>
      <c r="D2976" s="967"/>
      <c r="E2976" s="470">
        <f>'Class-1'!$BO$7</f>
        <v>20</v>
      </c>
      <c r="F2976" s="470">
        <f>'Class-1'!$BP$7</f>
        <v>20</v>
      </c>
      <c r="G2976" s="266">
        <f t="shared" si="328"/>
        <v>40</v>
      </c>
      <c r="H2976" s="271">
        <f>'Class-1'!$BU$7</f>
        <v>60</v>
      </c>
      <c r="I2976" s="266">
        <f t="shared" si="325"/>
        <v>100</v>
      </c>
      <c r="J2976" s="470">
        <f>'Class-1'!$BY$7</f>
        <v>100</v>
      </c>
      <c r="K2976" s="1032">
        <f t="shared" si="326"/>
        <v>200</v>
      </c>
      <c r="L2976" s="1033">
        <f t="shared" si="327"/>
        <v>300</v>
      </c>
      <c r="M2976" s="276" t="s">
        <v>166</v>
      </c>
    </row>
    <row r="2977" spans="1:13" ht="18" customHeight="1">
      <c r="A2977" s="17"/>
      <c r="B2977" s="436" t="s">
        <v>165</v>
      </c>
      <c r="C2977" s="962" t="str">
        <f>'Class-1'!$BO$3</f>
        <v>Env. Study</v>
      </c>
      <c r="D2977" s="963"/>
      <c r="E2977" s="131">
        <f>IF(OR(C2977="",$I2963="NSO"),"",VLOOKUP($A2958,'Class-1'!$B$9:$DL$108,66,0))</f>
        <v>0</v>
      </c>
      <c r="F2977" s="131">
        <f>IF(OR(C2977="",$I2963="NSO"),"",VLOOKUP($A2958,'Class-1'!$B$9:$DL$108,67,0))</f>
        <v>0</v>
      </c>
      <c r="G2977" s="264">
        <f t="shared" si="328"/>
        <v>0</v>
      </c>
      <c r="H2977" s="131">
        <f>IF(OR(C2977="",$I2963="NSO"),"",VLOOKUP($A2958,'Class-1'!$B$9:$DL$108,72,0))</f>
        <v>0</v>
      </c>
      <c r="I2977" s="264">
        <f t="shared" si="325"/>
        <v>0</v>
      </c>
      <c r="J2977" s="131">
        <f>IF(OR(C2977="",$I2963="NSO"),"",VLOOKUP($A2958,'Class-1'!$B$9:$DL$108,76,0))</f>
        <v>0</v>
      </c>
      <c r="K2977" s="968">
        <f t="shared" si="326"/>
        <v>0</v>
      </c>
      <c r="L2977" s="969">
        <f t="shared" si="327"/>
        <v>0</v>
      </c>
      <c r="M2977" s="277" t="str">
        <f>IF(OR(C2977="",$I2963="NSO"),"",VLOOKUP($A2958,'Class-1'!$B$9:$DL$108,79,0))</f>
        <v/>
      </c>
    </row>
    <row r="2978" spans="1:13" ht="18" customHeight="1" thickBot="1">
      <c r="A2978" s="17"/>
      <c r="B2978" s="436" t="s">
        <v>165</v>
      </c>
      <c r="C2978" s="970"/>
      <c r="D2978" s="971"/>
      <c r="E2978" s="971"/>
      <c r="F2978" s="971"/>
      <c r="G2978" s="971"/>
      <c r="H2978" s="971"/>
      <c r="I2978" s="971"/>
      <c r="J2978" s="971"/>
      <c r="K2978" s="971"/>
      <c r="L2978" s="971"/>
      <c r="M2978" s="972"/>
    </row>
    <row r="2979" spans="1:13" ht="18" customHeight="1">
      <c r="A2979" s="17"/>
      <c r="B2979" s="436" t="s">
        <v>165</v>
      </c>
      <c r="C2979" s="973" t="s">
        <v>120</v>
      </c>
      <c r="D2979" s="974"/>
      <c r="E2979" s="975"/>
      <c r="F2979" s="906" t="s">
        <v>121</v>
      </c>
      <c r="G2979" s="906"/>
      <c r="H2979" s="907" t="s">
        <v>122</v>
      </c>
      <c r="I2979" s="908"/>
      <c r="J2979" s="132" t="s">
        <v>51</v>
      </c>
      <c r="K2979" s="438" t="s">
        <v>123</v>
      </c>
      <c r="L2979" s="262" t="s">
        <v>49</v>
      </c>
      <c r="M2979" s="278" t="s">
        <v>54</v>
      </c>
    </row>
    <row r="2980" spans="1:13" ht="18" customHeight="1" thickBot="1">
      <c r="A2980" s="17"/>
      <c r="B2980" s="436" t="s">
        <v>165</v>
      </c>
      <c r="C2980" s="976"/>
      <c r="D2980" s="977"/>
      <c r="E2980" s="978"/>
      <c r="F2980" s="909">
        <f>IF(OR($I2963="",$I2963="NSO"),"",VLOOKUP($A2958,'Class-1'!$B$9:$DL$108,107,0))</f>
        <v>1000</v>
      </c>
      <c r="G2980" s="910"/>
      <c r="H2980" s="909">
        <f>IF(OR($I2963="",$I2963="NSO"),"",VLOOKUP($A2958,'Class-1'!$B$9:$DL$108,108,0))</f>
        <v>0</v>
      </c>
      <c r="I2980" s="910"/>
      <c r="J2980" s="133">
        <f>IF(OR($I2963="",$I2963="NSO"),"",VLOOKUP($A2958,'Class-1'!$B$9:$DL$200,109,0))</f>
        <v>0</v>
      </c>
      <c r="K2980" s="133" t="str">
        <f>IF(OR($I2963="",$I2963="NSO"),"",VLOOKUP($A2958,'Class-1'!$B$9:$DL$200,110,0))</f>
        <v/>
      </c>
      <c r="L2980" s="263" t="str">
        <f>IF(OR($I2963="",$I2963="NSO"),"",VLOOKUP($A2958,'Class-1'!$B$9:$DL$200,111,0))</f>
        <v/>
      </c>
      <c r="M2980" s="279" t="str">
        <f>IF(OR($I2963="",$I2963="NSO"),"",VLOOKUP($A2958,'Class-1'!$B$9:$DL$200,113,0))</f>
        <v/>
      </c>
    </row>
    <row r="2981" spans="1:13" ht="18" customHeight="1" thickBot="1">
      <c r="A2981" s="17"/>
      <c r="B2981" s="436" t="s">
        <v>165</v>
      </c>
      <c r="C2981" s="979"/>
      <c r="D2981" s="980"/>
      <c r="E2981" s="980"/>
      <c r="F2981" s="980"/>
      <c r="G2981" s="980"/>
      <c r="H2981" s="981"/>
      <c r="I2981" s="983" t="s">
        <v>73</v>
      </c>
      <c r="J2981" s="984"/>
      <c r="K2981" s="63">
        <f>IF(OR($I2963="",$I2963="NSO"),"",VLOOKUP($A2958,'Class-1'!$B$9:$DL$200,104,0))</f>
        <v>0</v>
      </c>
      <c r="L2981" s="982" t="s">
        <v>93</v>
      </c>
      <c r="M2981" s="897"/>
    </row>
    <row r="2982" spans="1:13" ht="18" customHeight="1" thickBot="1">
      <c r="A2982" s="17"/>
      <c r="B2982" s="436" t="s">
        <v>165</v>
      </c>
      <c r="C2982" s="1014" t="s">
        <v>72</v>
      </c>
      <c r="D2982" s="1015"/>
      <c r="E2982" s="1015"/>
      <c r="F2982" s="1015"/>
      <c r="G2982" s="1015"/>
      <c r="H2982" s="1016"/>
      <c r="I2982" s="1017" t="s">
        <v>74</v>
      </c>
      <c r="J2982" s="1018"/>
      <c r="K2982" s="64">
        <f>IF(OR($I2963="",$I2963="NSO"),"",VLOOKUP($A2958,'Class-1'!$B$9:$DL$200,105,0))</f>
        <v>0</v>
      </c>
      <c r="L2982" s="1019" t="str">
        <f>IF(OR($I2963="",$I2963="NSO"),"",VLOOKUP($A2958,'Class-1'!$B$9:$DL$200,106,0))</f>
        <v/>
      </c>
      <c r="M2982" s="1020"/>
    </row>
    <row r="2983" spans="1:13" ht="18" customHeight="1" thickBot="1">
      <c r="A2983" s="17"/>
      <c r="B2983" s="436" t="s">
        <v>165</v>
      </c>
      <c r="C2983" s="1001" t="s">
        <v>66</v>
      </c>
      <c r="D2983" s="1002"/>
      <c r="E2983" s="1003"/>
      <c r="F2983" s="1012" t="s">
        <v>69</v>
      </c>
      <c r="G2983" s="1013"/>
      <c r="H2983" s="272" t="s">
        <v>58</v>
      </c>
      <c r="I2983" s="985" t="s">
        <v>75</v>
      </c>
      <c r="J2983" s="986"/>
      <c r="K2983" s="987">
        <f>IF(OR($I2963="",$I2963="NSO"),"",VLOOKUP($A2958,'Class-1'!$B$9:$DL$200,114,0))</f>
        <v>0</v>
      </c>
      <c r="L2983" s="987"/>
      <c r="M2983" s="988"/>
    </row>
    <row r="2984" spans="1:13" ht="18" customHeight="1">
      <c r="A2984" s="17"/>
      <c r="B2984" s="436" t="s">
        <v>165</v>
      </c>
      <c r="C2984" s="923" t="str">
        <f>'Class-1'!$CC$3</f>
        <v>WORK EXP.</v>
      </c>
      <c r="D2984" s="924"/>
      <c r="E2984" s="925"/>
      <c r="F2984" s="926" t="str">
        <f>IF(OR(C2984="",$I2963="NSO"),"",VLOOKUP($A2958,'Class-1'!$B$9:$DZ$200,121,0))</f>
        <v>0/100</v>
      </c>
      <c r="G2984" s="927"/>
      <c r="H2984" s="85" t="str">
        <f>IF(OR(C2984="",$I2963="NSO"),"",VLOOKUP($A2958,'Class-1'!$B$9:$DL$108,87,0))</f>
        <v/>
      </c>
      <c r="I2984" s="1021" t="s">
        <v>95</v>
      </c>
      <c r="J2984" s="1022"/>
      <c r="K2984" s="1023">
        <f>'Class-1'!$T$2</f>
        <v>44705</v>
      </c>
      <c r="L2984" s="1024"/>
      <c r="M2984" s="1025"/>
    </row>
    <row r="2985" spans="1:13" ht="18" customHeight="1">
      <c r="A2985" s="17"/>
      <c r="B2985" s="436" t="s">
        <v>165</v>
      </c>
      <c r="C2985" s="923" t="str">
        <f>'Class-1'!$CK$3</f>
        <v>ART EDUCATION</v>
      </c>
      <c r="D2985" s="924"/>
      <c r="E2985" s="925"/>
      <c r="F2985" s="926" t="str">
        <f>IF(OR(C2985="",$I2963="NSO"),"",VLOOKUP($A2958,'Class-1'!$B$9:$DZ$200,125,0))</f>
        <v>0/100</v>
      </c>
      <c r="G2985" s="927"/>
      <c r="H2985" s="134" t="str">
        <f>IF(OR(C2985="",$I2963="NSO"),"",VLOOKUP($A2958,'Class-1'!$B$9:$DL$108,95,0))</f>
        <v/>
      </c>
      <c r="I2985" s="928"/>
      <c r="J2985" s="929"/>
      <c r="K2985" s="929"/>
      <c r="L2985" s="929"/>
      <c r="M2985" s="930"/>
    </row>
    <row r="2986" spans="1:13" ht="18" customHeight="1" thickBot="1">
      <c r="A2986" s="17"/>
      <c r="B2986" s="436" t="s">
        <v>165</v>
      </c>
      <c r="C2986" s="931" t="str">
        <f>'Class-1'!$CS$3</f>
        <v>HEALTH &amp; PHY. EDUCATION</v>
      </c>
      <c r="D2986" s="932"/>
      <c r="E2986" s="933"/>
      <c r="F2986" s="926" t="str">
        <f>IF(OR(C2986="",$I2963="NSO"),"",VLOOKUP($A2958,'Class-1'!$B$9:$DZ$200,129,0))</f>
        <v>0/100</v>
      </c>
      <c r="G2986" s="927"/>
      <c r="H2986" s="86" t="str">
        <f>IF(OR(C2986="",$I2963="NSO"),"",VLOOKUP($A2958,'Class-1'!$B$9:$DL$108,103,0))</f>
        <v/>
      </c>
      <c r="I2986" s="889" t="s">
        <v>89</v>
      </c>
      <c r="J2986" s="890"/>
      <c r="K2986" s="936"/>
      <c r="L2986" s="937"/>
      <c r="M2986" s="938"/>
    </row>
    <row r="2987" spans="1:13" ht="18" customHeight="1">
      <c r="A2987" s="17"/>
      <c r="B2987" s="436" t="s">
        <v>165</v>
      </c>
      <c r="C2987" s="895" t="s">
        <v>76</v>
      </c>
      <c r="D2987" s="896"/>
      <c r="E2987" s="896"/>
      <c r="F2987" s="896"/>
      <c r="G2987" s="896"/>
      <c r="H2987" s="897"/>
      <c r="I2987" s="891"/>
      <c r="J2987" s="892"/>
      <c r="K2987" s="939"/>
      <c r="L2987" s="940"/>
      <c r="M2987" s="941"/>
    </row>
    <row r="2988" spans="1:13" ht="18" customHeight="1">
      <c r="A2988" s="17"/>
      <c r="B2988" s="436" t="s">
        <v>165</v>
      </c>
      <c r="C2988" s="135" t="s">
        <v>35</v>
      </c>
      <c r="D2988" s="463" t="s">
        <v>82</v>
      </c>
      <c r="E2988" s="452"/>
      <c r="F2988" s="463" t="s">
        <v>83</v>
      </c>
      <c r="G2988" s="464"/>
      <c r="H2988" s="465"/>
      <c r="I2988" s="893"/>
      <c r="J2988" s="894"/>
      <c r="K2988" s="942"/>
      <c r="L2988" s="943"/>
      <c r="M2988" s="944"/>
    </row>
    <row r="2989" spans="1:13" ht="16.5" customHeight="1">
      <c r="A2989" s="17"/>
      <c r="B2989" s="436" t="s">
        <v>165</v>
      </c>
      <c r="C2989" s="148" t="s">
        <v>168</v>
      </c>
      <c r="D2989" s="451" t="s">
        <v>170</v>
      </c>
      <c r="E2989" s="148"/>
      <c r="F2989" s="468" t="s">
        <v>84</v>
      </c>
      <c r="G2989" s="466"/>
      <c r="H2989" s="467"/>
      <c r="I2989" s="992" t="s">
        <v>90</v>
      </c>
      <c r="J2989" s="993"/>
      <c r="K2989" s="993"/>
      <c r="L2989" s="993"/>
      <c r="M2989" s="994"/>
    </row>
    <row r="2990" spans="1:13" ht="16.5" customHeight="1">
      <c r="A2990" s="17"/>
      <c r="B2990" s="436" t="s">
        <v>165</v>
      </c>
      <c r="C2990" s="471" t="s">
        <v>77</v>
      </c>
      <c r="D2990" s="451" t="s">
        <v>173</v>
      </c>
      <c r="E2990" s="148"/>
      <c r="F2990" s="468" t="s">
        <v>85</v>
      </c>
      <c r="G2990" s="466"/>
      <c r="H2990" s="467"/>
      <c r="I2990" s="995"/>
      <c r="J2990" s="996"/>
      <c r="K2990" s="996"/>
      <c r="L2990" s="996"/>
      <c r="M2990" s="997"/>
    </row>
    <row r="2991" spans="1:13" ht="16.5" customHeight="1">
      <c r="A2991" s="17"/>
      <c r="B2991" s="436" t="s">
        <v>165</v>
      </c>
      <c r="C2991" s="471" t="s">
        <v>78</v>
      </c>
      <c r="D2991" s="451" t="s">
        <v>174</v>
      </c>
      <c r="E2991" s="148"/>
      <c r="F2991" s="468" t="s">
        <v>86</v>
      </c>
      <c r="G2991" s="466"/>
      <c r="H2991" s="467"/>
      <c r="I2991" s="995"/>
      <c r="J2991" s="996"/>
      <c r="K2991" s="996"/>
      <c r="L2991" s="996"/>
      <c r="M2991" s="997"/>
    </row>
    <row r="2992" spans="1:13" ht="16.5" customHeight="1">
      <c r="A2992" s="17"/>
      <c r="B2992" s="436" t="s">
        <v>165</v>
      </c>
      <c r="C2992" s="471" t="s">
        <v>80</v>
      </c>
      <c r="D2992" s="451" t="s">
        <v>171</v>
      </c>
      <c r="E2992" s="148"/>
      <c r="F2992" s="468" t="s">
        <v>88</v>
      </c>
      <c r="G2992" s="466"/>
      <c r="H2992" s="467"/>
      <c r="I2992" s="998"/>
      <c r="J2992" s="999"/>
      <c r="K2992" s="999"/>
      <c r="L2992" s="999"/>
      <c r="M2992" s="1000"/>
    </row>
    <row r="2993" spans="1:13" ht="16.5" customHeight="1" thickBot="1">
      <c r="A2993" s="17"/>
      <c r="B2993" s="437" t="s">
        <v>165</v>
      </c>
      <c r="C2993" s="280" t="s">
        <v>79</v>
      </c>
      <c r="D2993" s="446" t="s">
        <v>172</v>
      </c>
      <c r="E2993" s="439"/>
      <c r="F2993" s="461" t="s">
        <v>87</v>
      </c>
      <c r="G2993" s="462"/>
      <c r="H2993" s="469"/>
      <c r="I2993" s="989" t="s">
        <v>124</v>
      </c>
      <c r="J2993" s="990"/>
      <c r="K2993" s="990"/>
      <c r="L2993" s="990"/>
      <c r="M2993" s="991"/>
    </row>
    <row r="2994" spans="1:13" ht="14.25" customHeight="1" thickBot="1">
      <c r="A2994" s="282">
        <f>A2958+1</f>
        <v>83</v>
      </c>
      <c r="B2994" s="1009" t="s">
        <v>61</v>
      </c>
      <c r="C2994" s="1010"/>
      <c r="D2994" s="1010"/>
      <c r="E2994" s="1010"/>
      <c r="F2994" s="1010"/>
      <c r="G2994" s="1010"/>
      <c r="H2994" s="1010"/>
      <c r="I2994" s="1010"/>
      <c r="J2994" s="1010"/>
      <c r="K2994" s="1010"/>
      <c r="L2994" s="1010"/>
      <c r="M2994" s="1011"/>
    </row>
    <row r="2995" spans="1:13" ht="36.75" thickTop="1">
      <c r="A2995" s="17"/>
      <c r="B2995" s="1005"/>
      <c r="C2995" s="1006"/>
      <c r="D2995" s="945" t="str">
        <f>Master!$E$8</f>
        <v>Govt.Sr.Sec.Sch. Raimalwada</v>
      </c>
      <c r="E2995" s="946"/>
      <c r="F2995" s="946"/>
      <c r="G2995" s="946"/>
      <c r="H2995" s="946"/>
      <c r="I2995" s="946"/>
      <c r="J2995" s="946"/>
      <c r="K2995" s="946"/>
      <c r="L2995" s="946"/>
      <c r="M2995" s="947"/>
    </row>
    <row r="2996" spans="1:13" ht="21" customHeight="1" thickBot="1">
      <c r="A2996" s="17"/>
      <c r="B2996" s="1007"/>
      <c r="C2996" s="1008"/>
      <c r="D2996" s="948" t="str">
        <f>Master!$E$11</f>
        <v>P.S.-Bapini (Jodhpur)</v>
      </c>
      <c r="E2996" s="949"/>
      <c r="F2996" s="949"/>
      <c r="G2996" s="949"/>
      <c r="H2996" s="949"/>
      <c r="I2996" s="949"/>
      <c r="J2996" s="949"/>
      <c r="K2996" s="949"/>
      <c r="L2996" s="949"/>
      <c r="M2996" s="950"/>
    </row>
    <row r="2997" spans="1:13" ht="42.75" customHeight="1" thickTop="1">
      <c r="A2997" s="17"/>
      <c r="B2997" s="273"/>
      <c r="C2997" s="916" t="s">
        <v>62</v>
      </c>
      <c r="D2997" s="917"/>
      <c r="E2997" s="917"/>
      <c r="F2997" s="917"/>
      <c r="G2997" s="917"/>
      <c r="H2997" s="917"/>
      <c r="I2997" s="918"/>
      <c r="J2997" s="922" t="s">
        <v>91</v>
      </c>
      <c r="K2997" s="922"/>
      <c r="L2997" s="934" t="str">
        <f>Master!$E$14</f>
        <v>0810000000</v>
      </c>
      <c r="M2997" s="935"/>
    </row>
    <row r="2998" spans="1:13" ht="18" customHeight="1" thickBot="1">
      <c r="A2998" s="17"/>
      <c r="B2998" s="274"/>
      <c r="C2998" s="919"/>
      <c r="D2998" s="920"/>
      <c r="E2998" s="920"/>
      <c r="F2998" s="920"/>
      <c r="G2998" s="920"/>
      <c r="H2998" s="920"/>
      <c r="I2998" s="921"/>
      <c r="J2998" s="898" t="s">
        <v>63</v>
      </c>
      <c r="K2998" s="899"/>
      <c r="L2998" s="902" t="str">
        <f>Master!$E$6</f>
        <v>2021-22</v>
      </c>
      <c r="M2998" s="903"/>
    </row>
    <row r="2999" spans="1:13" ht="18" customHeight="1" thickBot="1">
      <c r="A2999" s="17"/>
      <c r="B2999" s="274"/>
      <c r="C2999" s="951" t="s">
        <v>125</v>
      </c>
      <c r="D2999" s="952"/>
      <c r="E2999" s="952"/>
      <c r="F2999" s="952"/>
      <c r="G2999" s="952"/>
      <c r="H2999" s="952"/>
      <c r="I2999" s="281">
        <f>VLOOKUP($A2994,'Class-1'!$B$9:$F$108,5,0)</f>
        <v>0</v>
      </c>
      <c r="J2999" s="900"/>
      <c r="K2999" s="901"/>
      <c r="L2999" s="904"/>
      <c r="M2999" s="905"/>
    </row>
    <row r="3000" spans="1:13" ht="18" customHeight="1">
      <c r="A3000" s="17"/>
      <c r="B3000" s="436" t="s">
        <v>165</v>
      </c>
      <c r="C3000" s="911" t="s">
        <v>20</v>
      </c>
      <c r="D3000" s="912"/>
      <c r="E3000" s="912"/>
      <c r="F3000" s="913"/>
      <c r="G3000" s="31" t="s">
        <v>101</v>
      </c>
      <c r="H3000" s="914">
        <f>VLOOKUP($A2994,'Class-1'!$B$9:$DL$108,3,0)</f>
        <v>0</v>
      </c>
      <c r="I3000" s="914"/>
      <c r="J3000" s="914"/>
      <c r="K3000" s="914"/>
      <c r="L3000" s="914"/>
      <c r="M3000" s="915"/>
    </row>
    <row r="3001" spans="1:13" ht="18" customHeight="1">
      <c r="A3001" s="17"/>
      <c r="B3001" s="436" t="s">
        <v>165</v>
      </c>
      <c r="C3001" s="953" t="s">
        <v>22</v>
      </c>
      <c r="D3001" s="954"/>
      <c r="E3001" s="954"/>
      <c r="F3001" s="955"/>
      <c r="G3001" s="60" t="s">
        <v>101</v>
      </c>
      <c r="H3001" s="956">
        <f>VLOOKUP($A2994,'Class-1'!$B$9:$DL$108,6,0)</f>
        <v>0</v>
      </c>
      <c r="I3001" s="956"/>
      <c r="J3001" s="956"/>
      <c r="K3001" s="956"/>
      <c r="L3001" s="956"/>
      <c r="M3001" s="957"/>
    </row>
    <row r="3002" spans="1:13" ht="18" customHeight="1">
      <c r="A3002" s="17"/>
      <c r="B3002" s="436" t="s">
        <v>165</v>
      </c>
      <c r="C3002" s="953" t="s">
        <v>23</v>
      </c>
      <c r="D3002" s="954"/>
      <c r="E3002" s="954"/>
      <c r="F3002" s="955"/>
      <c r="G3002" s="60" t="s">
        <v>101</v>
      </c>
      <c r="H3002" s="956">
        <f>VLOOKUP($A2994,'Class-1'!$B$9:$DL$108,7,0)</f>
        <v>0</v>
      </c>
      <c r="I3002" s="956"/>
      <c r="J3002" s="956"/>
      <c r="K3002" s="956"/>
      <c r="L3002" s="956"/>
      <c r="M3002" s="957"/>
    </row>
    <row r="3003" spans="1:13" ht="18" customHeight="1">
      <c r="A3003" s="17"/>
      <c r="B3003" s="436" t="s">
        <v>165</v>
      </c>
      <c r="C3003" s="953" t="s">
        <v>64</v>
      </c>
      <c r="D3003" s="954"/>
      <c r="E3003" s="954"/>
      <c r="F3003" s="955"/>
      <c r="G3003" s="60" t="s">
        <v>101</v>
      </c>
      <c r="H3003" s="956">
        <f>VLOOKUP($A2994,'Class-1'!$B$9:$DL$108,8,0)</f>
        <v>0</v>
      </c>
      <c r="I3003" s="956"/>
      <c r="J3003" s="956"/>
      <c r="K3003" s="956"/>
      <c r="L3003" s="956"/>
      <c r="M3003" s="957"/>
    </row>
    <row r="3004" spans="1:13" ht="18" customHeight="1">
      <c r="A3004" s="17"/>
      <c r="B3004" s="436" t="s">
        <v>165</v>
      </c>
      <c r="C3004" s="953" t="s">
        <v>65</v>
      </c>
      <c r="D3004" s="954"/>
      <c r="E3004" s="954"/>
      <c r="F3004" s="955"/>
      <c r="G3004" s="60" t="s">
        <v>101</v>
      </c>
      <c r="H3004" s="1026" t="str">
        <f>CONCATENATE('Class-1'!$F$4,'Class-1'!$I$4)</f>
        <v>4(A)</v>
      </c>
      <c r="I3004" s="956"/>
      <c r="J3004" s="956"/>
      <c r="K3004" s="956"/>
      <c r="L3004" s="956"/>
      <c r="M3004" s="957"/>
    </row>
    <row r="3005" spans="1:13" ht="18" customHeight="1" thickBot="1">
      <c r="A3005" s="17"/>
      <c r="B3005" s="436" t="s">
        <v>165</v>
      </c>
      <c r="C3005" s="1027" t="s">
        <v>25</v>
      </c>
      <c r="D3005" s="1028"/>
      <c r="E3005" s="1028"/>
      <c r="F3005" s="1029"/>
      <c r="G3005" s="130" t="s">
        <v>101</v>
      </c>
      <c r="H3005" s="1030">
        <f>VLOOKUP($A2994,'Class-1'!$B$9:$DL$108,9,0)</f>
        <v>0</v>
      </c>
      <c r="I3005" s="1030"/>
      <c r="J3005" s="1030"/>
      <c r="K3005" s="1030"/>
      <c r="L3005" s="1030"/>
      <c r="M3005" s="1031"/>
    </row>
    <row r="3006" spans="1:13" ht="18" customHeight="1">
      <c r="A3006" s="17"/>
      <c r="B3006" s="436" t="s">
        <v>165</v>
      </c>
      <c r="C3006" s="958" t="s">
        <v>66</v>
      </c>
      <c r="D3006" s="959"/>
      <c r="E3006" s="268" t="s">
        <v>109</v>
      </c>
      <c r="F3006" s="268" t="s">
        <v>110</v>
      </c>
      <c r="G3006" s="265" t="s">
        <v>34</v>
      </c>
      <c r="H3006" s="269" t="s">
        <v>67</v>
      </c>
      <c r="I3006" s="265" t="s">
        <v>147</v>
      </c>
      <c r="J3006" s="270" t="s">
        <v>31</v>
      </c>
      <c r="K3006" s="960" t="s">
        <v>118</v>
      </c>
      <c r="L3006" s="961"/>
      <c r="M3006" s="275" t="s">
        <v>119</v>
      </c>
    </row>
    <row r="3007" spans="1:13" ht="18" customHeight="1" thickBot="1">
      <c r="A3007" s="17"/>
      <c r="B3007" s="436" t="s">
        <v>165</v>
      </c>
      <c r="C3007" s="966" t="s">
        <v>68</v>
      </c>
      <c r="D3007" s="967"/>
      <c r="E3007" s="470">
        <f>'Class-1'!$K$7</f>
        <v>20</v>
      </c>
      <c r="F3007" s="470">
        <f>'Class-1'!$L$7</f>
        <v>20</v>
      </c>
      <c r="G3007" s="266">
        <f>E3007+F3007</f>
        <v>40</v>
      </c>
      <c r="H3007" s="470">
        <f>'Class-1'!$Q$7</f>
        <v>60</v>
      </c>
      <c r="I3007" s="266">
        <f>G3007+H3007</f>
        <v>100</v>
      </c>
      <c r="J3007" s="470">
        <f>'Class-1'!$U$7</f>
        <v>100</v>
      </c>
      <c r="K3007" s="1032">
        <f>I3007+J3007</f>
        <v>200</v>
      </c>
      <c r="L3007" s="1033"/>
      <c r="M3007" s="276" t="s">
        <v>166</v>
      </c>
    </row>
    <row r="3008" spans="1:13" ht="18" customHeight="1">
      <c r="A3008" s="17"/>
      <c r="B3008" s="436" t="s">
        <v>165</v>
      </c>
      <c r="C3008" s="1034" t="str">
        <f>'Class-1'!$K$3</f>
        <v>Hindi</v>
      </c>
      <c r="D3008" s="1035"/>
      <c r="E3008" s="131">
        <f>IF(OR(C3008="",$I2999="NSO"),"",VLOOKUP($A2994,'Class-1'!$B$9:$DL$108,10,0))</f>
        <v>0</v>
      </c>
      <c r="F3008" s="131">
        <f>IF(OR(C3008="",$I2999="NSO"),"",VLOOKUP($A2994,'Class-1'!$B$9:$DL$108,11,0))</f>
        <v>0</v>
      </c>
      <c r="G3008" s="267">
        <f>SUM(E3008,F3008)</f>
        <v>0</v>
      </c>
      <c r="H3008" s="131">
        <f>IF(OR(C3008="",$I2999="NSO"),"",VLOOKUP($A2994,'Class-1'!$B$9:$DL$108,16,0))</f>
        <v>0</v>
      </c>
      <c r="I3008" s="264">
        <f t="shared" ref="I3008:I3013" si="329">SUM(G3008,H3008)</f>
        <v>0</v>
      </c>
      <c r="J3008" s="131">
        <f>IF(OR(C3008="",$I2999="NSO"),"",VLOOKUP($A2994,'Class-1'!$B$9:$DL$108,20,0))</f>
        <v>0</v>
      </c>
      <c r="K3008" s="1036">
        <f t="shared" ref="K3008:K3013" si="330">SUM(I3008,J3008)</f>
        <v>0</v>
      </c>
      <c r="L3008" s="1037">
        <f t="shared" ref="L3008:L3013" si="331">SUM(J3008,K3008)</f>
        <v>0</v>
      </c>
      <c r="M3008" s="277" t="str">
        <f>IF(OR(C3008="",$I2999="NSO"),"",VLOOKUP($A2994,'Class-1'!$B$9:$DL$108,23,0))</f>
        <v/>
      </c>
    </row>
    <row r="3009" spans="1:13" ht="18" customHeight="1">
      <c r="A3009" s="17"/>
      <c r="B3009" s="436" t="s">
        <v>165</v>
      </c>
      <c r="C3009" s="962" t="str">
        <f>'Class-1'!$Y$3</f>
        <v>Mathematics</v>
      </c>
      <c r="D3009" s="963"/>
      <c r="E3009" s="131">
        <f>IF(OR(C3009="",$I2999="NSO"),"",VLOOKUP($A2994,'Class-1'!$B$9:$DL$108,24,0))</f>
        <v>0</v>
      </c>
      <c r="F3009" s="131">
        <f>IF(OR(C3009="",$I2999="NSO"),"",VLOOKUP($A2994,'Class-1'!$B$9:$DL$108,25,0))</f>
        <v>0</v>
      </c>
      <c r="G3009" s="267">
        <f t="shared" ref="G3009:G3013" si="332">SUM(E3009,F3009)</f>
        <v>0</v>
      </c>
      <c r="H3009" s="131">
        <f>IF(OR(C3009="",$I2999="NSO"),"",VLOOKUP($A2994,'Class-1'!$B$9:$DL$108,30,0))</f>
        <v>0</v>
      </c>
      <c r="I3009" s="264">
        <f t="shared" si="329"/>
        <v>0</v>
      </c>
      <c r="J3009" s="131">
        <f>IF(OR(C3009="",$I2999="NSO"),"",VLOOKUP($A2994,'Class-1'!$B$9:$DL$108,34,0))</f>
        <v>0</v>
      </c>
      <c r="K3009" s="964">
        <f t="shared" si="330"/>
        <v>0</v>
      </c>
      <c r="L3009" s="965">
        <f t="shared" si="331"/>
        <v>0</v>
      </c>
      <c r="M3009" s="277" t="str">
        <f>IF(OR(C3009="",$I2999="NSO"),"",VLOOKUP($A2994,'Class-1'!$B$9:$DL$108,37,0))</f>
        <v/>
      </c>
    </row>
    <row r="3010" spans="1:13" ht="18" customHeight="1">
      <c r="A3010" s="17"/>
      <c r="B3010" s="436" t="s">
        <v>165</v>
      </c>
      <c r="C3010" s="962" t="str">
        <f>'Class-1'!$AM$3</f>
        <v>Sanskrit</v>
      </c>
      <c r="D3010" s="963"/>
      <c r="E3010" s="131">
        <f>IF(OR(C3010="",$I2999="NSO"),"",VLOOKUP($A2994,'Class-1'!$B$9:$DL$108,38,0))</f>
        <v>0</v>
      </c>
      <c r="F3010" s="131">
        <f>IF(OR(C3010="",$I2999="NSO"),"",VLOOKUP($A2994,'Class-1'!$B$9:$DL$108,39,0))</f>
        <v>0</v>
      </c>
      <c r="G3010" s="267">
        <f t="shared" si="332"/>
        <v>0</v>
      </c>
      <c r="H3010" s="131">
        <f>IF(OR(C3010="",$I2999="NSO"),"",VLOOKUP($A2994,'Class-1'!$B$9:$DL$108,44,0))</f>
        <v>0</v>
      </c>
      <c r="I3010" s="264">
        <f t="shared" si="329"/>
        <v>0</v>
      </c>
      <c r="J3010" s="131">
        <f>IF(OR(C3010="",$I2999="NSO"),"",VLOOKUP($A2994,'Class-1'!$B$9:$DL$108,48,0))</f>
        <v>0</v>
      </c>
      <c r="K3010" s="964">
        <f t="shared" si="330"/>
        <v>0</v>
      </c>
      <c r="L3010" s="965">
        <f t="shared" si="331"/>
        <v>0</v>
      </c>
      <c r="M3010" s="277" t="str">
        <f>IF(OR(C3010="",$I2999="NSO"),"",VLOOKUP($A2994,'Class-1'!$B$9:$DL$108,51,0))</f>
        <v/>
      </c>
    </row>
    <row r="3011" spans="1:13" ht="18" customHeight="1">
      <c r="A3011" s="17"/>
      <c r="B3011" s="436" t="s">
        <v>165</v>
      </c>
      <c r="C3011" s="962" t="str">
        <f>'Class-1'!$BA$3</f>
        <v>English</v>
      </c>
      <c r="D3011" s="963"/>
      <c r="E3011" s="131">
        <f>IF(OR(C3011="",$I2999="NSO"),"",VLOOKUP($A2994,'Class-1'!$B$9:$DL$108,52,0))</f>
        <v>0</v>
      </c>
      <c r="F3011" s="131">
        <f>IF(OR(C3011="",$I2999="NSO"),"",VLOOKUP($A2994,'Class-1'!$B$9:$DL$108,53,0))</f>
        <v>0</v>
      </c>
      <c r="G3011" s="267">
        <f t="shared" si="332"/>
        <v>0</v>
      </c>
      <c r="H3011" s="131">
        <f>IF(OR(C3011="",$I2999="NSO"),"",VLOOKUP($A2994,'Class-1'!$B$9:$DL$108,58,0))</f>
        <v>0</v>
      </c>
      <c r="I3011" s="264">
        <f t="shared" si="329"/>
        <v>0</v>
      </c>
      <c r="J3011" s="131">
        <f>IF(OR(C3011="",$I2999="NSO"),"",VLOOKUP($A2994,'Class-1'!$B$9:$DL$108,62,0))</f>
        <v>0</v>
      </c>
      <c r="K3011" s="964">
        <f t="shared" si="330"/>
        <v>0</v>
      </c>
      <c r="L3011" s="965">
        <f t="shared" si="331"/>
        <v>0</v>
      </c>
      <c r="M3011" s="277" t="str">
        <f>IF(OR(C3011="",$I2999="NSO"),"",VLOOKUP($A2994,'Class-1'!$B$9:$DL$108,65,0))</f>
        <v/>
      </c>
    </row>
    <row r="3012" spans="1:13" ht="18" customHeight="1" thickBot="1">
      <c r="A3012" s="17"/>
      <c r="B3012" s="436" t="s">
        <v>165</v>
      </c>
      <c r="C3012" s="966" t="s">
        <v>68</v>
      </c>
      <c r="D3012" s="967"/>
      <c r="E3012" s="470">
        <f>'Class-1'!$BO$7</f>
        <v>20</v>
      </c>
      <c r="F3012" s="470">
        <f>'Class-1'!$BP$7</f>
        <v>20</v>
      </c>
      <c r="G3012" s="266">
        <f t="shared" si="332"/>
        <v>40</v>
      </c>
      <c r="H3012" s="271">
        <f>'Class-1'!$BU$7</f>
        <v>60</v>
      </c>
      <c r="I3012" s="266">
        <f t="shared" si="329"/>
        <v>100</v>
      </c>
      <c r="J3012" s="470">
        <f>'Class-1'!$BY$7</f>
        <v>100</v>
      </c>
      <c r="K3012" s="1032">
        <f t="shared" si="330"/>
        <v>200</v>
      </c>
      <c r="L3012" s="1033">
        <f t="shared" si="331"/>
        <v>300</v>
      </c>
      <c r="M3012" s="276" t="s">
        <v>166</v>
      </c>
    </row>
    <row r="3013" spans="1:13" ht="18" customHeight="1">
      <c r="A3013" s="17"/>
      <c r="B3013" s="436" t="s">
        <v>165</v>
      </c>
      <c r="C3013" s="962" t="str">
        <f>'Class-1'!$BO$3</f>
        <v>Env. Study</v>
      </c>
      <c r="D3013" s="963"/>
      <c r="E3013" s="131">
        <f>IF(OR(C3013="",$I2999="NSO"),"",VLOOKUP($A2994,'Class-1'!$B$9:$DL$108,66,0))</f>
        <v>0</v>
      </c>
      <c r="F3013" s="131">
        <f>IF(OR(C3013="",$I2999="NSO"),"",VLOOKUP($A2994,'Class-1'!$B$9:$DL$108,67,0))</f>
        <v>0</v>
      </c>
      <c r="G3013" s="264">
        <f t="shared" si="332"/>
        <v>0</v>
      </c>
      <c r="H3013" s="131">
        <f>IF(OR(C3013="",$I2999="NSO"),"",VLOOKUP($A2994,'Class-1'!$B$9:$DL$108,72,0))</f>
        <v>0</v>
      </c>
      <c r="I3013" s="264">
        <f t="shared" si="329"/>
        <v>0</v>
      </c>
      <c r="J3013" s="131">
        <f>IF(OR(C3013="",$I2999="NSO"),"",VLOOKUP($A2994,'Class-1'!$B$9:$DL$108,76,0))</f>
        <v>0</v>
      </c>
      <c r="K3013" s="968">
        <f t="shared" si="330"/>
        <v>0</v>
      </c>
      <c r="L3013" s="969">
        <f t="shared" si="331"/>
        <v>0</v>
      </c>
      <c r="M3013" s="277" t="str">
        <f>IF(OR(C3013="",$I2999="NSO"),"",VLOOKUP($A2994,'Class-1'!$B$9:$DL$108,79,0))</f>
        <v/>
      </c>
    </row>
    <row r="3014" spans="1:13" ht="18" customHeight="1" thickBot="1">
      <c r="A3014" s="17"/>
      <c r="B3014" s="436" t="s">
        <v>165</v>
      </c>
      <c r="C3014" s="970"/>
      <c r="D3014" s="971"/>
      <c r="E3014" s="971"/>
      <c r="F3014" s="971"/>
      <c r="G3014" s="971"/>
      <c r="H3014" s="971"/>
      <c r="I3014" s="971"/>
      <c r="J3014" s="971"/>
      <c r="K3014" s="971"/>
      <c r="L3014" s="971"/>
      <c r="M3014" s="972"/>
    </row>
    <row r="3015" spans="1:13" ht="18" customHeight="1">
      <c r="A3015" s="17"/>
      <c r="B3015" s="436" t="s">
        <v>165</v>
      </c>
      <c r="C3015" s="973" t="s">
        <v>120</v>
      </c>
      <c r="D3015" s="974"/>
      <c r="E3015" s="975"/>
      <c r="F3015" s="906" t="s">
        <v>121</v>
      </c>
      <c r="G3015" s="906"/>
      <c r="H3015" s="907" t="s">
        <v>122</v>
      </c>
      <c r="I3015" s="908"/>
      <c r="J3015" s="132" t="s">
        <v>51</v>
      </c>
      <c r="K3015" s="438" t="s">
        <v>123</v>
      </c>
      <c r="L3015" s="262" t="s">
        <v>49</v>
      </c>
      <c r="M3015" s="278" t="s">
        <v>54</v>
      </c>
    </row>
    <row r="3016" spans="1:13" ht="18" customHeight="1" thickBot="1">
      <c r="A3016" s="17"/>
      <c r="B3016" s="436" t="s">
        <v>165</v>
      </c>
      <c r="C3016" s="976"/>
      <c r="D3016" s="977"/>
      <c r="E3016" s="978"/>
      <c r="F3016" s="909">
        <f>IF(OR($I2999="",$I2999="NSO"),"",VLOOKUP($A2994,'Class-1'!$B$9:$DL$108,107,0))</f>
        <v>1000</v>
      </c>
      <c r="G3016" s="910"/>
      <c r="H3016" s="909">
        <f>IF(OR($I2999="",$I2999="NSO"),"",VLOOKUP($A2994,'Class-1'!$B$9:$DL$108,108,0))</f>
        <v>0</v>
      </c>
      <c r="I3016" s="910"/>
      <c r="J3016" s="133">
        <f>IF(OR($I2999="",$I2999="NSO"),"",VLOOKUP($A2994,'Class-1'!$B$9:$DL$200,109,0))</f>
        <v>0</v>
      </c>
      <c r="K3016" s="133" t="str">
        <f>IF(OR($I2999="",$I2999="NSO"),"",VLOOKUP($A2994,'Class-1'!$B$9:$DL$200,110,0))</f>
        <v/>
      </c>
      <c r="L3016" s="263" t="str">
        <f>IF(OR($I2999="",$I2999="NSO"),"",VLOOKUP($A2994,'Class-1'!$B$9:$DL$200,111,0))</f>
        <v/>
      </c>
      <c r="M3016" s="279" t="str">
        <f>IF(OR($I2999="",$I2999="NSO"),"",VLOOKUP($A2994,'Class-1'!$B$9:$DL$200,113,0))</f>
        <v/>
      </c>
    </row>
    <row r="3017" spans="1:13" ht="18" customHeight="1" thickBot="1">
      <c r="A3017" s="17"/>
      <c r="B3017" s="436" t="s">
        <v>165</v>
      </c>
      <c r="C3017" s="979"/>
      <c r="D3017" s="980"/>
      <c r="E3017" s="980"/>
      <c r="F3017" s="980"/>
      <c r="G3017" s="980"/>
      <c r="H3017" s="981"/>
      <c r="I3017" s="983" t="s">
        <v>73</v>
      </c>
      <c r="J3017" s="984"/>
      <c r="K3017" s="63">
        <f>IF(OR($I2999="",$I2999="NSO"),"",VLOOKUP($A2994,'Class-1'!$B$9:$DL$200,104,0))</f>
        <v>0</v>
      </c>
      <c r="L3017" s="982" t="s">
        <v>93</v>
      </c>
      <c r="M3017" s="897"/>
    </row>
    <row r="3018" spans="1:13" ht="18" customHeight="1" thickBot="1">
      <c r="A3018" s="17"/>
      <c r="B3018" s="436" t="s">
        <v>165</v>
      </c>
      <c r="C3018" s="1014" t="s">
        <v>72</v>
      </c>
      <c r="D3018" s="1015"/>
      <c r="E3018" s="1015"/>
      <c r="F3018" s="1015"/>
      <c r="G3018" s="1015"/>
      <c r="H3018" s="1016"/>
      <c r="I3018" s="1017" t="s">
        <v>74</v>
      </c>
      <c r="J3018" s="1018"/>
      <c r="K3018" s="64">
        <f>IF(OR($I2999="",$I2999="NSO"),"",VLOOKUP($A2994,'Class-1'!$B$9:$DL$200,105,0))</f>
        <v>0</v>
      </c>
      <c r="L3018" s="1019" t="str">
        <f>IF(OR($I2999="",$I2999="NSO"),"",VLOOKUP($A2994,'Class-1'!$B$9:$DL$200,106,0))</f>
        <v/>
      </c>
      <c r="M3018" s="1020"/>
    </row>
    <row r="3019" spans="1:13" ht="18" customHeight="1" thickBot="1">
      <c r="A3019" s="17"/>
      <c r="B3019" s="436" t="s">
        <v>165</v>
      </c>
      <c r="C3019" s="1001" t="s">
        <v>66</v>
      </c>
      <c r="D3019" s="1002"/>
      <c r="E3019" s="1003"/>
      <c r="F3019" s="1012" t="s">
        <v>69</v>
      </c>
      <c r="G3019" s="1013"/>
      <c r="H3019" s="272" t="s">
        <v>58</v>
      </c>
      <c r="I3019" s="985" t="s">
        <v>75</v>
      </c>
      <c r="J3019" s="986"/>
      <c r="K3019" s="987">
        <f>IF(OR($I2999="",$I2999="NSO"),"",VLOOKUP($A2994,'Class-1'!$B$9:$DL$200,114,0))</f>
        <v>0</v>
      </c>
      <c r="L3019" s="987"/>
      <c r="M3019" s="988"/>
    </row>
    <row r="3020" spans="1:13" ht="18" customHeight="1">
      <c r="A3020" s="17"/>
      <c r="B3020" s="436" t="s">
        <v>165</v>
      </c>
      <c r="C3020" s="923" t="str">
        <f>'Class-1'!$CC$3</f>
        <v>WORK EXP.</v>
      </c>
      <c r="D3020" s="924"/>
      <c r="E3020" s="925"/>
      <c r="F3020" s="926" t="str">
        <f>IF(OR(C3020="",$I2999="NSO"),"",VLOOKUP($A2994,'Class-1'!$B$9:$DZ$200,121,0))</f>
        <v>0/100</v>
      </c>
      <c r="G3020" s="927"/>
      <c r="H3020" s="85" t="str">
        <f>IF(OR(C3020="",$I2999="NSO"),"",VLOOKUP($A2994,'Class-1'!$B$9:$DL$108,87,0))</f>
        <v/>
      </c>
      <c r="I3020" s="1021" t="s">
        <v>95</v>
      </c>
      <c r="J3020" s="1022"/>
      <c r="K3020" s="1023">
        <f>'Class-1'!$T$2</f>
        <v>44705</v>
      </c>
      <c r="L3020" s="1024"/>
      <c r="M3020" s="1025"/>
    </row>
    <row r="3021" spans="1:13" ht="18" customHeight="1">
      <c r="A3021" s="17"/>
      <c r="B3021" s="436" t="s">
        <v>165</v>
      </c>
      <c r="C3021" s="923" t="str">
        <f>'Class-1'!$CK$3</f>
        <v>ART EDUCATION</v>
      </c>
      <c r="D3021" s="924"/>
      <c r="E3021" s="925"/>
      <c r="F3021" s="926" t="str">
        <f>IF(OR(C3021="",$I2999="NSO"),"",VLOOKUP($A2994,'Class-1'!$B$9:$DZ$200,125,0))</f>
        <v>0/100</v>
      </c>
      <c r="G3021" s="927"/>
      <c r="H3021" s="134" t="str">
        <f>IF(OR(C3021="",$I2999="NSO"),"",VLOOKUP($A2994,'Class-1'!$B$9:$DL$108,95,0))</f>
        <v/>
      </c>
      <c r="I3021" s="928"/>
      <c r="J3021" s="929"/>
      <c r="K3021" s="929"/>
      <c r="L3021" s="929"/>
      <c r="M3021" s="930"/>
    </row>
    <row r="3022" spans="1:13" ht="18" customHeight="1" thickBot="1">
      <c r="A3022" s="17"/>
      <c r="B3022" s="436" t="s">
        <v>165</v>
      </c>
      <c r="C3022" s="931" t="str">
        <f>'Class-1'!$CS$3</f>
        <v>HEALTH &amp; PHY. EDUCATION</v>
      </c>
      <c r="D3022" s="932"/>
      <c r="E3022" s="933"/>
      <c r="F3022" s="926" t="str">
        <f>IF(OR(C3022="",$I2999="NSO"),"",VLOOKUP($A2994,'Class-1'!$B$9:$DZ$200,129,0))</f>
        <v>0/100</v>
      </c>
      <c r="G3022" s="927"/>
      <c r="H3022" s="86" t="str">
        <f>IF(OR(C3022="",$I2999="NSO"),"",VLOOKUP($A2994,'Class-1'!$B$9:$DL$108,103,0))</f>
        <v/>
      </c>
      <c r="I3022" s="889" t="s">
        <v>89</v>
      </c>
      <c r="J3022" s="890"/>
      <c r="K3022" s="936"/>
      <c r="L3022" s="937"/>
      <c r="M3022" s="938"/>
    </row>
    <row r="3023" spans="1:13" ht="18" customHeight="1">
      <c r="A3023" s="17"/>
      <c r="B3023" s="436" t="s">
        <v>165</v>
      </c>
      <c r="C3023" s="895" t="s">
        <v>76</v>
      </c>
      <c r="D3023" s="896"/>
      <c r="E3023" s="896"/>
      <c r="F3023" s="896"/>
      <c r="G3023" s="896"/>
      <c r="H3023" s="897"/>
      <c r="I3023" s="891"/>
      <c r="J3023" s="892"/>
      <c r="K3023" s="939"/>
      <c r="L3023" s="940"/>
      <c r="M3023" s="941"/>
    </row>
    <row r="3024" spans="1:13" ht="18" customHeight="1">
      <c r="A3024" s="17"/>
      <c r="B3024" s="436" t="s">
        <v>165</v>
      </c>
      <c r="C3024" s="135" t="s">
        <v>35</v>
      </c>
      <c r="D3024" s="463" t="s">
        <v>82</v>
      </c>
      <c r="E3024" s="452"/>
      <c r="F3024" s="463" t="s">
        <v>83</v>
      </c>
      <c r="G3024" s="464"/>
      <c r="H3024" s="465"/>
      <c r="I3024" s="893"/>
      <c r="J3024" s="894"/>
      <c r="K3024" s="942"/>
      <c r="L3024" s="943"/>
      <c r="M3024" s="944"/>
    </row>
    <row r="3025" spans="1:13" ht="16.5" customHeight="1">
      <c r="A3025" s="17"/>
      <c r="B3025" s="436" t="s">
        <v>165</v>
      </c>
      <c r="C3025" s="148" t="s">
        <v>168</v>
      </c>
      <c r="D3025" s="451" t="s">
        <v>170</v>
      </c>
      <c r="E3025" s="148"/>
      <c r="F3025" s="468" t="s">
        <v>84</v>
      </c>
      <c r="G3025" s="466"/>
      <c r="H3025" s="467"/>
      <c r="I3025" s="992" t="s">
        <v>90</v>
      </c>
      <c r="J3025" s="993"/>
      <c r="K3025" s="993"/>
      <c r="L3025" s="993"/>
      <c r="M3025" s="994"/>
    </row>
    <row r="3026" spans="1:13" ht="16.5" customHeight="1">
      <c r="A3026" s="17"/>
      <c r="B3026" s="436" t="s">
        <v>165</v>
      </c>
      <c r="C3026" s="471" t="s">
        <v>77</v>
      </c>
      <c r="D3026" s="451" t="s">
        <v>173</v>
      </c>
      <c r="E3026" s="148"/>
      <c r="F3026" s="468" t="s">
        <v>85</v>
      </c>
      <c r="G3026" s="466"/>
      <c r="H3026" s="467"/>
      <c r="I3026" s="995"/>
      <c r="J3026" s="996"/>
      <c r="K3026" s="996"/>
      <c r="L3026" s="996"/>
      <c r="M3026" s="997"/>
    </row>
    <row r="3027" spans="1:13" ht="16.5" customHeight="1">
      <c r="A3027" s="17"/>
      <c r="B3027" s="436" t="s">
        <v>165</v>
      </c>
      <c r="C3027" s="471" t="s">
        <v>78</v>
      </c>
      <c r="D3027" s="451" t="s">
        <v>174</v>
      </c>
      <c r="E3027" s="148"/>
      <c r="F3027" s="468" t="s">
        <v>86</v>
      </c>
      <c r="G3027" s="466"/>
      <c r="H3027" s="467"/>
      <c r="I3027" s="995"/>
      <c r="J3027" s="996"/>
      <c r="K3027" s="996"/>
      <c r="L3027" s="996"/>
      <c r="M3027" s="997"/>
    </row>
    <row r="3028" spans="1:13" ht="16.5" customHeight="1">
      <c r="A3028" s="17"/>
      <c r="B3028" s="436" t="s">
        <v>165</v>
      </c>
      <c r="C3028" s="471" t="s">
        <v>80</v>
      </c>
      <c r="D3028" s="451" t="s">
        <v>171</v>
      </c>
      <c r="E3028" s="148"/>
      <c r="F3028" s="468" t="s">
        <v>88</v>
      </c>
      <c r="G3028" s="466"/>
      <c r="H3028" s="467"/>
      <c r="I3028" s="998"/>
      <c r="J3028" s="999"/>
      <c r="K3028" s="999"/>
      <c r="L3028" s="999"/>
      <c r="M3028" s="1000"/>
    </row>
    <row r="3029" spans="1:13" ht="16.5" customHeight="1" thickBot="1">
      <c r="A3029" s="17"/>
      <c r="B3029" s="437" t="s">
        <v>165</v>
      </c>
      <c r="C3029" s="280" t="s">
        <v>79</v>
      </c>
      <c r="D3029" s="446" t="s">
        <v>172</v>
      </c>
      <c r="E3029" s="439"/>
      <c r="F3029" s="461" t="s">
        <v>87</v>
      </c>
      <c r="G3029" s="462"/>
      <c r="H3029" s="469"/>
      <c r="I3029" s="989" t="s">
        <v>124</v>
      </c>
      <c r="J3029" s="990"/>
      <c r="K3029" s="990"/>
      <c r="L3029" s="990"/>
      <c r="M3029" s="991"/>
    </row>
    <row r="3030" spans="1:13" ht="20.25" customHeight="1" thickBot="1">
      <c r="A3030" s="1004"/>
      <c r="B3030" s="1004"/>
      <c r="C3030" s="1004"/>
      <c r="D3030" s="1004"/>
      <c r="E3030" s="1004"/>
      <c r="F3030" s="1004"/>
      <c r="G3030" s="1004"/>
      <c r="H3030" s="1004"/>
      <c r="I3030" s="1004"/>
      <c r="J3030" s="1004"/>
      <c r="K3030" s="1004"/>
      <c r="L3030" s="1004"/>
      <c r="M3030" s="1004"/>
    </row>
    <row r="3031" spans="1:13" ht="14.25" customHeight="1" thickBot="1">
      <c r="A3031" s="282">
        <f>A2994+1</f>
        <v>84</v>
      </c>
      <c r="B3031" s="1009" t="s">
        <v>61</v>
      </c>
      <c r="C3031" s="1010"/>
      <c r="D3031" s="1010"/>
      <c r="E3031" s="1010"/>
      <c r="F3031" s="1010"/>
      <c r="G3031" s="1010"/>
      <c r="H3031" s="1010"/>
      <c r="I3031" s="1010"/>
      <c r="J3031" s="1010"/>
      <c r="K3031" s="1010"/>
      <c r="L3031" s="1010"/>
      <c r="M3031" s="1011"/>
    </row>
    <row r="3032" spans="1:13" ht="36.75" thickTop="1">
      <c r="A3032" s="17"/>
      <c r="B3032" s="1005"/>
      <c r="C3032" s="1006"/>
      <c r="D3032" s="945" t="str">
        <f>Master!$E$8</f>
        <v>Govt.Sr.Sec.Sch. Raimalwada</v>
      </c>
      <c r="E3032" s="946"/>
      <c r="F3032" s="946"/>
      <c r="G3032" s="946"/>
      <c r="H3032" s="946"/>
      <c r="I3032" s="946"/>
      <c r="J3032" s="946"/>
      <c r="K3032" s="946"/>
      <c r="L3032" s="946"/>
      <c r="M3032" s="947"/>
    </row>
    <row r="3033" spans="1:13" ht="21" customHeight="1" thickBot="1">
      <c r="A3033" s="17"/>
      <c r="B3033" s="1007"/>
      <c r="C3033" s="1008"/>
      <c r="D3033" s="948" t="str">
        <f>Master!$E$11</f>
        <v>P.S.-Bapini (Jodhpur)</v>
      </c>
      <c r="E3033" s="949"/>
      <c r="F3033" s="949"/>
      <c r="G3033" s="949"/>
      <c r="H3033" s="949"/>
      <c r="I3033" s="949"/>
      <c r="J3033" s="949"/>
      <c r="K3033" s="949"/>
      <c r="L3033" s="949"/>
      <c r="M3033" s="950"/>
    </row>
    <row r="3034" spans="1:13" ht="42.75" customHeight="1" thickTop="1">
      <c r="A3034" s="17"/>
      <c r="B3034" s="273"/>
      <c r="C3034" s="916" t="s">
        <v>62</v>
      </c>
      <c r="D3034" s="917"/>
      <c r="E3034" s="917"/>
      <c r="F3034" s="917"/>
      <c r="G3034" s="917"/>
      <c r="H3034" s="917"/>
      <c r="I3034" s="918"/>
      <c r="J3034" s="922" t="s">
        <v>91</v>
      </c>
      <c r="K3034" s="922"/>
      <c r="L3034" s="934" t="str">
        <f>Master!$E$14</f>
        <v>0810000000</v>
      </c>
      <c r="M3034" s="935"/>
    </row>
    <row r="3035" spans="1:13" ht="18" customHeight="1" thickBot="1">
      <c r="A3035" s="17"/>
      <c r="B3035" s="274"/>
      <c r="C3035" s="919"/>
      <c r="D3035" s="920"/>
      <c r="E3035" s="920"/>
      <c r="F3035" s="920"/>
      <c r="G3035" s="920"/>
      <c r="H3035" s="920"/>
      <c r="I3035" s="921"/>
      <c r="J3035" s="898" t="s">
        <v>63</v>
      </c>
      <c r="K3035" s="899"/>
      <c r="L3035" s="902" t="str">
        <f>Master!$E$6</f>
        <v>2021-22</v>
      </c>
      <c r="M3035" s="903"/>
    </row>
    <row r="3036" spans="1:13" ht="18" customHeight="1" thickBot="1">
      <c r="A3036" s="17"/>
      <c r="B3036" s="274"/>
      <c r="C3036" s="951" t="s">
        <v>125</v>
      </c>
      <c r="D3036" s="952"/>
      <c r="E3036" s="952"/>
      <c r="F3036" s="952"/>
      <c r="G3036" s="952"/>
      <c r="H3036" s="952"/>
      <c r="I3036" s="281">
        <f>VLOOKUP($A3031,'Class-1'!$B$9:$F$108,5,0)</f>
        <v>0</v>
      </c>
      <c r="J3036" s="900"/>
      <c r="K3036" s="901"/>
      <c r="L3036" s="904"/>
      <c r="M3036" s="905"/>
    </row>
    <row r="3037" spans="1:13" ht="18" customHeight="1">
      <c r="A3037" s="17"/>
      <c r="B3037" s="436" t="s">
        <v>165</v>
      </c>
      <c r="C3037" s="911" t="s">
        <v>20</v>
      </c>
      <c r="D3037" s="912"/>
      <c r="E3037" s="912"/>
      <c r="F3037" s="913"/>
      <c r="G3037" s="31" t="s">
        <v>101</v>
      </c>
      <c r="H3037" s="914">
        <f>VLOOKUP($A3031,'Class-1'!$B$9:$DL$108,3,0)</f>
        <v>0</v>
      </c>
      <c r="I3037" s="914"/>
      <c r="J3037" s="914"/>
      <c r="K3037" s="914"/>
      <c r="L3037" s="914"/>
      <c r="M3037" s="915"/>
    </row>
    <row r="3038" spans="1:13" ht="18" customHeight="1">
      <c r="A3038" s="17"/>
      <c r="B3038" s="436" t="s">
        <v>165</v>
      </c>
      <c r="C3038" s="953" t="s">
        <v>22</v>
      </c>
      <c r="D3038" s="954"/>
      <c r="E3038" s="954"/>
      <c r="F3038" s="955"/>
      <c r="G3038" s="60" t="s">
        <v>101</v>
      </c>
      <c r="H3038" s="956">
        <f>VLOOKUP($A3031,'Class-1'!$B$9:$DL$108,6,0)</f>
        <v>0</v>
      </c>
      <c r="I3038" s="956"/>
      <c r="J3038" s="956"/>
      <c r="K3038" s="956"/>
      <c r="L3038" s="956"/>
      <c r="M3038" s="957"/>
    </row>
    <row r="3039" spans="1:13" ht="18" customHeight="1">
      <c r="A3039" s="17"/>
      <c r="B3039" s="436" t="s">
        <v>165</v>
      </c>
      <c r="C3039" s="953" t="s">
        <v>23</v>
      </c>
      <c r="D3039" s="954"/>
      <c r="E3039" s="954"/>
      <c r="F3039" s="955"/>
      <c r="G3039" s="60" t="s">
        <v>101</v>
      </c>
      <c r="H3039" s="956">
        <f>VLOOKUP($A3031,'Class-1'!$B$9:$DL$108,7,0)</f>
        <v>0</v>
      </c>
      <c r="I3039" s="956"/>
      <c r="J3039" s="956"/>
      <c r="K3039" s="956"/>
      <c r="L3039" s="956"/>
      <c r="M3039" s="957"/>
    </row>
    <row r="3040" spans="1:13" ht="18" customHeight="1">
      <c r="A3040" s="17"/>
      <c r="B3040" s="436" t="s">
        <v>165</v>
      </c>
      <c r="C3040" s="953" t="s">
        <v>64</v>
      </c>
      <c r="D3040" s="954"/>
      <c r="E3040" s="954"/>
      <c r="F3040" s="955"/>
      <c r="G3040" s="60" t="s">
        <v>101</v>
      </c>
      <c r="H3040" s="956">
        <f>VLOOKUP($A3031,'Class-1'!$B$9:$DL$108,8,0)</f>
        <v>0</v>
      </c>
      <c r="I3040" s="956"/>
      <c r="J3040" s="956"/>
      <c r="K3040" s="956"/>
      <c r="L3040" s="956"/>
      <c r="M3040" s="957"/>
    </row>
    <row r="3041" spans="1:13" ht="18" customHeight="1">
      <c r="A3041" s="17"/>
      <c r="B3041" s="436" t="s">
        <v>165</v>
      </c>
      <c r="C3041" s="953" t="s">
        <v>65</v>
      </c>
      <c r="D3041" s="954"/>
      <c r="E3041" s="954"/>
      <c r="F3041" s="955"/>
      <c r="G3041" s="60" t="s">
        <v>101</v>
      </c>
      <c r="H3041" s="1026" t="str">
        <f>CONCATENATE('Class-1'!$F$4,'Class-1'!$I$4)</f>
        <v>4(A)</v>
      </c>
      <c r="I3041" s="956"/>
      <c r="J3041" s="956"/>
      <c r="K3041" s="956"/>
      <c r="L3041" s="956"/>
      <c r="M3041" s="957"/>
    </row>
    <row r="3042" spans="1:13" ht="18" customHeight="1" thickBot="1">
      <c r="A3042" s="17"/>
      <c r="B3042" s="436" t="s">
        <v>165</v>
      </c>
      <c r="C3042" s="1027" t="s">
        <v>25</v>
      </c>
      <c r="D3042" s="1028"/>
      <c r="E3042" s="1028"/>
      <c r="F3042" s="1029"/>
      <c r="G3042" s="130" t="s">
        <v>101</v>
      </c>
      <c r="H3042" s="1030">
        <f>VLOOKUP($A3031,'Class-1'!$B$9:$DL$108,9,0)</f>
        <v>0</v>
      </c>
      <c r="I3042" s="1030"/>
      <c r="J3042" s="1030"/>
      <c r="K3042" s="1030"/>
      <c r="L3042" s="1030"/>
      <c r="M3042" s="1031"/>
    </row>
    <row r="3043" spans="1:13" ht="18" customHeight="1">
      <c r="A3043" s="17"/>
      <c r="B3043" s="436" t="s">
        <v>165</v>
      </c>
      <c r="C3043" s="958" t="s">
        <v>66</v>
      </c>
      <c r="D3043" s="959"/>
      <c r="E3043" s="268" t="s">
        <v>109</v>
      </c>
      <c r="F3043" s="268" t="s">
        <v>110</v>
      </c>
      <c r="G3043" s="265" t="s">
        <v>34</v>
      </c>
      <c r="H3043" s="269" t="s">
        <v>67</v>
      </c>
      <c r="I3043" s="265" t="s">
        <v>147</v>
      </c>
      <c r="J3043" s="270" t="s">
        <v>31</v>
      </c>
      <c r="K3043" s="960" t="s">
        <v>118</v>
      </c>
      <c r="L3043" s="961"/>
      <c r="M3043" s="275" t="s">
        <v>119</v>
      </c>
    </row>
    <row r="3044" spans="1:13" ht="18" customHeight="1" thickBot="1">
      <c r="A3044" s="17"/>
      <c r="B3044" s="436" t="s">
        <v>165</v>
      </c>
      <c r="C3044" s="966" t="s">
        <v>68</v>
      </c>
      <c r="D3044" s="967"/>
      <c r="E3044" s="470">
        <f>'Class-1'!$K$7</f>
        <v>20</v>
      </c>
      <c r="F3044" s="470">
        <f>'Class-1'!$L$7</f>
        <v>20</v>
      </c>
      <c r="G3044" s="266">
        <f>E3044+F3044</f>
        <v>40</v>
      </c>
      <c r="H3044" s="470">
        <f>'Class-1'!$Q$7</f>
        <v>60</v>
      </c>
      <c r="I3044" s="266">
        <f>G3044+H3044</f>
        <v>100</v>
      </c>
      <c r="J3044" s="470">
        <f>'Class-1'!$U$7</f>
        <v>100</v>
      </c>
      <c r="K3044" s="1032">
        <f>I3044+J3044</f>
        <v>200</v>
      </c>
      <c r="L3044" s="1033"/>
      <c r="M3044" s="276" t="s">
        <v>166</v>
      </c>
    </row>
    <row r="3045" spans="1:13" ht="18" customHeight="1">
      <c r="A3045" s="17"/>
      <c r="B3045" s="436" t="s">
        <v>165</v>
      </c>
      <c r="C3045" s="1034" t="str">
        <f>'Class-1'!$K$3</f>
        <v>Hindi</v>
      </c>
      <c r="D3045" s="1035"/>
      <c r="E3045" s="131">
        <f>IF(OR(C3045="",$I3036="NSO"),"",VLOOKUP($A3031,'Class-1'!$B$9:$DL$108,10,0))</f>
        <v>0</v>
      </c>
      <c r="F3045" s="131">
        <f>IF(OR(C3045="",$I3036="NSO"),"",VLOOKUP($A3031,'Class-1'!$B$9:$DL$108,11,0))</f>
        <v>0</v>
      </c>
      <c r="G3045" s="267">
        <f>SUM(E3045,F3045)</f>
        <v>0</v>
      </c>
      <c r="H3045" s="131">
        <f>IF(OR(C3045="",$I3036="NSO"),"",VLOOKUP($A3031,'Class-1'!$B$9:$DL$108,16,0))</f>
        <v>0</v>
      </c>
      <c r="I3045" s="264">
        <f t="shared" ref="I3045:I3050" si="333">SUM(G3045,H3045)</f>
        <v>0</v>
      </c>
      <c r="J3045" s="131">
        <f>IF(OR(C3045="",$I3036="NSO"),"",VLOOKUP($A3031,'Class-1'!$B$9:$DL$108,20,0))</f>
        <v>0</v>
      </c>
      <c r="K3045" s="1036">
        <f t="shared" ref="K3045:K3050" si="334">SUM(I3045,J3045)</f>
        <v>0</v>
      </c>
      <c r="L3045" s="1037">
        <f t="shared" ref="L3045:L3050" si="335">SUM(J3045,K3045)</f>
        <v>0</v>
      </c>
      <c r="M3045" s="277" t="str">
        <f>IF(OR(C3045="",$I3036="NSO"),"",VLOOKUP($A3031,'Class-1'!$B$9:$DL$108,23,0))</f>
        <v/>
      </c>
    </row>
    <row r="3046" spans="1:13" ht="18" customHeight="1">
      <c r="A3046" s="17"/>
      <c r="B3046" s="436" t="s">
        <v>165</v>
      </c>
      <c r="C3046" s="962" t="str">
        <f>'Class-1'!$Y$3</f>
        <v>Mathematics</v>
      </c>
      <c r="D3046" s="963"/>
      <c r="E3046" s="131">
        <f>IF(OR(C3046="",$I3036="NSO"),"",VLOOKUP($A3031,'Class-1'!$B$9:$DL$108,24,0))</f>
        <v>0</v>
      </c>
      <c r="F3046" s="131">
        <f>IF(OR(C3046="",$I3036="NSO"),"",VLOOKUP($A3031,'Class-1'!$B$9:$DL$108,25,0))</f>
        <v>0</v>
      </c>
      <c r="G3046" s="267">
        <f t="shared" ref="G3046:G3050" si="336">SUM(E3046,F3046)</f>
        <v>0</v>
      </c>
      <c r="H3046" s="131">
        <f>IF(OR(C3046="",$I3036="NSO"),"",VLOOKUP($A3031,'Class-1'!$B$9:$DL$108,30,0))</f>
        <v>0</v>
      </c>
      <c r="I3046" s="264">
        <f t="shared" si="333"/>
        <v>0</v>
      </c>
      <c r="J3046" s="131">
        <f>IF(OR(C3046="",$I3036="NSO"),"",VLOOKUP($A3031,'Class-1'!$B$9:$DL$108,34,0))</f>
        <v>0</v>
      </c>
      <c r="K3046" s="964">
        <f t="shared" si="334"/>
        <v>0</v>
      </c>
      <c r="L3046" s="965">
        <f t="shared" si="335"/>
        <v>0</v>
      </c>
      <c r="M3046" s="277" t="str">
        <f>IF(OR(C3046="",$I3036="NSO"),"",VLOOKUP($A3031,'Class-1'!$B$9:$DL$108,37,0))</f>
        <v/>
      </c>
    </row>
    <row r="3047" spans="1:13" ht="18" customHeight="1">
      <c r="A3047" s="17"/>
      <c r="B3047" s="436" t="s">
        <v>165</v>
      </c>
      <c r="C3047" s="962" t="str">
        <f>'Class-1'!$AM$3</f>
        <v>Sanskrit</v>
      </c>
      <c r="D3047" s="963"/>
      <c r="E3047" s="131">
        <f>IF(OR(C3047="",$I3036="NSO"),"",VLOOKUP($A3031,'Class-1'!$B$9:$DL$108,38,0))</f>
        <v>0</v>
      </c>
      <c r="F3047" s="131">
        <f>IF(OR(C3047="",$I3036="NSO"),"",VLOOKUP($A3031,'Class-1'!$B$9:$DL$108,39,0))</f>
        <v>0</v>
      </c>
      <c r="G3047" s="267">
        <f t="shared" si="336"/>
        <v>0</v>
      </c>
      <c r="H3047" s="131">
        <f>IF(OR(C3047="",$I3036="NSO"),"",VLOOKUP($A3031,'Class-1'!$B$9:$DL$108,44,0))</f>
        <v>0</v>
      </c>
      <c r="I3047" s="264">
        <f t="shared" si="333"/>
        <v>0</v>
      </c>
      <c r="J3047" s="131">
        <f>IF(OR(C3047="",$I3036="NSO"),"",VLOOKUP($A3031,'Class-1'!$B$9:$DL$108,48,0))</f>
        <v>0</v>
      </c>
      <c r="K3047" s="964">
        <f t="shared" si="334"/>
        <v>0</v>
      </c>
      <c r="L3047" s="965">
        <f t="shared" si="335"/>
        <v>0</v>
      </c>
      <c r="M3047" s="277" t="str">
        <f>IF(OR(C3047="",$I3036="NSO"),"",VLOOKUP($A3031,'Class-1'!$B$9:$DL$108,51,0))</f>
        <v/>
      </c>
    </row>
    <row r="3048" spans="1:13" ht="18" customHeight="1">
      <c r="A3048" s="17"/>
      <c r="B3048" s="436" t="s">
        <v>165</v>
      </c>
      <c r="C3048" s="962" t="str">
        <f>'Class-1'!$BA$3</f>
        <v>English</v>
      </c>
      <c r="D3048" s="963"/>
      <c r="E3048" s="131">
        <f>IF(OR(C3048="",$I3036="NSO"),"",VLOOKUP($A3031,'Class-1'!$B$9:$DL$108,52,0))</f>
        <v>0</v>
      </c>
      <c r="F3048" s="131">
        <f>IF(OR(C3048="",$I3036="NSO"),"",VLOOKUP($A3031,'Class-1'!$B$9:$DL$108,53,0))</f>
        <v>0</v>
      </c>
      <c r="G3048" s="267">
        <f t="shared" si="336"/>
        <v>0</v>
      </c>
      <c r="H3048" s="131">
        <f>IF(OR(C3048="",$I3036="NSO"),"",VLOOKUP($A3031,'Class-1'!$B$9:$DL$108,58,0))</f>
        <v>0</v>
      </c>
      <c r="I3048" s="264">
        <f t="shared" si="333"/>
        <v>0</v>
      </c>
      <c r="J3048" s="131">
        <f>IF(OR(C3048="",$I3036="NSO"),"",VLOOKUP($A3031,'Class-1'!$B$9:$DL$108,62,0))</f>
        <v>0</v>
      </c>
      <c r="K3048" s="964">
        <f t="shared" si="334"/>
        <v>0</v>
      </c>
      <c r="L3048" s="965">
        <f t="shared" si="335"/>
        <v>0</v>
      </c>
      <c r="M3048" s="277" t="str">
        <f>IF(OR(C3048="",$I3036="NSO"),"",VLOOKUP($A3031,'Class-1'!$B$9:$DL$108,65,0))</f>
        <v/>
      </c>
    </row>
    <row r="3049" spans="1:13" ht="18" customHeight="1" thickBot="1">
      <c r="A3049" s="17"/>
      <c r="B3049" s="436" t="s">
        <v>165</v>
      </c>
      <c r="C3049" s="966" t="s">
        <v>68</v>
      </c>
      <c r="D3049" s="967"/>
      <c r="E3049" s="470">
        <f>'Class-1'!$BO$7</f>
        <v>20</v>
      </c>
      <c r="F3049" s="470">
        <f>'Class-1'!$BP$7</f>
        <v>20</v>
      </c>
      <c r="G3049" s="266">
        <f t="shared" si="336"/>
        <v>40</v>
      </c>
      <c r="H3049" s="271">
        <f>'Class-1'!$BU$7</f>
        <v>60</v>
      </c>
      <c r="I3049" s="266">
        <f t="shared" si="333"/>
        <v>100</v>
      </c>
      <c r="J3049" s="470">
        <f>'Class-1'!$BY$7</f>
        <v>100</v>
      </c>
      <c r="K3049" s="1032">
        <f t="shared" si="334"/>
        <v>200</v>
      </c>
      <c r="L3049" s="1033">
        <f t="shared" si="335"/>
        <v>300</v>
      </c>
      <c r="M3049" s="276" t="s">
        <v>166</v>
      </c>
    </row>
    <row r="3050" spans="1:13" ht="18" customHeight="1">
      <c r="A3050" s="17"/>
      <c r="B3050" s="436" t="s">
        <v>165</v>
      </c>
      <c r="C3050" s="962" t="str">
        <f>'Class-1'!$BO$3</f>
        <v>Env. Study</v>
      </c>
      <c r="D3050" s="963"/>
      <c r="E3050" s="131">
        <f>IF(OR(C3050="",$I3036="NSO"),"",VLOOKUP($A3031,'Class-1'!$B$9:$DL$108,66,0))</f>
        <v>0</v>
      </c>
      <c r="F3050" s="131">
        <f>IF(OR(C3050="",$I3036="NSO"),"",VLOOKUP($A3031,'Class-1'!$B$9:$DL$108,67,0))</f>
        <v>0</v>
      </c>
      <c r="G3050" s="264">
        <f t="shared" si="336"/>
        <v>0</v>
      </c>
      <c r="H3050" s="131">
        <f>IF(OR(C3050="",$I3036="NSO"),"",VLOOKUP($A3031,'Class-1'!$B$9:$DL$108,72,0))</f>
        <v>0</v>
      </c>
      <c r="I3050" s="264">
        <f t="shared" si="333"/>
        <v>0</v>
      </c>
      <c r="J3050" s="131">
        <f>IF(OR(C3050="",$I3036="NSO"),"",VLOOKUP($A3031,'Class-1'!$B$9:$DL$108,76,0))</f>
        <v>0</v>
      </c>
      <c r="K3050" s="968">
        <f t="shared" si="334"/>
        <v>0</v>
      </c>
      <c r="L3050" s="969">
        <f t="shared" si="335"/>
        <v>0</v>
      </c>
      <c r="M3050" s="277" t="str">
        <f>IF(OR(C3050="",$I3036="NSO"),"",VLOOKUP($A3031,'Class-1'!$B$9:$DL$108,79,0))</f>
        <v/>
      </c>
    </row>
    <row r="3051" spans="1:13" ht="18" customHeight="1" thickBot="1">
      <c r="A3051" s="17"/>
      <c r="B3051" s="436" t="s">
        <v>165</v>
      </c>
      <c r="C3051" s="970"/>
      <c r="D3051" s="971"/>
      <c r="E3051" s="971"/>
      <c r="F3051" s="971"/>
      <c r="G3051" s="971"/>
      <c r="H3051" s="971"/>
      <c r="I3051" s="971"/>
      <c r="J3051" s="971"/>
      <c r="K3051" s="971"/>
      <c r="L3051" s="971"/>
      <c r="M3051" s="972"/>
    </row>
    <row r="3052" spans="1:13" ht="18" customHeight="1">
      <c r="A3052" s="17"/>
      <c r="B3052" s="436" t="s">
        <v>165</v>
      </c>
      <c r="C3052" s="973" t="s">
        <v>120</v>
      </c>
      <c r="D3052" s="974"/>
      <c r="E3052" s="975"/>
      <c r="F3052" s="906" t="s">
        <v>121</v>
      </c>
      <c r="G3052" s="906"/>
      <c r="H3052" s="907" t="s">
        <v>122</v>
      </c>
      <c r="I3052" s="908"/>
      <c r="J3052" s="132" t="s">
        <v>51</v>
      </c>
      <c r="K3052" s="438" t="s">
        <v>123</v>
      </c>
      <c r="L3052" s="262" t="s">
        <v>49</v>
      </c>
      <c r="M3052" s="278" t="s">
        <v>54</v>
      </c>
    </row>
    <row r="3053" spans="1:13" ht="18" customHeight="1" thickBot="1">
      <c r="A3053" s="17"/>
      <c r="B3053" s="436" t="s">
        <v>165</v>
      </c>
      <c r="C3053" s="976"/>
      <c r="D3053" s="977"/>
      <c r="E3053" s="978"/>
      <c r="F3053" s="909">
        <f>IF(OR($I3036="",$I3036="NSO"),"",VLOOKUP($A3031,'Class-1'!$B$9:$DL$108,107,0))</f>
        <v>1000</v>
      </c>
      <c r="G3053" s="910"/>
      <c r="H3053" s="909">
        <f>IF(OR($I3036="",$I3036="NSO"),"",VLOOKUP($A3031,'Class-1'!$B$9:$DL$108,108,0))</f>
        <v>0</v>
      </c>
      <c r="I3053" s="910"/>
      <c r="J3053" s="133">
        <f>IF(OR($I3036="",$I3036="NSO"),"",VLOOKUP($A3031,'Class-1'!$B$9:$DL$200,109,0))</f>
        <v>0</v>
      </c>
      <c r="K3053" s="133" t="str">
        <f>IF(OR($I3036="",$I3036="NSO"),"",VLOOKUP($A3031,'Class-1'!$B$9:$DL$200,110,0))</f>
        <v/>
      </c>
      <c r="L3053" s="263" t="str">
        <f>IF(OR($I3036="",$I3036="NSO"),"",VLOOKUP($A3031,'Class-1'!$B$9:$DL$200,111,0))</f>
        <v/>
      </c>
      <c r="M3053" s="279" t="str">
        <f>IF(OR($I3036="",$I3036="NSO"),"",VLOOKUP($A3031,'Class-1'!$B$9:$DL$200,113,0))</f>
        <v/>
      </c>
    </row>
    <row r="3054" spans="1:13" ht="18" customHeight="1" thickBot="1">
      <c r="A3054" s="17"/>
      <c r="B3054" s="436" t="s">
        <v>165</v>
      </c>
      <c r="C3054" s="979"/>
      <c r="D3054" s="980"/>
      <c r="E3054" s="980"/>
      <c r="F3054" s="980"/>
      <c r="G3054" s="980"/>
      <c r="H3054" s="981"/>
      <c r="I3054" s="983" t="s">
        <v>73</v>
      </c>
      <c r="J3054" s="984"/>
      <c r="K3054" s="63">
        <f>IF(OR($I3036="",$I3036="NSO"),"",VLOOKUP($A3031,'Class-1'!$B$9:$DL$200,104,0))</f>
        <v>0</v>
      </c>
      <c r="L3054" s="982" t="s">
        <v>93</v>
      </c>
      <c r="M3054" s="897"/>
    </row>
    <row r="3055" spans="1:13" ht="18" customHeight="1" thickBot="1">
      <c r="A3055" s="17"/>
      <c r="B3055" s="436" t="s">
        <v>165</v>
      </c>
      <c r="C3055" s="1014" t="s">
        <v>72</v>
      </c>
      <c r="D3055" s="1015"/>
      <c r="E3055" s="1015"/>
      <c r="F3055" s="1015"/>
      <c r="G3055" s="1015"/>
      <c r="H3055" s="1016"/>
      <c r="I3055" s="1017" t="s">
        <v>74</v>
      </c>
      <c r="J3055" s="1018"/>
      <c r="K3055" s="64">
        <f>IF(OR($I3036="",$I3036="NSO"),"",VLOOKUP($A3031,'Class-1'!$B$9:$DL$200,105,0))</f>
        <v>0</v>
      </c>
      <c r="L3055" s="1019" t="str">
        <f>IF(OR($I3036="",$I3036="NSO"),"",VLOOKUP($A3031,'Class-1'!$B$9:$DL$200,106,0))</f>
        <v/>
      </c>
      <c r="M3055" s="1020"/>
    </row>
    <row r="3056" spans="1:13" ht="18" customHeight="1" thickBot="1">
      <c r="A3056" s="17"/>
      <c r="B3056" s="436" t="s">
        <v>165</v>
      </c>
      <c r="C3056" s="1001" t="s">
        <v>66</v>
      </c>
      <c r="D3056" s="1002"/>
      <c r="E3056" s="1003"/>
      <c r="F3056" s="1012" t="s">
        <v>69</v>
      </c>
      <c r="G3056" s="1013"/>
      <c r="H3056" s="272" t="s">
        <v>58</v>
      </c>
      <c r="I3056" s="985" t="s">
        <v>75</v>
      </c>
      <c r="J3056" s="986"/>
      <c r="K3056" s="987">
        <f>IF(OR($I3036="",$I3036="NSO"),"",VLOOKUP($A3031,'Class-1'!$B$9:$DL$200,114,0))</f>
        <v>0</v>
      </c>
      <c r="L3056" s="987"/>
      <c r="M3056" s="988"/>
    </row>
    <row r="3057" spans="1:13" ht="18" customHeight="1">
      <c r="A3057" s="17"/>
      <c r="B3057" s="436" t="s">
        <v>165</v>
      </c>
      <c r="C3057" s="923" t="str">
        <f>'Class-1'!$CC$3</f>
        <v>WORK EXP.</v>
      </c>
      <c r="D3057" s="924"/>
      <c r="E3057" s="925"/>
      <c r="F3057" s="926" t="str">
        <f>IF(OR(C3057="",$I3036="NSO"),"",VLOOKUP($A3031,'Class-1'!$B$9:$DZ$200,121,0))</f>
        <v>0/100</v>
      </c>
      <c r="G3057" s="927"/>
      <c r="H3057" s="85" t="str">
        <f>IF(OR(C3057="",$I3036="NSO"),"",VLOOKUP($A3031,'Class-1'!$B$9:$DL$108,87,0))</f>
        <v/>
      </c>
      <c r="I3057" s="1021" t="s">
        <v>95</v>
      </c>
      <c r="J3057" s="1022"/>
      <c r="K3057" s="1023">
        <f>'Class-1'!$T$2</f>
        <v>44705</v>
      </c>
      <c r="L3057" s="1024"/>
      <c r="M3057" s="1025"/>
    </row>
    <row r="3058" spans="1:13" ht="18" customHeight="1">
      <c r="A3058" s="17"/>
      <c r="B3058" s="436" t="s">
        <v>165</v>
      </c>
      <c r="C3058" s="923" t="str">
        <f>'Class-1'!$CK$3</f>
        <v>ART EDUCATION</v>
      </c>
      <c r="D3058" s="924"/>
      <c r="E3058" s="925"/>
      <c r="F3058" s="926" t="str">
        <f>IF(OR(C3058="",$I3036="NSO"),"",VLOOKUP($A3031,'Class-1'!$B$9:$DZ$200,125,0))</f>
        <v>0/100</v>
      </c>
      <c r="G3058" s="927"/>
      <c r="H3058" s="134" t="str">
        <f>IF(OR(C3058="",$I3036="NSO"),"",VLOOKUP($A3031,'Class-1'!$B$9:$DL$108,95,0))</f>
        <v/>
      </c>
      <c r="I3058" s="928"/>
      <c r="J3058" s="929"/>
      <c r="K3058" s="929"/>
      <c r="L3058" s="929"/>
      <c r="M3058" s="930"/>
    </row>
    <row r="3059" spans="1:13" ht="18" customHeight="1" thickBot="1">
      <c r="A3059" s="17"/>
      <c r="B3059" s="436" t="s">
        <v>165</v>
      </c>
      <c r="C3059" s="931" t="str">
        <f>'Class-1'!$CS$3</f>
        <v>HEALTH &amp; PHY. EDUCATION</v>
      </c>
      <c r="D3059" s="932"/>
      <c r="E3059" s="933"/>
      <c r="F3059" s="926" t="str">
        <f>IF(OR(C3059="",$I3036="NSO"),"",VLOOKUP($A3031,'Class-1'!$B$9:$DZ$200,129,0))</f>
        <v>0/100</v>
      </c>
      <c r="G3059" s="927"/>
      <c r="H3059" s="86" t="str">
        <f>IF(OR(C3059="",$I3036="NSO"),"",VLOOKUP($A3031,'Class-1'!$B$9:$DL$108,103,0))</f>
        <v/>
      </c>
      <c r="I3059" s="889" t="s">
        <v>89</v>
      </c>
      <c r="J3059" s="890"/>
      <c r="K3059" s="936"/>
      <c r="L3059" s="937"/>
      <c r="M3059" s="938"/>
    </row>
    <row r="3060" spans="1:13" ht="18" customHeight="1">
      <c r="A3060" s="17"/>
      <c r="B3060" s="436" t="s">
        <v>165</v>
      </c>
      <c r="C3060" s="895" t="s">
        <v>76</v>
      </c>
      <c r="D3060" s="896"/>
      <c r="E3060" s="896"/>
      <c r="F3060" s="896"/>
      <c r="G3060" s="896"/>
      <c r="H3060" s="897"/>
      <c r="I3060" s="891"/>
      <c r="J3060" s="892"/>
      <c r="K3060" s="939"/>
      <c r="L3060" s="940"/>
      <c r="M3060" s="941"/>
    </row>
    <row r="3061" spans="1:13" ht="18" customHeight="1">
      <c r="A3061" s="17"/>
      <c r="B3061" s="436" t="s">
        <v>165</v>
      </c>
      <c r="C3061" s="135" t="s">
        <v>35</v>
      </c>
      <c r="D3061" s="463" t="s">
        <v>82</v>
      </c>
      <c r="E3061" s="452"/>
      <c r="F3061" s="463" t="s">
        <v>83</v>
      </c>
      <c r="G3061" s="464"/>
      <c r="H3061" s="465"/>
      <c r="I3061" s="893"/>
      <c r="J3061" s="894"/>
      <c r="K3061" s="942"/>
      <c r="L3061" s="943"/>
      <c r="M3061" s="944"/>
    </row>
    <row r="3062" spans="1:13" ht="16.5" customHeight="1">
      <c r="A3062" s="17"/>
      <c r="B3062" s="436" t="s">
        <v>165</v>
      </c>
      <c r="C3062" s="148" t="s">
        <v>168</v>
      </c>
      <c r="D3062" s="451" t="s">
        <v>170</v>
      </c>
      <c r="E3062" s="148"/>
      <c r="F3062" s="468" t="s">
        <v>84</v>
      </c>
      <c r="G3062" s="466"/>
      <c r="H3062" s="467"/>
      <c r="I3062" s="992" t="s">
        <v>90</v>
      </c>
      <c r="J3062" s="993"/>
      <c r="K3062" s="993"/>
      <c r="L3062" s="993"/>
      <c r="M3062" s="994"/>
    </row>
    <row r="3063" spans="1:13" ht="16.5" customHeight="1">
      <c r="A3063" s="17"/>
      <c r="B3063" s="436" t="s">
        <v>165</v>
      </c>
      <c r="C3063" s="471" t="s">
        <v>77</v>
      </c>
      <c r="D3063" s="451" t="s">
        <v>173</v>
      </c>
      <c r="E3063" s="148"/>
      <c r="F3063" s="468" t="s">
        <v>85</v>
      </c>
      <c r="G3063" s="466"/>
      <c r="H3063" s="467"/>
      <c r="I3063" s="995"/>
      <c r="J3063" s="996"/>
      <c r="K3063" s="996"/>
      <c r="L3063" s="996"/>
      <c r="M3063" s="997"/>
    </row>
    <row r="3064" spans="1:13" ht="16.5" customHeight="1">
      <c r="A3064" s="17"/>
      <c r="B3064" s="436" t="s">
        <v>165</v>
      </c>
      <c r="C3064" s="471" t="s">
        <v>78</v>
      </c>
      <c r="D3064" s="451" t="s">
        <v>174</v>
      </c>
      <c r="E3064" s="148"/>
      <c r="F3064" s="468" t="s">
        <v>86</v>
      </c>
      <c r="G3064" s="466"/>
      <c r="H3064" s="467"/>
      <c r="I3064" s="995"/>
      <c r="J3064" s="996"/>
      <c r="K3064" s="996"/>
      <c r="L3064" s="996"/>
      <c r="M3064" s="997"/>
    </row>
    <row r="3065" spans="1:13" ht="16.5" customHeight="1">
      <c r="A3065" s="17"/>
      <c r="B3065" s="436" t="s">
        <v>165</v>
      </c>
      <c r="C3065" s="471" t="s">
        <v>80</v>
      </c>
      <c r="D3065" s="451" t="s">
        <v>171</v>
      </c>
      <c r="E3065" s="148"/>
      <c r="F3065" s="468" t="s">
        <v>88</v>
      </c>
      <c r="G3065" s="466"/>
      <c r="H3065" s="467"/>
      <c r="I3065" s="998"/>
      <c r="J3065" s="999"/>
      <c r="K3065" s="999"/>
      <c r="L3065" s="999"/>
      <c r="M3065" s="1000"/>
    </row>
    <row r="3066" spans="1:13" ht="16.5" customHeight="1" thickBot="1">
      <c r="A3066" s="17"/>
      <c r="B3066" s="437" t="s">
        <v>165</v>
      </c>
      <c r="C3066" s="280" t="s">
        <v>79</v>
      </c>
      <c r="D3066" s="446" t="s">
        <v>172</v>
      </c>
      <c r="E3066" s="439"/>
      <c r="F3066" s="461" t="s">
        <v>87</v>
      </c>
      <c r="G3066" s="462"/>
      <c r="H3066" s="469"/>
      <c r="I3066" s="989" t="s">
        <v>124</v>
      </c>
      <c r="J3066" s="990"/>
      <c r="K3066" s="990"/>
      <c r="L3066" s="990"/>
      <c r="M3066" s="991"/>
    </row>
    <row r="3067" spans="1:13" ht="14.25" customHeight="1" thickBot="1">
      <c r="A3067" s="282">
        <f>A3031+1</f>
        <v>85</v>
      </c>
      <c r="B3067" s="1009" t="s">
        <v>61</v>
      </c>
      <c r="C3067" s="1010"/>
      <c r="D3067" s="1010"/>
      <c r="E3067" s="1010"/>
      <c r="F3067" s="1010"/>
      <c r="G3067" s="1010"/>
      <c r="H3067" s="1010"/>
      <c r="I3067" s="1010"/>
      <c r="J3067" s="1010"/>
      <c r="K3067" s="1010"/>
      <c r="L3067" s="1010"/>
      <c r="M3067" s="1011"/>
    </row>
    <row r="3068" spans="1:13" ht="36.75" thickTop="1">
      <c r="A3068" s="17"/>
      <c r="B3068" s="1005"/>
      <c r="C3068" s="1006"/>
      <c r="D3068" s="945" t="str">
        <f>Master!$E$8</f>
        <v>Govt.Sr.Sec.Sch. Raimalwada</v>
      </c>
      <c r="E3068" s="946"/>
      <c r="F3068" s="946"/>
      <c r="G3068" s="946"/>
      <c r="H3068" s="946"/>
      <c r="I3068" s="946"/>
      <c r="J3068" s="946"/>
      <c r="K3068" s="946"/>
      <c r="L3068" s="946"/>
      <c r="M3068" s="947"/>
    </row>
    <row r="3069" spans="1:13" ht="21" customHeight="1" thickBot="1">
      <c r="A3069" s="17"/>
      <c r="B3069" s="1007"/>
      <c r="C3069" s="1008"/>
      <c r="D3069" s="948" t="str">
        <f>Master!$E$11</f>
        <v>P.S.-Bapini (Jodhpur)</v>
      </c>
      <c r="E3069" s="949"/>
      <c r="F3069" s="949"/>
      <c r="G3069" s="949"/>
      <c r="H3069" s="949"/>
      <c r="I3069" s="949"/>
      <c r="J3069" s="949"/>
      <c r="K3069" s="949"/>
      <c r="L3069" s="949"/>
      <c r="M3069" s="950"/>
    </row>
    <row r="3070" spans="1:13" ht="42.75" customHeight="1" thickTop="1">
      <c r="A3070" s="17"/>
      <c r="B3070" s="273"/>
      <c r="C3070" s="916" t="s">
        <v>62</v>
      </c>
      <c r="D3070" s="917"/>
      <c r="E3070" s="917"/>
      <c r="F3070" s="917"/>
      <c r="G3070" s="917"/>
      <c r="H3070" s="917"/>
      <c r="I3070" s="918"/>
      <c r="J3070" s="922" t="s">
        <v>91</v>
      </c>
      <c r="K3070" s="922"/>
      <c r="L3070" s="934" t="str">
        <f>Master!$E$14</f>
        <v>0810000000</v>
      </c>
      <c r="M3070" s="935"/>
    </row>
    <row r="3071" spans="1:13" ht="18" customHeight="1" thickBot="1">
      <c r="A3071" s="17"/>
      <c r="B3071" s="274"/>
      <c r="C3071" s="919"/>
      <c r="D3071" s="920"/>
      <c r="E3071" s="920"/>
      <c r="F3071" s="920"/>
      <c r="G3071" s="920"/>
      <c r="H3071" s="920"/>
      <c r="I3071" s="921"/>
      <c r="J3071" s="898" t="s">
        <v>63</v>
      </c>
      <c r="K3071" s="899"/>
      <c r="L3071" s="902" t="str">
        <f>Master!$E$6</f>
        <v>2021-22</v>
      </c>
      <c r="M3071" s="903"/>
    </row>
    <row r="3072" spans="1:13" ht="18" customHeight="1" thickBot="1">
      <c r="A3072" s="17"/>
      <c r="B3072" s="274"/>
      <c r="C3072" s="951" t="s">
        <v>125</v>
      </c>
      <c r="D3072" s="952"/>
      <c r="E3072" s="952"/>
      <c r="F3072" s="952"/>
      <c r="G3072" s="952"/>
      <c r="H3072" s="952"/>
      <c r="I3072" s="281">
        <f>VLOOKUP($A3067,'Class-1'!$B$9:$F$108,5,0)</f>
        <v>0</v>
      </c>
      <c r="J3072" s="900"/>
      <c r="K3072" s="901"/>
      <c r="L3072" s="904"/>
      <c r="M3072" s="905"/>
    </row>
    <row r="3073" spans="1:13" ht="18" customHeight="1">
      <c r="A3073" s="17"/>
      <c r="B3073" s="436" t="s">
        <v>165</v>
      </c>
      <c r="C3073" s="911" t="s">
        <v>20</v>
      </c>
      <c r="D3073" s="912"/>
      <c r="E3073" s="912"/>
      <c r="F3073" s="913"/>
      <c r="G3073" s="31" t="s">
        <v>101</v>
      </c>
      <c r="H3073" s="914">
        <f>VLOOKUP($A3067,'Class-1'!$B$9:$DL$108,3,0)</f>
        <v>0</v>
      </c>
      <c r="I3073" s="914"/>
      <c r="J3073" s="914"/>
      <c r="K3073" s="914"/>
      <c r="L3073" s="914"/>
      <c r="M3073" s="915"/>
    </row>
    <row r="3074" spans="1:13" ht="18" customHeight="1">
      <c r="A3074" s="17"/>
      <c r="B3074" s="436" t="s">
        <v>165</v>
      </c>
      <c r="C3074" s="953" t="s">
        <v>22</v>
      </c>
      <c r="D3074" s="954"/>
      <c r="E3074" s="954"/>
      <c r="F3074" s="955"/>
      <c r="G3074" s="60" t="s">
        <v>101</v>
      </c>
      <c r="H3074" s="956">
        <f>VLOOKUP($A3067,'Class-1'!$B$9:$DL$108,6,0)</f>
        <v>0</v>
      </c>
      <c r="I3074" s="956"/>
      <c r="J3074" s="956"/>
      <c r="K3074" s="956"/>
      <c r="L3074" s="956"/>
      <c r="M3074" s="957"/>
    </row>
    <row r="3075" spans="1:13" ht="18" customHeight="1">
      <c r="A3075" s="17"/>
      <c r="B3075" s="436" t="s">
        <v>165</v>
      </c>
      <c r="C3075" s="953" t="s">
        <v>23</v>
      </c>
      <c r="D3075" s="954"/>
      <c r="E3075" s="954"/>
      <c r="F3075" s="955"/>
      <c r="G3075" s="60" t="s">
        <v>101</v>
      </c>
      <c r="H3075" s="956">
        <f>VLOOKUP($A3067,'Class-1'!$B$9:$DL$108,7,0)</f>
        <v>0</v>
      </c>
      <c r="I3075" s="956"/>
      <c r="J3075" s="956"/>
      <c r="K3075" s="956"/>
      <c r="L3075" s="956"/>
      <c r="M3075" s="957"/>
    </row>
    <row r="3076" spans="1:13" ht="18" customHeight="1">
      <c r="A3076" s="17"/>
      <c r="B3076" s="436" t="s">
        <v>165</v>
      </c>
      <c r="C3076" s="953" t="s">
        <v>64</v>
      </c>
      <c r="D3076" s="954"/>
      <c r="E3076" s="954"/>
      <c r="F3076" s="955"/>
      <c r="G3076" s="60" t="s">
        <v>101</v>
      </c>
      <c r="H3076" s="956">
        <f>VLOOKUP($A3067,'Class-1'!$B$9:$DL$108,8,0)</f>
        <v>0</v>
      </c>
      <c r="I3076" s="956"/>
      <c r="J3076" s="956"/>
      <c r="K3076" s="956"/>
      <c r="L3076" s="956"/>
      <c r="M3076" s="957"/>
    </row>
    <row r="3077" spans="1:13" ht="18" customHeight="1">
      <c r="A3077" s="17"/>
      <c r="B3077" s="436" t="s">
        <v>165</v>
      </c>
      <c r="C3077" s="953" t="s">
        <v>65</v>
      </c>
      <c r="D3077" s="954"/>
      <c r="E3077" s="954"/>
      <c r="F3077" s="955"/>
      <c r="G3077" s="60" t="s">
        <v>101</v>
      </c>
      <c r="H3077" s="1026" t="str">
        <f>CONCATENATE('Class-1'!$F$4,'Class-1'!$I$4)</f>
        <v>4(A)</v>
      </c>
      <c r="I3077" s="956"/>
      <c r="J3077" s="956"/>
      <c r="K3077" s="956"/>
      <c r="L3077" s="956"/>
      <c r="M3077" s="957"/>
    </row>
    <row r="3078" spans="1:13" ht="18" customHeight="1" thickBot="1">
      <c r="A3078" s="17"/>
      <c r="B3078" s="436" t="s">
        <v>165</v>
      </c>
      <c r="C3078" s="1027" t="s">
        <v>25</v>
      </c>
      <c r="D3078" s="1028"/>
      <c r="E3078" s="1028"/>
      <c r="F3078" s="1029"/>
      <c r="G3078" s="130" t="s">
        <v>101</v>
      </c>
      <c r="H3078" s="1030">
        <f>VLOOKUP($A3067,'Class-1'!$B$9:$DL$108,9,0)</f>
        <v>0</v>
      </c>
      <c r="I3078" s="1030"/>
      <c r="J3078" s="1030"/>
      <c r="K3078" s="1030"/>
      <c r="L3078" s="1030"/>
      <c r="M3078" s="1031"/>
    </row>
    <row r="3079" spans="1:13" ht="18" customHeight="1">
      <c r="A3079" s="17"/>
      <c r="B3079" s="436" t="s">
        <v>165</v>
      </c>
      <c r="C3079" s="958" t="s">
        <v>66</v>
      </c>
      <c r="D3079" s="959"/>
      <c r="E3079" s="268" t="s">
        <v>109</v>
      </c>
      <c r="F3079" s="268" t="s">
        <v>110</v>
      </c>
      <c r="G3079" s="265" t="s">
        <v>34</v>
      </c>
      <c r="H3079" s="269" t="s">
        <v>67</v>
      </c>
      <c r="I3079" s="265" t="s">
        <v>147</v>
      </c>
      <c r="J3079" s="270" t="s">
        <v>31</v>
      </c>
      <c r="K3079" s="960" t="s">
        <v>118</v>
      </c>
      <c r="L3079" s="961"/>
      <c r="M3079" s="275" t="s">
        <v>119</v>
      </c>
    </row>
    <row r="3080" spans="1:13" ht="18" customHeight="1" thickBot="1">
      <c r="A3080" s="17"/>
      <c r="B3080" s="436" t="s">
        <v>165</v>
      </c>
      <c r="C3080" s="966" t="s">
        <v>68</v>
      </c>
      <c r="D3080" s="967"/>
      <c r="E3080" s="470">
        <f>'Class-1'!$K$7</f>
        <v>20</v>
      </c>
      <c r="F3080" s="470">
        <f>'Class-1'!$L$7</f>
        <v>20</v>
      </c>
      <c r="G3080" s="266">
        <f>E3080+F3080</f>
        <v>40</v>
      </c>
      <c r="H3080" s="470">
        <f>'Class-1'!$Q$7</f>
        <v>60</v>
      </c>
      <c r="I3080" s="266">
        <f>G3080+H3080</f>
        <v>100</v>
      </c>
      <c r="J3080" s="470">
        <f>'Class-1'!$U$7</f>
        <v>100</v>
      </c>
      <c r="K3080" s="1032">
        <f>I3080+J3080</f>
        <v>200</v>
      </c>
      <c r="L3080" s="1033"/>
      <c r="M3080" s="276" t="s">
        <v>166</v>
      </c>
    </row>
    <row r="3081" spans="1:13" ht="18" customHeight="1">
      <c r="A3081" s="17"/>
      <c r="B3081" s="436" t="s">
        <v>165</v>
      </c>
      <c r="C3081" s="1034" t="str">
        <f>'Class-1'!$K$3</f>
        <v>Hindi</v>
      </c>
      <c r="D3081" s="1035"/>
      <c r="E3081" s="131">
        <f>IF(OR(C3081="",$I3072="NSO"),"",VLOOKUP($A3067,'Class-1'!$B$9:$DL$108,10,0))</f>
        <v>0</v>
      </c>
      <c r="F3081" s="131">
        <f>IF(OR(C3081="",$I3072="NSO"),"",VLOOKUP($A3067,'Class-1'!$B$9:$DL$108,11,0))</f>
        <v>0</v>
      </c>
      <c r="G3081" s="267">
        <f>SUM(E3081,F3081)</f>
        <v>0</v>
      </c>
      <c r="H3081" s="131">
        <f>IF(OR(C3081="",$I3072="NSO"),"",VLOOKUP($A3067,'Class-1'!$B$9:$DL$108,16,0))</f>
        <v>0</v>
      </c>
      <c r="I3081" s="264">
        <f t="shared" ref="I3081:I3086" si="337">SUM(G3081,H3081)</f>
        <v>0</v>
      </c>
      <c r="J3081" s="131">
        <f>IF(OR(C3081="",$I3072="NSO"),"",VLOOKUP($A3067,'Class-1'!$B$9:$DL$108,20,0))</f>
        <v>0</v>
      </c>
      <c r="K3081" s="1036">
        <f t="shared" ref="K3081:K3086" si="338">SUM(I3081,J3081)</f>
        <v>0</v>
      </c>
      <c r="L3081" s="1037">
        <f t="shared" ref="L3081:L3086" si="339">SUM(J3081,K3081)</f>
        <v>0</v>
      </c>
      <c r="M3081" s="277" t="str">
        <f>IF(OR(C3081="",$I3072="NSO"),"",VLOOKUP($A3067,'Class-1'!$B$9:$DL$108,23,0))</f>
        <v/>
      </c>
    </row>
    <row r="3082" spans="1:13" ht="18" customHeight="1">
      <c r="A3082" s="17"/>
      <c r="B3082" s="436" t="s">
        <v>165</v>
      </c>
      <c r="C3082" s="962" t="str">
        <f>'Class-1'!$Y$3</f>
        <v>Mathematics</v>
      </c>
      <c r="D3082" s="963"/>
      <c r="E3082" s="131">
        <f>IF(OR(C3082="",$I3072="NSO"),"",VLOOKUP($A3067,'Class-1'!$B$9:$DL$108,24,0))</f>
        <v>0</v>
      </c>
      <c r="F3082" s="131">
        <f>IF(OR(C3082="",$I3072="NSO"),"",VLOOKUP($A3067,'Class-1'!$B$9:$DL$108,25,0))</f>
        <v>0</v>
      </c>
      <c r="G3082" s="267">
        <f t="shared" ref="G3082:G3086" si="340">SUM(E3082,F3082)</f>
        <v>0</v>
      </c>
      <c r="H3082" s="131">
        <f>IF(OR(C3082="",$I3072="NSO"),"",VLOOKUP($A3067,'Class-1'!$B$9:$DL$108,30,0))</f>
        <v>0</v>
      </c>
      <c r="I3082" s="264">
        <f t="shared" si="337"/>
        <v>0</v>
      </c>
      <c r="J3082" s="131">
        <f>IF(OR(C3082="",$I3072="NSO"),"",VLOOKUP($A3067,'Class-1'!$B$9:$DL$108,34,0))</f>
        <v>0</v>
      </c>
      <c r="K3082" s="964">
        <f t="shared" si="338"/>
        <v>0</v>
      </c>
      <c r="L3082" s="965">
        <f t="shared" si="339"/>
        <v>0</v>
      </c>
      <c r="M3082" s="277" t="str">
        <f>IF(OR(C3082="",$I3072="NSO"),"",VLOOKUP($A3067,'Class-1'!$B$9:$DL$108,37,0))</f>
        <v/>
      </c>
    </row>
    <row r="3083" spans="1:13" ht="18" customHeight="1">
      <c r="A3083" s="17"/>
      <c r="B3083" s="436" t="s">
        <v>165</v>
      </c>
      <c r="C3083" s="962" t="str">
        <f>'Class-1'!$AM$3</f>
        <v>Sanskrit</v>
      </c>
      <c r="D3083" s="963"/>
      <c r="E3083" s="131">
        <f>IF(OR(C3083="",$I3072="NSO"),"",VLOOKUP($A3067,'Class-1'!$B$9:$DL$108,38,0))</f>
        <v>0</v>
      </c>
      <c r="F3083" s="131">
        <f>IF(OR(C3083="",$I3072="NSO"),"",VLOOKUP($A3067,'Class-1'!$B$9:$DL$108,39,0))</f>
        <v>0</v>
      </c>
      <c r="G3083" s="267">
        <f t="shared" si="340"/>
        <v>0</v>
      </c>
      <c r="H3083" s="131">
        <f>IF(OR(C3083="",$I3072="NSO"),"",VLOOKUP($A3067,'Class-1'!$B$9:$DL$108,44,0))</f>
        <v>0</v>
      </c>
      <c r="I3083" s="264">
        <f t="shared" si="337"/>
        <v>0</v>
      </c>
      <c r="J3083" s="131">
        <f>IF(OR(C3083="",$I3072="NSO"),"",VLOOKUP($A3067,'Class-1'!$B$9:$DL$108,48,0))</f>
        <v>0</v>
      </c>
      <c r="K3083" s="964">
        <f t="shared" si="338"/>
        <v>0</v>
      </c>
      <c r="L3083" s="965">
        <f t="shared" si="339"/>
        <v>0</v>
      </c>
      <c r="M3083" s="277" t="str">
        <f>IF(OR(C3083="",$I3072="NSO"),"",VLOOKUP($A3067,'Class-1'!$B$9:$DL$108,51,0))</f>
        <v/>
      </c>
    </row>
    <row r="3084" spans="1:13" ht="18" customHeight="1">
      <c r="A3084" s="17"/>
      <c r="B3084" s="436" t="s">
        <v>165</v>
      </c>
      <c r="C3084" s="962" t="str">
        <f>'Class-1'!$BA$3</f>
        <v>English</v>
      </c>
      <c r="D3084" s="963"/>
      <c r="E3084" s="131">
        <f>IF(OR(C3084="",$I3072="NSO"),"",VLOOKUP($A3067,'Class-1'!$B$9:$DL$108,52,0))</f>
        <v>0</v>
      </c>
      <c r="F3084" s="131">
        <f>IF(OR(C3084="",$I3072="NSO"),"",VLOOKUP($A3067,'Class-1'!$B$9:$DL$108,53,0))</f>
        <v>0</v>
      </c>
      <c r="G3084" s="267">
        <f t="shared" si="340"/>
        <v>0</v>
      </c>
      <c r="H3084" s="131">
        <f>IF(OR(C3084="",$I3072="NSO"),"",VLOOKUP($A3067,'Class-1'!$B$9:$DL$108,58,0))</f>
        <v>0</v>
      </c>
      <c r="I3084" s="264">
        <f t="shared" si="337"/>
        <v>0</v>
      </c>
      <c r="J3084" s="131">
        <f>IF(OR(C3084="",$I3072="NSO"),"",VLOOKUP($A3067,'Class-1'!$B$9:$DL$108,62,0))</f>
        <v>0</v>
      </c>
      <c r="K3084" s="964">
        <f t="shared" si="338"/>
        <v>0</v>
      </c>
      <c r="L3084" s="965">
        <f t="shared" si="339"/>
        <v>0</v>
      </c>
      <c r="M3084" s="277" t="str">
        <f>IF(OR(C3084="",$I3072="NSO"),"",VLOOKUP($A3067,'Class-1'!$B$9:$DL$108,65,0))</f>
        <v/>
      </c>
    </row>
    <row r="3085" spans="1:13" ht="18" customHeight="1" thickBot="1">
      <c r="A3085" s="17"/>
      <c r="B3085" s="436" t="s">
        <v>165</v>
      </c>
      <c r="C3085" s="966" t="s">
        <v>68</v>
      </c>
      <c r="D3085" s="967"/>
      <c r="E3085" s="470">
        <f>'Class-1'!$BO$7</f>
        <v>20</v>
      </c>
      <c r="F3085" s="470">
        <f>'Class-1'!$BP$7</f>
        <v>20</v>
      </c>
      <c r="G3085" s="266">
        <f t="shared" si="340"/>
        <v>40</v>
      </c>
      <c r="H3085" s="271">
        <f>'Class-1'!$BU$7</f>
        <v>60</v>
      </c>
      <c r="I3085" s="266">
        <f t="shared" si="337"/>
        <v>100</v>
      </c>
      <c r="J3085" s="470">
        <f>'Class-1'!$BY$7</f>
        <v>100</v>
      </c>
      <c r="K3085" s="1032">
        <f t="shared" si="338"/>
        <v>200</v>
      </c>
      <c r="L3085" s="1033">
        <f t="shared" si="339"/>
        <v>300</v>
      </c>
      <c r="M3085" s="276" t="s">
        <v>166</v>
      </c>
    </row>
    <row r="3086" spans="1:13" ht="18" customHeight="1">
      <c r="A3086" s="17"/>
      <c r="B3086" s="436" t="s">
        <v>165</v>
      </c>
      <c r="C3086" s="962" t="str">
        <f>'Class-1'!$BO$3</f>
        <v>Env. Study</v>
      </c>
      <c r="D3086" s="963"/>
      <c r="E3086" s="131">
        <f>IF(OR(C3086="",$I3072="NSO"),"",VLOOKUP($A3067,'Class-1'!$B$9:$DL$108,66,0))</f>
        <v>0</v>
      </c>
      <c r="F3086" s="131">
        <f>IF(OR(C3086="",$I3072="NSO"),"",VLOOKUP($A3067,'Class-1'!$B$9:$DL$108,67,0))</f>
        <v>0</v>
      </c>
      <c r="G3086" s="264">
        <f t="shared" si="340"/>
        <v>0</v>
      </c>
      <c r="H3086" s="131">
        <f>IF(OR(C3086="",$I3072="NSO"),"",VLOOKUP($A3067,'Class-1'!$B$9:$DL$108,72,0))</f>
        <v>0</v>
      </c>
      <c r="I3086" s="264">
        <f t="shared" si="337"/>
        <v>0</v>
      </c>
      <c r="J3086" s="131">
        <f>IF(OR(C3086="",$I3072="NSO"),"",VLOOKUP($A3067,'Class-1'!$B$9:$DL$108,76,0))</f>
        <v>0</v>
      </c>
      <c r="K3086" s="968">
        <f t="shared" si="338"/>
        <v>0</v>
      </c>
      <c r="L3086" s="969">
        <f t="shared" si="339"/>
        <v>0</v>
      </c>
      <c r="M3086" s="277" t="str">
        <f>IF(OR(C3086="",$I3072="NSO"),"",VLOOKUP($A3067,'Class-1'!$B$9:$DL$108,79,0))</f>
        <v/>
      </c>
    </row>
    <row r="3087" spans="1:13" ht="18" customHeight="1" thickBot="1">
      <c r="A3087" s="17"/>
      <c r="B3087" s="436" t="s">
        <v>165</v>
      </c>
      <c r="C3087" s="970"/>
      <c r="D3087" s="971"/>
      <c r="E3087" s="971"/>
      <c r="F3087" s="971"/>
      <c r="G3087" s="971"/>
      <c r="H3087" s="971"/>
      <c r="I3087" s="971"/>
      <c r="J3087" s="971"/>
      <c r="K3087" s="971"/>
      <c r="L3087" s="971"/>
      <c r="M3087" s="972"/>
    </row>
    <row r="3088" spans="1:13" ht="18" customHeight="1">
      <c r="A3088" s="17"/>
      <c r="B3088" s="436" t="s">
        <v>165</v>
      </c>
      <c r="C3088" s="973" t="s">
        <v>120</v>
      </c>
      <c r="D3088" s="974"/>
      <c r="E3088" s="975"/>
      <c r="F3088" s="906" t="s">
        <v>121</v>
      </c>
      <c r="G3088" s="906"/>
      <c r="H3088" s="907" t="s">
        <v>122</v>
      </c>
      <c r="I3088" s="908"/>
      <c r="J3088" s="132" t="s">
        <v>51</v>
      </c>
      <c r="K3088" s="438" t="s">
        <v>123</v>
      </c>
      <c r="L3088" s="262" t="s">
        <v>49</v>
      </c>
      <c r="M3088" s="278" t="s">
        <v>54</v>
      </c>
    </row>
    <row r="3089" spans="1:13" ht="18" customHeight="1" thickBot="1">
      <c r="A3089" s="17"/>
      <c r="B3089" s="436" t="s">
        <v>165</v>
      </c>
      <c r="C3089" s="976"/>
      <c r="D3089" s="977"/>
      <c r="E3089" s="978"/>
      <c r="F3089" s="909">
        <f>IF(OR($I3072="",$I3072="NSO"),"",VLOOKUP($A3067,'Class-1'!$B$9:$DL$108,107,0))</f>
        <v>1000</v>
      </c>
      <c r="G3089" s="910"/>
      <c r="H3089" s="909">
        <f>IF(OR($I3072="",$I3072="NSO"),"",VLOOKUP($A3067,'Class-1'!$B$9:$DL$108,108,0))</f>
        <v>0</v>
      </c>
      <c r="I3089" s="910"/>
      <c r="J3089" s="133">
        <f>IF(OR($I3072="",$I3072="NSO"),"",VLOOKUP($A3067,'Class-1'!$B$9:$DL$200,109,0))</f>
        <v>0</v>
      </c>
      <c r="K3089" s="133" t="str">
        <f>IF(OR($I3072="",$I3072="NSO"),"",VLOOKUP($A3067,'Class-1'!$B$9:$DL$200,110,0))</f>
        <v/>
      </c>
      <c r="L3089" s="263" t="str">
        <f>IF(OR($I3072="",$I3072="NSO"),"",VLOOKUP($A3067,'Class-1'!$B$9:$DL$200,111,0))</f>
        <v/>
      </c>
      <c r="M3089" s="279" t="str">
        <f>IF(OR($I3072="",$I3072="NSO"),"",VLOOKUP($A3067,'Class-1'!$B$9:$DL$200,113,0))</f>
        <v/>
      </c>
    </row>
    <row r="3090" spans="1:13" ht="18" customHeight="1" thickBot="1">
      <c r="A3090" s="17"/>
      <c r="B3090" s="436" t="s">
        <v>165</v>
      </c>
      <c r="C3090" s="979"/>
      <c r="D3090" s="980"/>
      <c r="E3090" s="980"/>
      <c r="F3090" s="980"/>
      <c r="G3090" s="980"/>
      <c r="H3090" s="981"/>
      <c r="I3090" s="983" t="s">
        <v>73</v>
      </c>
      <c r="J3090" s="984"/>
      <c r="K3090" s="63">
        <f>IF(OR($I3072="",$I3072="NSO"),"",VLOOKUP($A3067,'Class-1'!$B$9:$DL$200,104,0))</f>
        <v>0</v>
      </c>
      <c r="L3090" s="982" t="s">
        <v>93</v>
      </c>
      <c r="M3090" s="897"/>
    </row>
    <row r="3091" spans="1:13" ht="18" customHeight="1" thickBot="1">
      <c r="A3091" s="17"/>
      <c r="B3091" s="436" t="s">
        <v>165</v>
      </c>
      <c r="C3091" s="1014" t="s">
        <v>72</v>
      </c>
      <c r="D3091" s="1015"/>
      <c r="E3091" s="1015"/>
      <c r="F3091" s="1015"/>
      <c r="G3091" s="1015"/>
      <c r="H3091" s="1016"/>
      <c r="I3091" s="1017" t="s">
        <v>74</v>
      </c>
      <c r="J3091" s="1018"/>
      <c r="K3091" s="64">
        <f>IF(OR($I3072="",$I3072="NSO"),"",VLOOKUP($A3067,'Class-1'!$B$9:$DL$200,105,0))</f>
        <v>0</v>
      </c>
      <c r="L3091" s="1019" t="str">
        <f>IF(OR($I3072="",$I3072="NSO"),"",VLOOKUP($A3067,'Class-1'!$B$9:$DL$200,106,0))</f>
        <v/>
      </c>
      <c r="M3091" s="1020"/>
    </row>
    <row r="3092" spans="1:13" ht="18" customHeight="1" thickBot="1">
      <c r="A3092" s="17"/>
      <c r="B3092" s="436" t="s">
        <v>165</v>
      </c>
      <c r="C3092" s="1001" t="s">
        <v>66</v>
      </c>
      <c r="D3092" s="1002"/>
      <c r="E3092" s="1003"/>
      <c r="F3092" s="1012" t="s">
        <v>69</v>
      </c>
      <c r="G3092" s="1013"/>
      <c r="H3092" s="272" t="s">
        <v>58</v>
      </c>
      <c r="I3092" s="985" t="s">
        <v>75</v>
      </c>
      <c r="J3092" s="986"/>
      <c r="K3092" s="987">
        <f>IF(OR($I3072="",$I3072="NSO"),"",VLOOKUP($A3067,'Class-1'!$B$9:$DL$200,114,0))</f>
        <v>0</v>
      </c>
      <c r="L3092" s="987"/>
      <c r="M3092" s="988"/>
    </row>
    <row r="3093" spans="1:13" ht="18" customHeight="1">
      <c r="A3093" s="17"/>
      <c r="B3093" s="436" t="s">
        <v>165</v>
      </c>
      <c r="C3093" s="923" t="str">
        <f>'Class-1'!$CC$3</f>
        <v>WORK EXP.</v>
      </c>
      <c r="D3093" s="924"/>
      <c r="E3093" s="925"/>
      <c r="F3093" s="926" t="str">
        <f>IF(OR(C3093="",$I3072="NSO"),"",VLOOKUP($A3067,'Class-1'!$B$9:$DZ$200,121,0))</f>
        <v>0/100</v>
      </c>
      <c r="G3093" s="927"/>
      <c r="H3093" s="85" t="str">
        <f>IF(OR(C3093="",$I3072="NSO"),"",VLOOKUP($A3067,'Class-1'!$B$9:$DL$108,87,0))</f>
        <v/>
      </c>
      <c r="I3093" s="1021" t="s">
        <v>95</v>
      </c>
      <c r="J3093" s="1022"/>
      <c r="K3093" s="1023">
        <f>'Class-1'!$T$2</f>
        <v>44705</v>
      </c>
      <c r="L3093" s="1024"/>
      <c r="M3093" s="1025"/>
    </row>
    <row r="3094" spans="1:13" ht="18" customHeight="1">
      <c r="A3094" s="17"/>
      <c r="B3094" s="436" t="s">
        <v>165</v>
      </c>
      <c r="C3094" s="923" t="str">
        <f>'Class-1'!$CK$3</f>
        <v>ART EDUCATION</v>
      </c>
      <c r="D3094" s="924"/>
      <c r="E3094" s="925"/>
      <c r="F3094" s="926" t="str">
        <f>IF(OR(C3094="",$I3072="NSO"),"",VLOOKUP($A3067,'Class-1'!$B$9:$DZ$200,125,0))</f>
        <v>0/100</v>
      </c>
      <c r="G3094" s="927"/>
      <c r="H3094" s="134" t="str">
        <f>IF(OR(C3094="",$I3072="NSO"),"",VLOOKUP($A3067,'Class-1'!$B$9:$DL$108,95,0))</f>
        <v/>
      </c>
      <c r="I3094" s="928"/>
      <c r="J3094" s="929"/>
      <c r="K3094" s="929"/>
      <c r="L3094" s="929"/>
      <c r="M3094" s="930"/>
    </row>
    <row r="3095" spans="1:13" ht="18" customHeight="1" thickBot="1">
      <c r="A3095" s="17"/>
      <c r="B3095" s="436" t="s">
        <v>165</v>
      </c>
      <c r="C3095" s="931" t="str">
        <f>'Class-1'!$CS$3</f>
        <v>HEALTH &amp; PHY. EDUCATION</v>
      </c>
      <c r="D3095" s="932"/>
      <c r="E3095" s="933"/>
      <c r="F3095" s="926" t="str">
        <f>IF(OR(C3095="",$I3072="NSO"),"",VLOOKUP($A3067,'Class-1'!$B$9:$DZ$200,129,0))</f>
        <v>0/100</v>
      </c>
      <c r="G3095" s="927"/>
      <c r="H3095" s="86" t="str">
        <f>IF(OR(C3095="",$I3072="NSO"),"",VLOOKUP($A3067,'Class-1'!$B$9:$DL$108,103,0))</f>
        <v/>
      </c>
      <c r="I3095" s="889" t="s">
        <v>89</v>
      </c>
      <c r="J3095" s="890"/>
      <c r="K3095" s="936"/>
      <c r="L3095" s="937"/>
      <c r="M3095" s="938"/>
    </row>
    <row r="3096" spans="1:13" ht="18" customHeight="1">
      <c r="A3096" s="17"/>
      <c r="B3096" s="436" t="s">
        <v>165</v>
      </c>
      <c r="C3096" s="895" t="s">
        <v>76</v>
      </c>
      <c r="D3096" s="896"/>
      <c r="E3096" s="896"/>
      <c r="F3096" s="896"/>
      <c r="G3096" s="896"/>
      <c r="H3096" s="897"/>
      <c r="I3096" s="891"/>
      <c r="J3096" s="892"/>
      <c r="K3096" s="939"/>
      <c r="L3096" s="940"/>
      <c r="M3096" s="941"/>
    </row>
    <row r="3097" spans="1:13" ht="18" customHeight="1">
      <c r="A3097" s="17"/>
      <c r="B3097" s="436" t="s">
        <v>165</v>
      </c>
      <c r="C3097" s="135" t="s">
        <v>35</v>
      </c>
      <c r="D3097" s="463" t="s">
        <v>82</v>
      </c>
      <c r="E3097" s="452"/>
      <c r="F3097" s="463" t="s">
        <v>83</v>
      </c>
      <c r="G3097" s="464"/>
      <c r="H3097" s="465"/>
      <c r="I3097" s="893"/>
      <c r="J3097" s="894"/>
      <c r="K3097" s="942"/>
      <c r="L3097" s="943"/>
      <c r="M3097" s="944"/>
    </row>
    <row r="3098" spans="1:13" ht="16.5" customHeight="1">
      <c r="A3098" s="17"/>
      <c r="B3098" s="436" t="s">
        <v>165</v>
      </c>
      <c r="C3098" s="148" t="s">
        <v>168</v>
      </c>
      <c r="D3098" s="451" t="s">
        <v>170</v>
      </c>
      <c r="E3098" s="148"/>
      <c r="F3098" s="468" t="s">
        <v>84</v>
      </c>
      <c r="G3098" s="466"/>
      <c r="H3098" s="467"/>
      <c r="I3098" s="992" t="s">
        <v>90</v>
      </c>
      <c r="J3098" s="993"/>
      <c r="K3098" s="993"/>
      <c r="L3098" s="993"/>
      <c r="M3098" s="994"/>
    </row>
    <row r="3099" spans="1:13" ht="16.5" customHeight="1">
      <c r="A3099" s="17"/>
      <c r="B3099" s="436" t="s">
        <v>165</v>
      </c>
      <c r="C3099" s="471" t="s">
        <v>77</v>
      </c>
      <c r="D3099" s="451" t="s">
        <v>173</v>
      </c>
      <c r="E3099" s="148"/>
      <c r="F3099" s="468" t="s">
        <v>85</v>
      </c>
      <c r="G3099" s="466"/>
      <c r="H3099" s="467"/>
      <c r="I3099" s="995"/>
      <c r="J3099" s="996"/>
      <c r="K3099" s="996"/>
      <c r="L3099" s="996"/>
      <c r="M3099" s="997"/>
    </row>
    <row r="3100" spans="1:13" ht="16.5" customHeight="1">
      <c r="A3100" s="17"/>
      <c r="B3100" s="436" t="s">
        <v>165</v>
      </c>
      <c r="C3100" s="471" t="s">
        <v>78</v>
      </c>
      <c r="D3100" s="451" t="s">
        <v>174</v>
      </c>
      <c r="E3100" s="148"/>
      <c r="F3100" s="468" t="s">
        <v>86</v>
      </c>
      <c r="G3100" s="466"/>
      <c r="H3100" s="467"/>
      <c r="I3100" s="995"/>
      <c r="J3100" s="996"/>
      <c r="K3100" s="996"/>
      <c r="L3100" s="996"/>
      <c r="M3100" s="997"/>
    </row>
    <row r="3101" spans="1:13" ht="16.5" customHeight="1">
      <c r="A3101" s="17"/>
      <c r="B3101" s="436" t="s">
        <v>165</v>
      </c>
      <c r="C3101" s="471" t="s">
        <v>80</v>
      </c>
      <c r="D3101" s="451" t="s">
        <v>171</v>
      </c>
      <c r="E3101" s="148"/>
      <c r="F3101" s="468" t="s">
        <v>88</v>
      </c>
      <c r="G3101" s="466"/>
      <c r="H3101" s="467"/>
      <c r="I3101" s="998"/>
      <c r="J3101" s="999"/>
      <c r="K3101" s="999"/>
      <c r="L3101" s="999"/>
      <c r="M3101" s="1000"/>
    </row>
    <row r="3102" spans="1:13" ht="16.5" customHeight="1" thickBot="1">
      <c r="A3102" s="17"/>
      <c r="B3102" s="437" t="s">
        <v>165</v>
      </c>
      <c r="C3102" s="280" t="s">
        <v>79</v>
      </c>
      <c r="D3102" s="446" t="s">
        <v>172</v>
      </c>
      <c r="E3102" s="439"/>
      <c r="F3102" s="461" t="s">
        <v>87</v>
      </c>
      <c r="G3102" s="462"/>
      <c r="H3102" s="469"/>
      <c r="I3102" s="989" t="s">
        <v>124</v>
      </c>
      <c r="J3102" s="990"/>
      <c r="K3102" s="990"/>
      <c r="L3102" s="990"/>
      <c r="M3102" s="991"/>
    </row>
    <row r="3103" spans="1:13" ht="20.25" customHeight="1" thickBot="1">
      <c r="A3103" s="1004"/>
      <c r="B3103" s="1004"/>
      <c r="C3103" s="1004"/>
      <c r="D3103" s="1004"/>
      <c r="E3103" s="1004"/>
      <c r="F3103" s="1004"/>
      <c r="G3103" s="1004"/>
      <c r="H3103" s="1004"/>
      <c r="I3103" s="1004"/>
      <c r="J3103" s="1004"/>
      <c r="K3103" s="1004"/>
      <c r="L3103" s="1004"/>
      <c r="M3103" s="1004"/>
    </row>
    <row r="3104" spans="1:13" ht="14.25" customHeight="1" thickBot="1">
      <c r="A3104" s="282">
        <f>A3067+1</f>
        <v>86</v>
      </c>
      <c r="B3104" s="1009" t="s">
        <v>61</v>
      </c>
      <c r="C3104" s="1010"/>
      <c r="D3104" s="1010"/>
      <c r="E3104" s="1010"/>
      <c r="F3104" s="1010"/>
      <c r="G3104" s="1010"/>
      <c r="H3104" s="1010"/>
      <c r="I3104" s="1010"/>
      <c r="J3104" s="1010"/>
      <c r="K3104" s="1010"/>
      <c r="L3104" s="1010"/>
      <c r="M3104" s="1011"/>
    </row>
    <row r="3105" spans="1:13" ht="36.75" thickTop="1">
      <c r="A3105" s="17"/>
      <c r="B3105" s="1005"/>
      <c r="C3105" s="1006"/>
      <c r="D3105" s="945" t="str">
        <f>Master!$E$8</f>
        <v>Govt.Sr.Sec.Sch. Raimalwada</v>
      </c>
      <c r="E3105" s="946"/>
      <c r="F3105" s="946"/>
      <c r="G3105" s="946"/>
      <c r="H3105" s="946"/>
      <c r="I3105" s="946"/>
      <c r="J3105" s="946"/>
      <c r="K3105" s="946"/>
      <c r="L3105" s="946"/>
      <c r="M3105" s="947"/>
    </row>
    <row r="3106" spans="1:13" ht="21" customHeight="1" thickBot="1">
      <c r="A3106" s="17"/>
      <c r="B3106" s="1007"/>
      <c r="C3106" s="1008"/>
      <c r="D3106" s="948" t="str">
        <f>Master!$E$11</f>
        <v>P.S.-Bapini (Jodhpur)</v>
      </c>
      <c r="E3106" s="949"/>
      <c r="F3106" s="949"/>
      <c r="G3106" s="949"/>
      <c r="H3106" s="949"/>
      <c r="I3106" s="949"/>
      <c r="J3106" s="949"/>
      <c r="K3106" s="949"/>
      <c r="L3106" s="949"/>
      <c r="M3106" s="950"/>
    </row>
    <row r="3107" spans="1:13" ht="42.75" customHeight="1" thickTop="1">
      <c r="A3107" s="17"/>
      <c r="B3107" s="273"/>
      <c r="C3107" s="916" t="s">
        <v>62</v>
      </c>
      <c r="D3107" s="917"/>
      <c r="E3107" s="917"/>
      <c r="F3107" s="917"/>
      <c r="G3107" s="917"/>
      <c r="H3107" s="917"/>
      <c r="I3107" s="918"/>
      <c r="J3107" s="922" t="s">
        <v>91</v>
      </c>
      <c r="K3107" s="922"/>
      <c r="L3107" s="934" t="str">
        <f>Master!$E$14</f>
        <v>0810000000</v>
      </c>
      <c r="M3107" s="935"/>
    </row>
    <row r="3108" spans="1:13" ht="18" customHeight="1" thickBot="1">
      <c r="A3108" s="17"/>
      <c r="B3108" s="274"/>
      <c r="C3108" s="919"/>
      <c r="D3108" s="920"/>
      <c r="E3108" s="920"/>
      <c r="F3108" s="920"/>
      <c r="G3108" s="920"/>
      <c r="H3108" s="920"/>
      <c r="I3108" s="921"/>
      <c r="J3108" s="898" t="s">
        <v>63</v>
      </c>
      <c r="K3108" s="899"/>
      <c r="L3108" s="902" t="str">
        <f>Master!$E$6</f>
        <v>2021-22</v>
      </c>
      <c r="M3108" s="903"/>
    </row>
    <row r="3109" spans="1:13" ht="18" customHeight="1" thickBot="1">
      <c r="A3109" s="17"/>
      <c r="B3109" s="274"/>
      <c r="C3109" s="951" t="s">
        <v>125</v>
      </c>
      <c r="D3109" s="952"/>
      <c r="E3109" s="952"/>
      <c r="F3109" s="952"/>
      <c r="G3109" s="952"/>
      <c r="H3109" s="952"/>
      <c r="I3109" s="281">
        <f>VLOOKUP($A3104,'Class-1'!$B$9:$F$108,5,0)</f>
        <v>0</v>
      </c>
      <c r="J3109" s="900"/>
      <c r="K3109" s="901"/>
      <c r="L3109" s="904"/>
      <c r="M3109" s="905"/>
    </row>
    <row r="3110" spans="1:13" ht="18" customHeight="1">
      <c r="A3110" s="17"/>
      <c r="B3110" s="436" t="s">
        <v>165</v>
      </c>
      <c r="C3110" s="911" t="s">
        <v>20</v>
      </c>
      <c r="D3110" s="912"/>
      <c r="E3110" s="912"/>
      <c r="F3110" s="913"/>
      <c r="G3110" s="31" t="s">
        <v>101</v>
      </c>
      <c r="H3110" s="914">
        <f>VLOOKUP($A3104,'Class-1'!$B$9:$DL$108,3,0)</f>
        <v>0</v>
      </c>
      <c r="I3110" s="914"/>
      <c r="J3110" s="914"/>
      <c r="K3110" s="914"/>
      <c r="L3110" s="914"/>
      <c r="M3110" s="915"/>
    </row>
    <row r="3111" spans="1:13" ht="18" customHeight="1">
      <c r="A3111" s="17"/>
      <c r="B3111" s="436" t="s">
        <v>165</v>
      </c>
      <c r="C3111" s="953" t="s">
        <v>22</v>
      </c>
      <c r="D3111" s="954"/>
      <c r="E3111" s="954"/>
      <c r="F3111" s="955"/>
      <c r="G3111" s="60" t="s">
        <v>101</v>
      </c>
      <c r="H3111" s="956">
        <f>VLOOKUP($A3104,'Class-1'!$B$9:$DL$108,6,0)</f>
        <v>0</v>
      </c>
      <c r="I3111" s="956"/>
      <c r="J3111" s="956"/>
      <c r="K3111" s="956"/>
      <c r="L3111" s="956"/>
      <c r="M3111" s="957"/>
    </row>
    <row r="3112" spans="1:13" ht="18" customHeight="1">
      <c r="A3112" s="17"/>
      <c r="B3112" s="436" t="s">
        <v>165</v>
      </c>
      <c r="C3112" s="953" t="s">
        <v>23</v>
      </c>
      <c r="D3112" s="954"/>
      <c r="E3112" s="954"/>
      <c r="F3112" s="955"/>
      <c r="G3112" s="60" t="s">
        <v>101</v>
      </c>
      <c r="H3112" s="956">
        <f>VLOOKUP($A3104,'Class-1'!$B$9:$DL$108,7,0)</f>
        <v>0</v>
      </c>
      <c r="I3112" s="956"/>
      <c r="J3112" s="956"/>
      <c r="K3112" s="956"/>
      <c r="L3112" s="956"/>
      <c r="M3112" s="957"/>
    </row>
    <row r="3113" spans="1:13" ht="18" customHeight="1">
      <c r="A3113" s="17"/>
      <c r="B3113" s="436" t="s">
        <v>165</v>
      </c>
      <c r="C3113" s="953" t="s">
        <v>64</v>
      </c>
      <c r="D3113" s="954"/>
      <c r="E3113" s="954"/>
      <c r="F3113" s="955"/>
      <c r="G3113" s="60" t="s">
        <v>101</v>
      </c>
      <c r="H3113" s="956">
        <f>VLOOKUP($A3104,'Class-1'!$B$9:$DL$108,8,0)</f>
        <v>0</v>
      </c>
      <c r="I3113" s="956"/>
      <c r="J3113" s="956"/>
      <c r="K3113" s="956"/>
      <c r="L3113" s="956"/>
      <c r="M3113" s="957"/>
    </row>
    <row r="3114" spans="1:13" ht="18" customHeight="1">
      <c r="A3114" s="17"/>
      <c r="B3114" s="436" t="s">
        <v>165</v>
      </c>
      <c r="C3114" s="953" t="s">
        <v>65</v>
      </c>
      <c r="D3114" s="954"/>
      <c r="E3114" s="954"/>
      <c r="F3114" s="955"/>
      <c r="G3114" s="60" t="s">
        <v>101</v>
      </c>
      <c r="H3114" s="1026" t="str">
        <f>CONCATENATE('Class-1'!$F$4,'Class-1'!$I$4)</f>
        <v>4(A)</v>
      </c>
      <c r="I3114" s="956"/>
      <c r="J3114" s="956"/>
      <c r="K3114" s="956"/>
      <c r="L3114" s="956"/>
      <c r="M3114" s="957"/>
    </row>
    <row r="3115" spans="1:13" ht="18" customHeight="1" thickBot="1">
      <c r="A3115" s="17"/>
      <c r="B3115" s="436" t="s">
        <v>165</v>
      </c>
      <c r="C3115" s="1027" t="s">
        <v>25</v>
      </c>
      <c r="D3115" s="1028"/>
      <c r="E3115" s="1028"/>
      <c r="F3115" s="1029"/>
      <c r="G3115" s="130" t="s">
        <v>101</v>
      </c>
      <c r="H3115" s="1030">
        <f>VLOOKUP($A3104,'Class-1'!$B$9:$DL$108,9,0)</f>
        <v>0</v>
      </c>
      <c r="I3115" s="1030"/>
      <c r="J3115" s="1030"/>
      <c r="K3115" s="1030"/>
      <c r="L3115" s="1030"/>
      <c r="M3115" s="1031"/>
    </row>
    <row r="3116" spans="1:13" ht="18" customHeight="1">
      <c r="A3116" s="17"/>
      <c r="B3116" s="436" t="s">
        <v>165</v>
      </c>
      <c r="C3116" s="958" t="s">
        <v>66</v>
      </c>
      <c r="D3116" s="959"/>
      <c r="E3116" s="268" t="s">
        <v>109</v>
      </c>
      <c r="F3116" s="268" t="s">
        <v>110</v>
      </c>
      <c r="G3116" s="265" t="s">
        <v>34</v>
      </c>
      <c r="H3116" s="269" t="s">
        <v>67</v>
      </c>
      <c r="I3116" s="265" t="s">
        <v>147</v>
      </c>
      <c r="J3116" s="270" t="s">
        <v>31</v>
      </c>
      <c r="K3116" s="960" t="s">
        <v>118</v>
      </c>
      <c r="L3116" s="961"/>
      <c r="M3116" s="275" t="s">
        <v>119</v>
      </c>
    </row>
    <row r="3117" spans="1:13" ht="18" customHeight="1" thickBot="1">
      <c r="A3117" s="17"/>
      <c r="B3117" s="436" t="s">
        <v>165</v>
      </c>
      <c r="C3117" s="966" t="s">
        <v>68</v>
      </c>
      <c r="D3117" s="967"/>
      <c r="E3117" s="470">
        <f>'Class-1'!$K$7</f>
        <v>20</v>
      </c>
      <c r="F3117" s="470">
        <f>'Class-1'!$L$7</f>
        <v>20</v>
      </c>
      <c r="G3117" s="266">
        <f>E3117+F3117</f>
        <v>40</v>
      </c>
      <c r="H3117" s="470">
        <f>'Class-1'!$Q$7</f>
        <v>60</v>
      </c>
      <c r="I3117" s="266">
        <f>G3117+H3117</f>
        <v>100</v>
      </c>
      <c r="J3117" s="470">
        <f>'Class-1'!$U$7</f>
        <v>100</v>
      </c>
      <c r="K3117" s="1032">
        <f>I3117+J3117</f>
        <v>200</v>
      </c>
      <c r="L3117" s="1033"/>
      <c r="M3117" s="276" t="s">
        <v>166</v>
      </c>
    </row>
    <row r="3118" spans="1:13" ht="18" customHeight="1">
      <c r="A3118" s="17"/>
      <c r="B3118" s="436" t="s">
        <v>165</v>
      </c>
      <c r="C3118" s="1034" t="str">
        <f>'Class-1'!$K$3</f>
        <v>Hindi</v>
      </c>
      <c r="D3118" s="1035"/>
      <c r="E3118" s="131">
        <f>IF(OR(C3118="",$I3109="NSO"),"",VLOOKUP($A3104,'Class-1'!$B$9:$DL$108,10,0))</f>
        <v>0</v>
      </c>
      <c r="F3118" s="131">
        <f>IF(OR(C3118="",$I3109="NSO"),"",VLOOKUP($A3104,'Class-1'!$B$9:$DL$108,11,0))</f>
        <v>0</v>
      </c>
      <c r="G3118" s="267">
        <f>SUM(E3118,F3118)</f>
        <v>0</v>
      </c>
      <c r="H3118" s="131">
        <f>IF(OR(C3118="",$I3109="NSO"),"",VLOOKUP($A3104,'Class-1'!$B$9:$DL$108,16,0))</f>
        <v>0</v>
      </c>
      <c r="I3118" s="264">
        <f t="shared" ref="I3118:I3123" si="341">SUM(G3118,H3118)</f>
        <v>0</v>
      </c>
      <c r="J3118" s="131">
        <f>IF(OR(C3118="",$I3109="NSO"),"",VLOOKUP($A3104,'Class-1'!$B$9:$DL$108,20,0))</f>
        <v>0</v>
      </c>
      <c r="K3118" s="1036">
        <f t="shared" ref="K3118:K3123" si="342">SUM(I3118,J3118)</f>
        <v>0</v>
      </c>
      <c r="L3118" s="1037">
        <f t="shared" ref="L3118:L3123" si="343">SUM(J3118,K3118)</f>
        <v>0</v>
      </c>
      <c r="M3118" s="277" t="str">
        <f>IF(OR(C3118="",$I3109="NSO"),"",VLOOKUP($A3104,'Class-1'!$B$9:$DL$108,23,0))</f>
        <v/>
      </c>
    </row>
    <row r="3119" spans="1:13" ht="18" customHeight="1">
      <c r="A3119" s="17"/>
      <c r="B3119" s="436" t="s">
        <v>165</v>
      </c>
      <c r="C3119" s="962" t="str">
        <f>'Class-1'!$Y$3</f>
        <v>Mathematics</v>
      </c>
      <c r="D3119" s="963"/>
      <c r="E3119" s="131">
        <f>IF(OR(C3119="",$I3109="NSO"),"",VLOOKUP($A3104,'Class-1'!$B$9:$DL$108,24,0))</f>
        <v>0</v>
      </c>
      <c r="F3119" s="131">
        <f>IF(OR(C3119="",$I3109="NSO"),"",VLOOKUP($A3104,'Class-1'!$B$9:$DL$108,25,0))</f>
        <v>0</v>
      </c>
      <c r="G3119" s="267">
        <f t="shared" ref="G3119:G3123" si="344">SUM(E3119,F3119)</f>
        <v>0</v>
      </c>
      <c r="H3119" s="131">
        <f>IF(OR(C3119="",$I3109="NSO"),"",VLOOKUP($A3104,'Class-1'!$B$9:$DL$108,30,0))</f>
        <v>0</v>
      </c>
      <c r="I3119" s="264">
        <f t="shared" si="341"/>
        <v>0</v>
      </c>
      <c r="J3119" s="131">
        <f>IF(OR(C3119="",$I3109="NSO"),"",VLOOKUP($A3104,'Class-1'!$B$9:$DL$108,34,0))</f>
        <v>0</v>
      </c>
      <c r="K3119" s="964">
        <f t="shared" si="342"/>
        <v>0</v>
      </c>
      <c r="L3119" s="965">
        <f t="shared" si="343"/>
        <v>0</v>
      </c>
      <c r="M3119" s="277" t="str">
        <f>IF(OR(C3119="",$I3109="NSO"),"",VLOOKUP($A3104,'Class-1'!$B$9:$DL$108,37,0))</f>
        <v/>
      </c>
    </row>
    <row r="3120" spans="1:13" ht="18" customHeight="1">
      <c r="A3120" s="17"/>
      <c r="B3120" s="436" t="s">
        <v>165</v>
      </c>
      <c r="C3120" s="962" t="str">
        <f>'Class-1'!$AM$3</f>
        <v>Sanskrit</v>
      </c>
      <c r="D3120" s="963"/>
      <c r="E3120" s="131">
        <f>IF(OR(C3120="",$I3109="NSO"),"",VLOOKUP($A3104,'Class-1'!$B$9:$DL$108,38,0))</f>
        <v>0</v>
      </c>
      <c r="F3120" s="131">
        <f>IF(OR(C3120="",$I3109="NSO"),"",VLOOKUP($A3104,'Class-1'!$B$9:$DL$108,39,0))</f>
        <v>0</v>
      </c>
      <c r="G3120" s="267">
        <f t="shared" si="344"/>
        <v>0</v>
      </c>
      <c r="H3120" s="131">
        <f>IF(OR(C3120="",$I3109="NSO"),"",VLOOKUP($A3104,'Class-1'!$B$9:$DL$108,44,0))</f>
        <v>0</v>
      </c>
      <c r="I3120" s="264">
        <f t="shared" si="341"/>
        <v>0</v>
      </c>
      <c r="J3120" s="131">
        <f>IF(OR(C3120="",$I3109="NSO"),"",VLOOKUP($A3104,'Class-1'!$B$9:$DL$108,48,0))</f>
        <v>0</v>
      </c>
      <c r="K3120" s="964">
        <f t="shared" si="342"/>
        <v>0</v>
      </c>
      <c r="L3120" s="965">
        <f t="shared" si="343"/>
        <v>0</v>
      </c>
      <c r="M3120" s="277" t="str">
        <f>IF(OR(C3120="",$I3109="NSO"),"",VLOOKUP($A3104,'Class-1'!$B$9:$DL$108,51,0))</f>
        <v/>
      </c>
    </row>
    <row r="3121" spans="1:13" ht="18" customHeight="1">
      <c r="A3121" s="17"/>
      <c r="B3121" s="436" t="s">
        <v>165</v>
      </c>
      <c r="C3121" s="962" t="str">
        <f>'Class-1'!$BA$3</f>
        <v>English</v>
      </c>
      <c r="D3121" s="963"/>
      <c r="E3121" s="131">
        <f>IF(OR(C3121="",$I3109="NSO"),"",VLOOKUP($A3104,'Class-1'!$B$9:$DL$108,52,0))</f>
        <v>0</v>
      </c>
      <c r="F3121" s="131">
        <f>IF(OR(C3121="",$I3109="NSO"),"",VLOOKUP($A3104,'Class-1'!$B$9:$DL$108,53,0))</f>
        <v>0</v>
      </c>
      <c r="G3121" s="267">
        <f t="shared" si="344"/>
        <v>0</v>
      </c>
      <c r="H3121" s="131">
        <f>IF(OR(C3121="",$I3109="NSO"),"",VLOOKUP($A3104,'Class-1'!$B$9:$DL$108,58,0))</f>
        <v>0</v>
      </c>
      <c r="I3121" s="264">
        <f t="shared" si="341"/>
        <v>0</v>
      </c>
      <c r="J3121" s="131">
        <f>IF(OR(C3121="",$I3109="NSO"),"",VLOOKUP($A3104,'Class-1'!$B$9:$DL$108,62,0))</f>
        <v>0</v>
      </c>
      <c r="K3121" s="964">
        <f t="shared" si="342"/>
        <v>0</v>
      </c>
      <c r="L3121" s="965">
        <f t="shared" si="343"/>
        <v>0</v>
      </c>
      <c r="M3121" s="277" t="str">
        <f>IF(OR(C3121="",$I3109="NSO"),"",VLOOKUP($A3104,'Class-1'!$B$9:$DL$108,65,0))</f>
        <v/>
      </c>
    </row>
    <row r="3122" spans="1:13" ht="18" customHeight="1" thickBot="1">
      <c r="A3122" s="17"/>
      <c r="B3122" s="436" t="s">
        <v>165</v>
      </c>
      <c r="C3122" s="966" t="s">
        <v>68</v>
      </c>
      <c r="D3122" s="967"/>
      <c r="E3122" s="470">
        <f>'Class-1'!$BO$7</f>
        <v>20</v>
      </c>
      <c r="F3122" s="470">
        <f>'Class-1'!$BP$7</f>
        <v>20</v>
      </c>
      <c r="G3122" s="266">
        <f t="shared" si="344"/>
        <v>40</v>
      </c>
      <c r="H3122" s="271">
        <f>'Class-1'!$BU$7</f>
        <v>60</v>
      </c>
      <c r="I3122" s="266">
        <f t="shared" si="341"/>
        <v>100</v>
      </c>
      <c r="J3122" s="470">
        <f>'Class-1'!$BY$7</f>
        <v>100</v>
      </c>
      <c r="K3122" s="1032">
        <f t="shared" si="342"/>
        <v>200</v>
      </c>
      <c r="L3122" s="1033">
        <f t="shared" si="343"/>
        <v>300</v>
      </c>
      <c r="M3122" s="276" t="s">
        <v>166</v>
      </c>
    </row>
    <row r="3123" spans="1:13" ht="18" customHeight="1">
      <c r="A3123" s="17"/>
      <c r="B3123" s="436" t="s">
        <v>165</v>
      </c>
      <c r="C3123" s="962" t="str">
        <f>'Class-1'!$BO$3</f>
        <v>Env. Study</v>
      </c>
      <c r="D3123" s="963"/>
      <c r="E3123" s="131">
        <f>IF(OR(C3123="",$I3109="NSO"),"",VLOOKUP($A3104,'Class-1'!$B$9:$DL$108,66,0))</f>
        <v>0</v>
      </c>
      <c r="F3123" s="131">
        <f>IF(OR(C3123="",$I3109="NSO"),"",VLOOKUP($A3104,'Class-1'!$B$9:$DL$108,67,0))</f>
        <v>0</v>
      </c>
      <c r="G3123" s="264">
        <f t="shared" si="344"/>
        <v>0</v>
      </c>
      <c r="H3123" s="131">
        <f>IF(OR(C3123="",$I3109="NSO"),"",VLOOKUP($A3104,'Class-1'!$B$9:$DL$108,72,0))</f>
        <v>0</v>
      </c>
      <c r="I3123" s="264">
        <f t="shared" si="341"/>
        <v>0</v>
      </c>
      <c r="J3123" s="131">
        <f>IF(OR(C3123="",$I3109="NSO"),"",VLOOKUP($A3104,'Class-1'!$B$9:$DL$108,76,0))</f>
        <v>0</v>
      </c>
      <c r="K3123" s="968">
        <f t="shared" si="342"/>
        <v>0</v>
      </c>
      <c r="L3123" s="969">
        <f t="shared" si="343"/>
        <v>0</v>
      </c>
      <c r="M3123" s="277" t="str">
        <f>IF(OR(C3123="",$I3109="NSO"),"",VLOOKUP($A3104,'Class-1'!$B$9:$DL$108,79,0))</f>
        <v/>
      </c>
    </row>
    <row r="3124" spans="1:13" ht="18" customHeight="1" thickBot="1">
      <c r="A3124" s="17"/>
      <c r="B3124" s="436" t="s">
        <v>165</v>
      </c>
      <c r="C3124" s="970"/>
      <c r="D3124" s="971"/>
      <c r="E3124" s="971"/>
      <c r="F3124" s="971"/>
      <c r="G3124" s="971"/>
      <c r="H3124" s="971"/>
      <c r="I3124" s="971"/>
      <c r="J3124" s="971"/>
      <c r="K3124" s="971"/>
      <c r="L3124" s="971"/>
      <c r="M3124" s="972"/>
    </row>
    <row r="3125" spans="1:13" ht="18" customHeight="1">
      <c r="A3125" s="17"/>
      <c r="B3125" s="436" t="s">
        <v>165</v>
      </c>
      <c r="C3125" s="973" t="s">
        <v>120</v>
      </c>
      <c r="D3125" s="974"/>
      <c r="E3125" s="975"/>
      <c r="F3125" s="906" t="s">
        <v>121</v>
      </c>
      <c r="G3125" s="906"/>
      <c r="H3125" s="907" t="s">
        <v>122</v>
      </c>
      <c r="I3125" s="908"/>
      <c r="J3125" s="132" t="s">
        <v>51</v>
      </c>
      <c r="K3125" s="438" t="s">
        <v>123</v>
      </c>
      <c r="L3125" s="262" t="s">
        <v>49</v>
      </c>
      <c r="M3125" s="278" t="s">
        <v>54</v>
      </c>
    </row>
    <row r="3126" spans="1:13" ht="18" customHeight="1" thickBot="1">
      <c r="A3126" s="17"/>
      <c r="B3126" s="436" t="s">
        <v>165</v>
      </c>
      <c r="C3126" s="976"/>
      <c r="D3126" s="977"/>
      <c r="E3126" s="978"/>
      <c r="F3126" s="909">
        <f>IF(OR($I3109="",$I3109="NSO"),"",VLOOKUP($A3104,'Class-1'!$B$9:$DL$108,107,0))</f>
        <v>1000</v>
      </c>
      <c r="G3126" s="910"/>
      <c r="H3126" s="909">
        <f>IF(OR($I3109="",$I3109="NSO"),"",VLOOKUP($A3104,'Class-1'!$B$9:$DL$108,108,0))</f>
        <v>0</v>
      </c>
      <c r="I3126" s="910"/>
      <c r="J3126" s="133">
        <f>IF(OR($I3109="",$I3109="NSO"),"",VLOOKUP($A3104,'Class-1'!$B$9:$DL$200,109,0))</f>
        <v>0</v>
      </c>
      <c r="K3126" s="133" t="str">
        <f>IF(OR($I3109="",$I3109="NSO"),"",VLOOKUP($A3104,'Class-1'!$B$9:$DL$200,110,0))</f>
        <v/>
      </c>
      <c r="L3126" s="263" t="str">
        <f>IF(OR($I3109="",$I3109="NSO"),"",VLOOKUP($A3104,'Class-1'!$B$9:$DL$200,111,0))</f>
        <v/>
      </c>
      <c r="M3126" s="279" t="str">
        <f>IF(OR($I3109="",$I3109="NSO"),"",VLOOKUP($A3104,'Class-1'!$B$9:$DL$200,113,0))</f>
        <v/>
      </c>
    </row>
    <row r="3127" spans="1:13" ht="18" customHeight="1" thickBot="1">
      <c r="A3127" s="17"/>
      <c r="B3127" s="436" t="s">
        <v>165</v>
      </c>
      <c r="C3127" s="979"/>
      <c r="D3127" s="980"/>
      <c r="E3127" s="980"/>
      <c r="F3127" s="980"/>
      <c r="G3127" s="980"/>
      <c r="H3127" s="981"/>
      <c r="I3127" s="983" t="s">
        <v>73</v>
      </c>
      <c r="J3127" s="984"/>
      <c r="K3127" s="63">
        <f>IF(OR($I3109="",$I3109="NSO"),"",VLOOKUP($A3104,'Class-1'!$B$9:$DL$200,104,0))</f>
        <v>0</v>
      </c>
      <c r="L3127" s="982" t="s">
        <v>93</v>
      </c>
      <c r="M3127" s="897"/>
    </row>
    <row r="3128" spans="1:13" ht="18" customHeight="1" thickBot="1">
      <c r="A3128" s="17"/>
      <c r="B3128" s="436" t="s">
        <v>165</v>
      </c>
      <c r="C3128" s="1014" t="s">
        <v>72</v>
      </c>
      <c r="D3128" s="1015"/>
      <c r="E3128" s="1015"/>
      <c r="F3128" s="1015"/>
      <c r="G3128" s="1015"/>
      <c r="H3128" s="1016"/>
      <c r="I3128" s="1017" t="s">
        <v>74</v>
      </c>
      <c r="J3128" s="1018"/>
      <c r="K3128" s="64">
        <f>IF(OR($I3109="",$I3109="NSO"),"",VLOOKUP($A3104,'Class-1'!$B$9:$DL$200,105,0))</f>
        <v>0</v>
      </c>
      <c r="L3128" s="1019" t="str">
        <f>IF(OR($I3109="",$I3109="NSO"),"",VLOOKUP($A3104,'Class-1'!$B$9:$DL$200,106,0))</f>
        <v/>
      </c>
      <c r="M3128" s="1020"/>
    </row>
    <row r="3129" spans="1:13" ht="18" customHeight="1" thickBot="1">
      <c r="A3129" s="17"/>
      <c r="B3129" s="436" t="s">
        <v>165</v>
      </c>
      <c r="C3129" s="1001" t="s">
        <v>66</v>
      </c>
      <c r="D3129" s="1002"/>
      <c r="E3129" s="1003"/>
      <c r="F3129" s="1012" t="s">
        <v>69</v>
      </c>
      <c r="G3129" s="1013"/>
      <c r="H3129" s="272" t="s">
        <v>58</v>
      </c>
      <c r="I3129" s="985" t="s">
        <v>75</v>
      </c>
      <c r="J3129" s="986"/>
      <c r="K3129" s="987">
        <f>IF(OR($I3109="",$I3109="NSO"),"",VLOOKUP($A3104,'Class-1'!$B$9:$DL$200,114,0))</f>
        <v>0</v>
      </c>
      <c r="L3129" s="987"/>
      <c r="M3129" s="988"/>
    </row>
    <row r="3130" spans="1:13" ht="18" customHeight="1">
      <c r="A3130" s="17"/>
      <c r="B3130" s="436" t="s">
        <v>165</v>
      </c>
      <c r="C3130" s="923" t="str">
        <f>'Class-1'!$CC$3</f>
        <v>WORK EXP.</v>
      </c>
      <c r="D3130" s="924"/>
      <c r="E3130" s="925"/>
      <c r="F3130" s="926" t="str">
        <f>IF(OR(C3130="",$I3109="NSO"),"",VLOOKUP($A3104,'Class-1'!$B$9:$DZ$200,121,0))</f>
        <v>0/100</v>
      </c>
      <c r="G3130" s="927"/>
      <c r="H3130" s="85" t="str">
        <f>IF(OR(C3130="",$I3109="NSO"),"",VLOOKUP($A3104,'Class-1'!$B$9:$DL$108,87,0))</f>
        <v/>
      </c>
      <c r="I3130" s="1021" t="s">
        <v>95</v>
      </c>
      <c r="J3130" s="1022"/>
      <c r="K3130" s="1023">
        <f>'Class-1'!$T$2</f>
        <v>44705</v>
      </c>
      <c r="L3130" s="1024"/>
      <c r="M3130" s="1025"/>
    </row>
    <row r="3131" spans="1:13" ht="18" customHeight="1">
      <c r="A3131" s="17"/>
      <c r="B3131" s="436" t="s">
        <v>165</v>
      </c>
      <c r="C3131" s="923" t="str">
        <f>'Class-1'!$CK$3</f>
        <v>ART EDUCATION</v>
      </c>
      <c r="D3131" s="924"/>
      <c r="E3131" s="925"/>
      <c r="F3131" s="926" t="str">
        <f>IF(OR(C3131="",$I3109="NSO"),"",VLOOKUP($A3104,'Class-1'!$B$9:$DZ$200,125,0))</f>
        <v>0/100</v>
      </c>
      <c r="G3131" s="927"/>
      <c r="H3131" s="134" t="str">
        <f>IF(OR(C3131="",$I3109="NSO"),"",VLOOKUP($A3104,'Class-1'!$B$9:$DL$108,95,0))</f>
        <v/>
      </c>
      <c r="I3131" s="928"/>
      <c r="J3131" s="929"/>
      <c r="K3131" s="929"/>
      <c r="L3131" s="929"/>
      <c r="M3131" s="930"/>
    </row>
    <row r="3132" spans="1:13" ht="18" customHeight="1" thickBot="1">
      <c r="A3132" s="17"/>
      <c r="B3132" s="436" t="s">
        <v>165</v>
      </c>
      <c r="C3132" s="931" t="str">
        <f>'Class-1'!$CS$3</f>
        <v>HEALTH &amp; PHY. EDUCATION</v>
      </c>
      <c r="D3132" s="932"/>
      <c r="E3132" s="933"/>
      <c r="F3132" s="926" t="str">
        <f>IF(OR(C3132="",$I3109="NSO"),"",VLOOKUP($A3104,'Class-1'!$B$9:$DZ$200,129,0))</f>
        <v>0/100</v>
      </c>
      <c r="G3132" s="927"/>
      <c r="H3132" s="86" t="str">
        <f>IF(OR(C3132="",$I3109="NSO"),"",VLOOKUP($A3104,'Class-1'!$B$9:$DL$108,103,0))</f>
        <v/>
      </c>
      <c r="I3132" s="889" t="s">
        <v>89</v>
      </c>
      <c r="J3132" s="890"/>
      <c r="K3132" s="936"/>
      <c r="L3132" s="937"/>
      <c r="M3132" s="938"/>
    </row>
    <row r="3133" spans="1:13" ht="18" customHeight="1">
      <c r="A3133" s="17"/>
      <c r="B3133" s="436" t="s">
        <v>165</v>
      </c>
      <c r="C3133" s="895" t="s">
        <v>76</v>
      </c>
      <c r="D3133" s="896"/>
      <c r="E3133" s="896"/>
      <c r="F3133" s="896"/>
      <c r="G3133" s="896"/>
      <c r="H3133" s="897"/>
      <c r="I3133" s="891"/>
      <c r="J3133" s="892"/>
      <c r="K3133" s="939"/>
      <c r="L3133" s="940"/>
      <c r="M3133" s="941"/>
    </row>
    <row r="3134" spans="1:13" ht="18" customHeight="1">
      <c r="A3134" s="17"/>
      <c r="B3134" s="436" t="s">
        <v>165</v>
      </c>
      <c r="C3134" s="135" t="s">
        <v>35</v>
      </c>
      <c r="D3134" s="463" t="s">
        <v>82</v>
      </c>
      <c r="E3134" s="452"/>
      <c r="F3134" s="463" t="s">
        <v>83</v>
      </c>
      <c r="G3134" s="464"/>
      <c r="H3134" s="465"/>
      <c r="I3134" s="893"/>
      <c r="J3134" s="894"/>
      <c r="K3134" s="942"/>
      <c r="L3134" s="943"/>
      <c r="M3134" s="944"/>
    </row>
    <row r="3135" spans="1:13" ht="16.5" customHeight="1">
      <c r="A3135" s="17"/>
      <c r="B3135" s="436" t="s">
        <v>165</v>
      </c>
      <c r="C3135" s="148" t="s">
        <v>168</v>
      </c>
      <c r="D3135" s="451" t="s">
        <v>170</v>
      </c>
      <c r="E3135" s="148"/>
      <c r="F3135" s="468" t="s">
        <v>84</v>
      </c>
      <c r="G3135" s="466"/>
      <c r="H3135" s="467"/>
      <c r="I3135" s="992" t="s">
        <v>90</v>
      </c>
      <c r="J3135" s="993"/>
      <c r="K3135" s="993"/>
      <c r="L3135" s="993"/>
      <c r="M3135" s="994"/>
    </row>
    <row r="3136" spans="1:13" ht="16.5" customHeight="1">
      <c r="A3136" s="17"/>
      <c r="B3136" s="436" t="s">
        <v>165</v>
      </c>
      <c r="C3136" s="471" t="s">
        <v>77</v>
      </c>
      <c r="D3136" s="451" t="s">
        <v>173</v>
      </c>
      <c r="E3136" s="148"/>
      <c r="F3136" s="468" t="s">
        <v>85</v>
      </c>
      <c r="G3136" s="466"/>
      <c r="H3136" s="467"/>
      <c r="I3136" s="995"/>
      <c r="J3136" s="996"/>
      <c r="K3136" s="996"/>
      <c r="L3136" s="996"/>
      <c r="M3136" s="997"/>
    </row>
    <row r="3137" spans="1:13" ht="16.5" customHeight="1">
      <c r="A3137" s="17"/>
      <c r="B3137" s="436" t="s">
        <v>165</v>
      </c>
      <c r="C3137" s="471" t="s">
        <v>78</v>
      </c>
      <c r="D3137" s="451" t="s">
        <v>174</v>
      </c>
      <c r="E3137" s="148"/>
      <c r="F3137" s="468" t="s">
        <v>86</v>
      </c>
      <c r="G3137" s="466"/>
      <c r="H3137" s="467"/>
      <c r="I3137" s="995"/>
      <c r="J3137" s="996"/>
      <c r="K3137" s="996"/>
      <c r="L3137" s="996"/>
      <c r="M3137" s="997"/>
    </row>
    <row r="3138" spans="1:13" ht="16.5" customHeight="1">
      <c r="A3138" s="17"/>
      <c r="B3138" s="436" t="s">
        <v>165</v>
      </c>
      <c r="C3138" s="471" t="s">
        <v>80</v>
      </c>
      <c r="D3138" s="451" t="s">
        <v>171</v>
      </c>
      <c r="E3138" s="148"/>
      <c r="F3138" s="468" t="s">
        <v>88</v>
      </c>
      <c r="G3138" s="466"/>
      <c r="H3138" s="467"/>
      <c r="I3138" s="998"/>
      <c r="J3138" s="999"/>
      <c r="K3138" s="999"/>
      <c r="L3138" s="999"/>
      <c r="M3138" s="1000"/>
    </row>
    <row r="3139" spans="1:13" ht="16.5" customHeight="1" thickBot="1">
      <c r="A3139" s="17"/>
      <c r="B3139" s="437" t="s">
        <v>165</v>
      </c>
      <c r="C3139" s="280" t="s">
        <v>79</v>
      </c>
      <c r="D3139" s="446" t="s">
        <v>172</v>
      </c>
      <c r="E3139" s="439"/>
      <c r="F3139" s="461" t="s">
        <v>87</v>
      </c>
      <c r="G3139" s="462"/>
      <c r="H3139" s="469"/>
      <c r="I3139" s="989" t="s">
        <v>124</v>
      </c>
      <c r="J3139" s="990"/>
      <c r="K3139" s="990"/>
      <c r="L3139" s="990"/>
      <c r="M3139" s="991"/>
    </row>
    <row r="3140" spans="1:13" ht="14.25" customHeight="1" thickBot="1">
      <c r="A3140" s="282">
        <f>A3104+1</f>
        <v>87</v>
      </c>
      <c r="B3140" s="1009" t="s">
        <v>61</v>
      </c>
      <c r="C3140" s="1010"/>
      <c r="D3140" s="1010"/>
      <c r="E3140" s="1010"/>
      <c r="F3140" s="1010"/>
      <c r="G3140" s="1010"/>
      <c r="H3140" s="1010"/>
      <c r="I3140" s="1010"/>
      <c r="J3140" s="1010"/>
      <c r="K3140" s="1010"/>
      <c r="L3140" s="1010"/>
      <c r="M3140" s="1011"/>
    </row>
    <row r="3141" spans="1:13" ht="36.75" thickTop="1">
      <c r="A3141" s="17"/>
      <c r="B3141" s="1005"/>
      <c r="C3141" s="1006"/>
      <c r="D3141" s="945" t="str">
        <f>Master!$E$8</f>
        <v>Govt.Sr.Sec.Sch. Raimalwada</v>
      </c>
      <c r="E3141" s="946"/>
      <c r="F3141" s="946"/>
      <c r="G3141" s="946"/>
      <c r="H3141" s="946"/>
      <c r="I3141" s="946"/>
      <c r="J3141" s="946"/>
      <c r="K3141" s="946"/>
      <c r="L3141" s="946"/>
      <c r="M3141" s="947"/>
    </row>
    <row r="3142" spans="1:13" ht="21" customHeight="1" thickBot="1">
      <c r="A3142" s="17"/>
      <c r="B3142" s="1007"/>
      <c r="C3142" s="1008"/>
      <c r="D3142" s="948" t="str">
        <f>Master!$E$11</f>
        <v>P.S.-Bapini (Jodhpur)</v>
      </c>
      <c r="E3142" s="949"/>
      <c r="F3142" s="949"/>
      <c r="G3142" s="949"/>
      <c r="H3142" s="949"/>
      <c r="I3142" s="949"/>
      <c r="J3142" s="949"/>
      <c r="K3142" s="949"/>
      <c r="L3142" s="949"/>
      <c r="M3142" s="950"/>
    </row>
    <row r="3143" spans="1:13" ht="42.75" customHeight="1" thickTop="1">
      <c r="A3143" s="17"/>
      <c r="B3143" s="273"/>
      <c r="C3143" s="916" t="s">
        <v>62</v>
      </c>
      <c r="D3143" s="917"/>
      <c r="E3143" s="917"/>
      <c r="F3143" s="917"/>
      <c r="G3143" s="917"/>
      <c r="H3143" s="917"/>
      <c r="I3143" s="918"/>
      <c r="J3143" s="922" t="s">
        <v>91</v>
      </c>
      <c r="K3143" s="922"/>
      <c r="L3143" s="934" t="str">
        <f>Master!$E$14</f>
        <v>0810000000</v>
      </c>
      <c r="M3143" s="935"/>
    </row>
    <row r="3144" spans="1:13" ht="18" customHeight="1" thickBot="1">
      <c r="A3144" s="17"/>
      <c r="B3144" s="274"/>
      <c r="C3144" s="919"/>
      <c r="D3144" s="920"/>
      <c r="E3144" s="920"/>
      <c r="F3144" s="920"/>
      <c r="G3144" s="920"/>
      <c r="H3144" s="920"/>
      <c r="I3144" s="921"/>
      <c r="J3144" s="898" t="s">
        <v>63</v>
      </c>
      <c r="K3144" s="899"/>
      <c r="L3144" s="902" t="str">
        <f>Master!$E$6</f>
        <v>2021-22</v>
      </c>
      <c r="M3144" s="903"/>
    </row>
    <row r="3145" spans="1:13" ht="18" customHeight="1" thickBot="1">
      <c r="A3145" s="17"/>
      <c r="B3145" s="274"/>
      <c r="C3145" s="951" t="s">
        <v>125</v>
      </c>
      <c r="D3145" s="952"/>
      <c r="E3145" s="952"/>
      <c r="F3145" s="952"/>
      <c r="G3145" s="952"/>
      <c r="H3145" s="952"/>
      <c r="I3145" s="281">
        <f>VLOOKUP($A3140,'Class-1'!$B$9:$F$108,5,0)</f>
        <v>0</v>
      </c>
      <c r="J3145" s="900"/>
      <c r="K3145" s="901"/>
      <c r="L3145" s="904"/>
      <c r="M3145" s="905"/>
    </row>
    <row r="3146" spans="1:13" ht="18" customHeight="1">
      <c r="A3146" s="17"/>
      <c r="B3146" s="436" t="s">
        <v>165</v>
      </c>
      <c r="C3146" s="911" t="s">
        <v>20</v>
      </c>
      <c r="D3146" s="912"/>
      <c r="E3146" s="912"/>
      <c r="F3146" s="913"/>
      <c r="G3146" s="31" t="s">
        <v>101</v>
      </c>
      <c r="H3146" s="914">
        <f>VLOOKUP($A3140,'Class-1'!$B$9:$DL$108,3,0)</f>
        <v>0</v>
      </c>
      <c r="I3146" s="914"/>
      <c r="J3146" s="914"/>
      <c r="K3146" s="914"/>
      <c r="L3146" s="914"/>
      <c r="M3146" s="915"/>
    </row>
    <row r="3147" spans="1:13" ht="18" customHeight="1">
      <c r="A3147" s="17"/>
      <c r="B3147" s="436" t="s">
        <v>165</v>
      </c>
      <c r="C3147" s="953" t="s">
        <v>22</v>
      </c>
      <c r="D3147" s="954"/>
      <c r="E3147" s="954"/>
      <c r="F3147" s="955"/>
      <c r="G3147" s="60" t="s">
        <v>101</v>
      </c>
      <c r="H3147" s="956">
        <f>VLOOKUP($A3140,'Class-1'!$B$9:$DL$108,6,0)</f>
        <v>0</v>
      </c>
      <c r="I3147" s="956"/>
      <c r="J3147" s="956"/>
      <c r="K3147" s="956"/>
      <c r="L3147" s="956"/>
      <c r="M3147" s="957"/>
    </row>
    <row r="3148" spans="1:13" ht="18" customHeight="1">
      <c r="A3148" s="17"/>
      <c r="B3148" s="436" t="s">
        <v>165</v>
      </c>
      <c r="C3148" s="953" t="s">
        <v>23</v>
      </c>
      <c r="D3148" s="954"/>
      <c r="E3148" s="954"/>
      <c r="F3148" s="955"/>
      <c r="G3148" s="60" t="s">
        <v>101</v>
      </c>
      <c r="H3148" s="956">
        <f>VLOOKUP($A3140,'Class-1'!$B$9:$DL$108,7,0)</f>
        <v>0</v>
      </c>
      <c r="I3148" s="956"/>
      <c r="J3148" s="956"/>
      <c r="K3148" s="956"/>
      <c r="L3148" s="956"/>
      <c r="M3148" s="957"/>
    </row>
    <row r="3149" spans="1:13" ht="18" customHeight="1">
      <c r="A3149" s="17"/>
      <c r="B3149" s="436" t="s">
        <v>165</v>
      </c>
      <c r="C3149" s="953" t="s">
        <v>64</v>
      </c>
      <c r="D3149" s="954"/>
      <c r="E3149" s="954"/>
      <c r="F3149" s="955"/>
      <c r="G3149" s="60" t="s">
        <v>101</v>
      </c>
      <c r="H3149" s="956">
        <f>VLOOKUP($A3140,'Class-1'!$B$9:$DL$108,8,0)</f>
        <v>0</v>
      </c>
      <c r="I3149" s="956"/>
      <c r="J3149" s="956"/>
      <c r="K3149" s="956"/>
      <c r="L3149" s="956"/>
      <c r="M3149" s="957"/>
    </row>
    <row r="3150" spans="1:13" ht="18" customHeight="1">
      <c r="A3150" s="17"/>
      <c r="B3150" s="436" t="s">
        <v>165</v>
      </c>
      <c r="C3150" s="953" t="s">
        <v>65</v>
      </c>
      <c r="D3150" s="954"/>
      <c r="E3150" s="954"/>
      <c r="F3150" s="955"/>
      <c r="G3150" s="60" t="s">
        <v>101</v>
      </c>
      <c r="H3150" s="1026" t="str">
        <f>CONCATENATE('Class-1'!$F$4,'Class-1'!$I$4)</f>
        <v>4(A)</v>
      </c>
      <c r="I3150" s="956"/>
      <c r="J3150" s="956"/>
      <c r="K3150" s="956"/>
      <c r="L3150" s="956"/>
      <c r="M3150" s="957"/>
    </row>
    <row r="3151" spans="1:13" ht="18" customHeight="1" thickBot="1">
      <c r="A3151" s="17"/>
      <c r="B3151" s="436" t="s">
        <v>165</v>
      </c>
      <c r="C3151" s="1027" t="s">
        <v>25</v>
      </c>
      <c r="D3151" s="1028"/>
      <c r="E3151" s="1028"/>
      <c r="F3151" s="1029"/>
      <c r="G3151" s="130" t="s">
        <v>101</v>
      </c>
      <c r="H3151" s="1030">
        <f>VLOOKUP($A3140,'Class-1'!$B$9:$DL$108,9,0)</f>
        <v>0</v>
      </c>
      <c r="I3151" s="1030"/>
      <c r="J3151" s="1030"/>
      <c r="K3151" s="1030"/>
      <c r="L3151" s="1030"/>
      <c r="M3151" s="1031"/>
    </row>
    <row r="3152" spans="1:13" ht="18" customHeight="1">
      <c r="A3152" s="17"/>
      <c r="B3152" s="436" t="s">
        <v>165</v>
      </c>
      <c r="C3152" s="958" t="s">
        <v>66</v>
      </c>
      <c r="D3152" s="959"/>
      <c r="E3152" s="268" t="s">
        <v>109</v>
      </c>
      <c r="F3152" s="268" t="s">
        <v>110</v>
      </c>
      <c r="G3152" s="265" t="s">
        <v>34</v>
      </c>
      <c r="H3152" s="269" t="s">
        <v>67</v>
      </c>
      <c r="I3152" s="265" t="s">
        <v>147</v>
      </c>
      <c r="J3152" s="270" t="s">
        <v>31</v>
      </c>
      <c r="K3152" s="960" t="s">
        <v>118</v>
      </c>
      <c r="L3152" s="961"/>
      <c r="M3152" s="275" t="s">
        <v>119</v>
      </c>
    </row>
    <row r="3153" spans="1:13" ht="18" customHeight="1" thickBot="1">
      <c r="A3153" s="17"/>
      <c r="B3153" s="436" t="s">
        <v>165</v>
      </c>
      <c r="C3153" s="966" t="s">
        <v>68</v>
      </c>
      <c r="D3153" s="967"/>
      <c r="E3153" s="470">
        <f>'Class-1'!$K$7</f>
        <v>20</v>
      </c>
      <c r="F3153" s="470">
        <f>'Class-1'!$L$7</f>
        <v>20</v>
      </c>
      <c r="G3153" s="266">
        <f>E3153+F3153</f>
        <v>40</v>
      </c>
      <c r="H3153" s="470">
        <f>'Class-1'!$Q$7</f>
        <v>60</v>
      </c>
      <c r="I3153" s="266">
        <f>G3153+H3153</f>
        <v>100</v>
      </c>
      <c r="J3153" s="470">
        <f>'Class-1'!$U$7</f>
        <v>100</v>
      </c>
      <c r="K3153" s="1032">
        <f>I3153+J3153</f>
        <v>200</v>
      </c>
      <c r="L3153" s="1033"/>
      <c r="M3153" s="276" t="s">
        <v>166</v>
      </c>
    </row>
    <row r="3154" spans="1:13" ht="18" customHeight="1">
      <c r="A3154" s="17"/>
      <c r="B3154" s="436" t="s">
        <v>165</v>
      </c>
      <c r="C3154" s="1034" t="str">
        <f>'Class-1'!$K$3</f>
        <v>Hindi</v>
      </c>
      <c r="D3154" s="1035"/>
      <c r="E3154" s="131">
        <f>IF(OR(C3154="",$I3145="NSO"),"",VLOOKUP($A3140,'Class-1'!$B$9:$DL$108,10,0))</f>
        <v>0</v>
      </c>
      <c r="F3154" s="131">
        <f>IF(OR(C3154="",$I3145="NSO"),"",VLOOKUP($A3140,'Class-1'!$B$9:$DL$108,11,0))</f>
        <v>0</v>
      </c>
      <c r="G3154" s="267">
        <f>SUM(E3154,F3154)</f>
        <v>0</v>
      </c>
      <c r="H3154" s="131">
        <f>IF(OR(C3154="",$I3145="NSO"),"",VLOOKUP($A3140,'Class-1'!$B$9:$DL$108,16,0))</f>
        <v>0</v>
      </c>
      <c r="I3154" s="264">
        <f t="shared" ref="I3154:I3159" si="345">SUM(G3154,H3154)</f>
        <v>0</v>
      </c>
      <c r="J3154" s="131">
        <f>IF(OR(C3154="",$I3145="NSO"),"",VLOOKUP($A3140,'Class-1'!$B$9:$DL$108,20,0))</f>
        <v>0</v>
      </c>
      <c r="K3154" s="1036">
        <f t="shared" ref="K3154:K3159" si="346">SUM(I3154,J3154)</f>
        <v>0</v>
      </c>
      <c r="L3154" s="1037">
        <f t="shared" ref="L3154:L3159" si="347">SUM(J3154,K3154)</f>
        <v>0</v>
      </c>
      <c r="M3154" s="277" t="str">
        <f>IF(OR(C3154="",$I3145="NSO"),"",VLOOKUP($A3140,'Class-1'!$B$9:$DL$108,23,0))</f>
        <v/>
      </c>
    </row>
    <row r="3155" spans="1:13" ht="18" customHeight="1">
      <c r="A3155" s="17"/>
      <c r="B3155" s="436" t="s">
        <v>165</v>
      </c>
      <c r="C3155" s="962" t="str">
        <f>'Class-1'!$Y$3</f>
        <v>Mathematics</v>
      </c>
      <c r="D3155" s="963"/>
      <c r="E3155" s="131">
        <f>IF(OR(C3155="",$I3145="NSO"),"",VLOOKUP($A3140,'Class-1'!$B$9:$DL$108,24,0))</f>
        <v>0</v>
      </c>
      <c r="F3155" s="131">
        <f>IF(OR(C3155="",$I3145="NSO"),"",VLOOKUP($A3140,'Class-1'!$B$9:$DL$108,25,0))</f>
        <v>0</v>
      </c>
      <c r="G3155" s="267">
        <f t="shared" ref="G3155:G3159" si="348">SUM(E3155,F3155)</f>
        <v>0</v>
      </c>
      <c r="H3155" s="131">
        <f>IF(OR(C3155="",$I3145="NSO"),"",VLOOKUP($A3140,'Class-1'!$B$9:$DL$108,30,0))</f>
        <v>0</v>
      </c>
      <c r="I3155" s="264">
        <f t="shared" si="345"/>
        <v>0</v>
      </c>
      <c r="J3155" s="131">
        <f>IF(OR(C3155="",$I3145="NSO"),"",VLOOKUP($A3140,'Class-1'!$B$9:$DL$108,34,0))</f>
        <v>0</v>
      </c>
      <c r="K3155" s="964">
        <f t="shared" si="346"/>
        <v>0</v>
      </c>
      <c r="L3155" s="965">
        <f t="shared" si="347"/>
        <v>0</v>
      </c>
      <c r="M3155" s="277" t="str">
        <f>IF(OR(C3155="",$I3145="NSO"),"",VLOOKUP($A3140,'Class-1'!$B$9:$DL$108,37,0))</f>
        <v/>
      </c>
    </row>
    <row r="3156" spans="1:13" ht="18" customHeight="1">
      <c r="A3156" s="17"/>
      <c r="B3156" s="436" t="s">
        <v>165</v>
      </c>
      <c r="C3156" s="962" t="str">
        <f>'Class-1'!$AM$3</f>
        <v>Sanskrit</v>
      </c>
      <c r="D3156" s="963"/>
      <c r="E3156" s="131">
        <f>IF(OR(C3156="",$I3145="NSO"),"",VLOOKUP($A3140,'Class-1'!$B$9:$DL$108,38,0))</f>
        <v>0</v>
      </c>
      <c r="F3156" s="131">
        <f>IF(OR(C3156="",$I3145="NSO"),"",VLOOKUP($A3140,'Class-1'!$B$9:$DL$108,39,0))</f>
        <v>0</v>
      </c>
      <c r="G3156" s="267">
        <f t="shared" si="348"/>
        <v>0</v>
      </c>
      <c r="H3156" s="131">
        <f>IF(OR(C3156="",$I3145="NSO"),"",VLOOKUP($A3140,'Class-1'!$B$9:$DL$108,44,0))</f>
        <v>0</v>
      </c>
      <c r="I3156" s="264">
        <f t="shared" si="345"/>
        <v>0</v>
      </c>
      <c r="J3156" s="131">
        <f>IF(OR(C3156="",$I3145="NSO"),"",VLOOKUP($A3140,'Class-1'!$B$9:$DL$108,48,0))</f>
        <v>0</v>
      </c>
      <c r="K3156" s="964">
        <f t="shared" si="346"/>
        <v>0</v>
      </c>
      <c r="L3156" s="965">
        <f t="shared" si="347"/>
        <v>0</v>
      </c>
      <c r="M3156" s="277" t="str">
        <f>IF(OR(C3156="",$I3145="NSO"),"",VLOOKUP($A3140,'Class-1'!$B$9:$DL$108,51,0))</f>
        <v/>
      </c>
    </row>
    <row r="3157" spans="1:13" ht="18" customHeight="1">
      <c r="A3157" s="17"/>
      <c r="B3157" s="436" t="s">
        <v>165</v>
      </c>
      <c r="C3157" s="962" t="str">
        <f>'Class-1'!$BA$3</f>
        <v>English</v>
      </c>
      <c r="D3157" s="963"/>
      <c r="E3157" s="131">
        <f>IF(OR(C3157="",$I3145="NSO"),"",VLOOKUP($A3140,'Class-1'!$B$9:$DL$108,52,0))</f>
        <v>0</v>
      </c>
      <c r="F3157" s="131">
        <f>IF(OR(C3157="",$I3145="NSO"),"",VLOOKUP($A3140,'Class-1'!$B$9:$DL$108,53,0))</f>
        <v>0</v>
      </c>
      <c r="G3157" s="267">
        <f t="shared" si="348"/>
        <v>0</v>
      </c>
      <c r="H3157" s="131">
        <f>IF(OR(C3157="",$I3145="NSO"),"",VLOOKUP($A3140,'Class-1'!$B$9:$DL$108,58,0))</f>
        <v>0</v>
      </c>
      <c r="I3157" s="264">
        <f t="shared" si="345"/>
        <v>0</v>
      </c>
      <c r="J3157" s="131">
        <f>IF(OR(C3157="",$I3145="NSO"),"",VLOOKUP($A3140,'Class-1'!$B$9:$DL$108,62,0))</f>
        <v>0</v>
      </c>
      <c r="K3157" s="964">
        <f t="shared" si="346"/>
        <v>0</v>
      </c>
      <c r="L3157" s="965">
        <f t="shared" si="347"/>
        <v>0</v>
      </c>
      <c r="M3157" s="277" t="str">
        <f>IF(OR(C3157="",$I3145="NSO"),"",VLOOKUP($A3140,'Class-1'!$B$9:$DL$108,65,0))</f>
        <v/>
      </c>
    </row>
    <row r="3158" spans="1:13" ht="18" customHeight="1" thickBot="1">
      <c r="A3158" s="17"/>
      <c r="B3158" s="436" t="s">
        <v>165</v>
      </c>
      <c r="C3158" s="966" t="s">
        <v>68</v>
      </c>
      <c r="D3158" s="967"/>
      <c r="E3158" s="470">
        <f>'Class-1'!$BO$7</f>
        <v>20</v>
      </c>
      <c r="F3158" s="470">
        <f>'Class-1'!$BP$7</f>
        <v>20</v>
      </c>
      <c r="G3158" s="266">
        <f t="shared" si="348"/>
        <v>40</v>
      </c>
      <c r="H3158" s="271">
        <f>'Class-1'!$BU$7</f>
        <v>60</v>
      </c>
      <c r="I3158" s="266">
        <f t="shared" si="345"/>
        <v>100</v>
      </c>
      <c r="J3158" s="470">
        <f>'Class-1'!$BY$7</f>
        <v>100</v>
      </c>
      <c r="K3158" s="1032">
        <f t="shared" si="346"/>
        <v>200</v>
      </c>
      <c r="L3158" s="1033">
        <f t="shared" si="347"/>
        <v>300</v>
      </c>
      <c r="M3158" s="276" t="s">
        <v>166</v>
      </c>
    </row>
    <row r="3159" spans="1:13" ht="18" customHeight="1">
      <c r="A3159" s="17"/>
      <c r="B3159" s="436" t="s">
        <v>165</v>
      </c>
      <c r="C3159" s="962" t="str">
        <f>'Class-1'!$BO$3</f>
        <v>Env. Study</v>
      </c>
      <c r="D3159" s="963"/>
      <c r="E3159" s="131">
        <f>IF(OR(C3159="",$I3145="NSO"),"",VLOOKUP($A3140,'Class-1'!$B$9:$DL$108,66,0))</f>
        <v>0</v>
      </c>
      <c r="F3159" s="131">
        <f>IF(OR(C3159="",$I3145="NSO"),"",VLOOKUP($A3140,'Class-1'!$B$9:$DL$108,67,0))</f>
        <v>0</v>
      </c>
      <c r="G3159" s="264">
        <f t="shared" si="348"/>
        <v>0</v>
      </c>
      <c r="H3159" s="131">
        <f>IF(OR(C3159="",$I3145="NSO"),"",VLOOKUP($A3140,'Class-1'!$B$9:$DL$108,72,0))</f>
        <v>0</v>
      </c>
      <c r="I3159" s="264">
        <f t="shared" si="345"/>
        <v>0</v>
      </c>
      <c r="J3159" s="131">
        <f>IF(OR(C3159="",$I3145="NSO"),"",VLOOKUP($A3140,'Class-1'!$B$9:$DL$108,76,0))</f>
        <v>0</v>
      </c>
      <c r="K3159" s="968">
        <f t="shared" si="346"/>
        <v>0</v>
      </c>
      <c r="L3159" s="969">
        <f t="shared" si="347"/>
        <v>0</v>
      </c>
      <c r="M3159" s="277" t="str">
        <f>IF(OR(C3159="",$I3145="NSO"),"",VLOOKUP($A3140,'Class-1'!$B$9:$DL$108,79,0))</f>
        <v/>
      </c>
    </row>
    <row r="3160" spans="1:13" ht="18" customHeight="1" thickBot="1">
      <c r="A3160" s="17"/>
      <c r="B3160" s="436" t="s">
        <v>165</v>
      </c>
      <c r="C3160" s="970"/>
      <c r="D3160" s="971"/>
      <c r="E3160" s="971"/>
      <c r="F3160" s="971"/>
      <c r="G3160" s="971"/>
      <c r="H3160" s="971"/>
      <c r="I3160" s="971"/>
      <c r="J3160" s="971"/>
      <c r="K3160" s="971"/>
      <c r="L3160" s="971"/>
      <c r="M3160" s="972"/>
    </row>
    <row r="3161" spans="1:13" ht="18" customHeight="1">
      <c r="A3161" s="17"/>
      <c r="B3161" s="436" t="s">
        <v>165</v>
      </c>
      <c r="C3161" s="973" t="s">
        <v>120</v>
      </c>
      <c r="D3161" s="974"/>
      <c r="E3161" s="975"/>
      <c r="F3161" s="906" t="s">
        <v>121</v>
      </c>
      <c r="G3161" s="906"/>
      <c r="H3161" s="907" t="s">
        <v>122</v>
      </c>
      <c r="I3161" s="908"/>
      <c r="J3161" s="132" t="s">
        <v>51</v>
      </c>
      <c r="K3161" s="438" t="s">
        <v>123</v>
      </c>
      <c r="L3161" s="262" t="s">
        <v>49</v>
      </c>
      <c r="M3161" s="278" t="s">
        <v>54</v>
      </c>
    </row>
    <row r="3162" spans="1:13" ht="18" customHeight="1" thickBot="1">
      <c r="A3162" s="17"/>
      <c r="B3162" s="436" t="s">
        <v>165</v>
      </c>
      <c r="C3162" s="976"/>
      <c r="D3162" s="977"/>
      <c r="E3162" s="978"/>
      <c r="F3162" s="909">
        <f>IF(OR($I3145="",$I3145="NSO"),"",VLOOKUP($A3140,'Class-1'!$B$9:$DL$108,107,0))</f>
        <v>1000</v>
      </c>
      <c r="G3162" s="910"/>
      <c r="H3162" s="909">
        <f>IF(OR($I3145="",$I3145="NSO"),"",VLOOKUP($A3140,'Class-1'!$B$9:$DL$108,108,0))</f>
        <v>0</v>
      </c>
      <c r="I3162" s="910"/>
      <c r="J3162" s="133">
        <f>IF(OR($I3145="",$I3145="NSO"),"",VLOOKUP($A3140,'Class-1'!$B$9:$DL$200,109,0))</f>
        <v>0</v>
      </c>
      <c r="K3162" s="133" t="str">
        <f>IF(OR($I3145="",$I3145="NSO"),"",VLOOKUP($A3140,'Class-1'!$B$9:$DL$200,110,0))</f>
        <v/>
      </c>
      <c r="L3162" s="263" t="str">
        <f>IF(OR($I3145="",$I3145="NSO"),"",VLOOKUP($A3140,'Class-1'!$B$9:$DL$200,111,0))</f>
        <v/>
      </c>
      <c r="M3162" s="279" t="str">
        <f>IF(OR($I3145="",$I3145="NSO"),"",VLOOKUP($A3140,'Class-1'!$B$9:$DL$200,113,0))</f>
        <v/>
      </c>
    </row>
    <row r="3163" spans="1:13" ht="18" customHeight="1" thickBot="1">
      <c r="A3163" s="17"/>
      <c r="B3163" s="436" t="s">
        <v>165</v>
      </c>
      <c r="C3163" s="979"/>
      <c r="D3163" s="980"/>
      <c r="E3163" s="980"/>
      <c r="F3163" s="980"/>
      <c r="G3163" s="980"/>
      <c r="H3163" s="981"/>
      <c r="I3163" s="983" t="s">
        <v>73</v>
      </c>
      <c r="J3163" s="984"/>
      <c r="K3163" s="63">
        <f>IF(OR($I3145="",$I3145="NSO"),"",VLOOKUP($A3140,'Class-1'!$B$9:$DL$200,104,0))</f>
        <v>0</v>
      </c>
      <c r="L3163" s="982" t="s">
        <v>93</v>
      </c>
      <c r="M3163" s="897"/>
    </row>
    <row r="3164" spans="1:13" ht="18" customHeight="1" thickBot="1">
      <c r="A3164" s="17"/>
      <c r="B3164" s="436" t="s">
        <v>165</v>
      </c>
      <c r="C3164" s="1014" t="s">
        <v>72</v>
      </c>
      <c r="D3164" s="1015"/>
      <c r="E3164" s="1015"/>
      <c r="F3164" s="1015"/>
      <c r="G3164" s="1015"/>
      <c r="H3164" s="1016"/>
      <c r="I3164" s="1017" t="s">
        <v>74</v>
      </c>
      <c r="J3164" s="1018"/>
      <c r="K3164" s="64">
        <f>IF(OR($I3145="",$I3145="NSO"),"",VLOOKUP($A3140,'Class-1'!$B$9:$DL$200,105,0))</f>
        <v>0</v>
      </c>
      <c r="L3164" s="1019" t="str">
        <f>IF(OR($I3145="",$I3145="NSO"),"",VLOOKUP($A3140,'Class-1'!$B$9:$DL$200,106,0))</f>
        <v/>
      </c>
      <c r="M3164" s="1020"/>
    </row>
    <row r="3165" spans="1:13" ht="18" customHeight="1" thickBot="1">
      <c r="A3165" s="17"/>
      <c r="B3165" s="436" t="s">
        <v>165</v>
      </c>
      <c r="C3165" s="1001" t="s">
        <v>66</v>
      </c>
      <c r="D3165" s="1002"/>
      <c r="E3165" s="1003"/>
      <c r="F3165" s="1012" t="s">
        <v>69</v>
      </c>
      <c r="G3165" s="1013"/>
      <c r="H3165" s="272" t="s">
        <v>58</v>
      </c>
      <c r="I3165" s="985" t="s">
        <v>75</v>
      </c>
      <c r="J3165" s="986"/>
      <c r="K3165" s="987">
        <f>IF(OR($I3145="",$I3145="NSO"),"",VLOOKUP($A3140,'Class-1'!$B$9:$DL$200,114,0))</f>
        <v>0</v>
      </c>
      <c r="L3165" s="987"/>
      <c r="M3165" s="988"/>
    </row>
    <row r="3166" spans="1:13" ht="18" customHeight="1">
      <c r="A3166" s="17"/>
      <c r="B3166" s="436" t="s">
        <v>165</v>
      </c>
      <c r="C3166" s="923" t="str">
        <f>'Class-1'!$CC$3</f>
        <v>WORK EXP.</v>
      </c>
      <c r="D3166" s="924"/>
      <c r="E3166" s="925"/>
      <c r="F3166" s="926" t="str">
        <f>IF(OR(C3166="",$I3145="NSO"),"",VLOOKUP($A3140,'Class-1'!$B$9:$DZ$200,121,0))</f>
        <v>0/100</v>
      </c>
      <c r="G3166" s="927"/>
      <c r="H3166" s="85" t="str">
        <f>IF(OR(C3166="",$I3145="NSO"),"",VLOOKUP($A3140,'Class-1'!$B$9:$DL$108,87,0))</f>
        <v/>
      </c>
      <c r="I3166" s="1021" t="s">
        <v>95</v>
      </c>
      <c r="J3166" s="1022"/>
      <c r="K3166" s="1023">
        <f>'Class-1'!$T$2</f>
        <v>44705</v>
      </c>
      <c r="L3166" s="1024"/>
      <c r="M3166" s="1025"/>
    </row>
    <row r="3167" spans="1:13" ht="18" customHeight="1">
      <c r="A3167" s="17"/>
      <c r="B3167" s="436" t="s">
        <v>165</v>
      </c>
      <c r="C3167" s="923" t="str">
        <f>'Class-1'!$CK$3</f>
        <v>ART EDUCATION</v>
      </c>
      <c r="D3167" s="924"/>
      <c r="E3167" s="925"/>
      <c r="F3167" s="926" t="str">
        <f>IF(OR(C3167="",$I3145="NSO"),"",VLOOKUP($A3140,'Class-1'!$B$9:$DZ$200,125,0))</f>
        <v>0/100</v>
      </c>
      <c r="G3167" s="927"/>
      <c r="H3167" s="134" t="str">
        <f>IF(OR(C3167="",$I3145="NSO"),"",VLOOKUP($A3140,'Class-1'!$B$9:$DL$108,95,0))</f>
        <v/>
      </c>
      <c r="I3167" s="928"/>
      <c r="J3167" s="929"/>
      <c r="K3167" s="929"/>
      <c r="L3167" s="929"/>
      <c r="M3167" s="930"/>
    </row>
    <row r="3168" spans="1:13" ht="18" customHeight="1" thickBot="1">
      <c r="A3168" s="17"/>
      <c r="B3168" s="436" t="s">
        <v>165</v>
      </c>
      <c r="C3168" s="931" t="str">
        <f>'Class-1'!$CS$3</f>
        <v>HEALTH &amp; PHY. EDUCATION</v>
      </c>
      <c r="D3168" s="932"/>
      <c r="E3168" s="933"/>
      <c r="F3168" s="926" t="str">
        <f>IF(OR(C3168="",$I3145="NSO"),"",VLOOKUP($A3140,'Class-1'!$B$9:$DZ$200,129,0))</f>
        <v>0/100</v>
      </c>
      <c r="G3168" s="927"/>
      <c r="H3168" s="86" t="str">
        <f>IF(OR(C3168="",$I3145="NSO"),"",VLOOKUP($A3140,'Class-1'!$B$9:$DL$108,103,0))</f>
        <v/>
      </c>
      <c r="I3168" s="889" t="s">
        <v>89</v>
      </c>
      <c r="J3168" s="890"/>
      <c r="K3168" s="936"/>
      <c r="L3168" s="937"/>
      <c r="M3168" s="938"/>
    </row>
    <row r="3169" spans="1:13" ht="18" customHeight="1">
      <c r="A3169" s="17"/>
      <c r="B3169" s="436" t="s">
        <v>165</v>
      </c>
      <c r="C3169" s="895" t="s">
        <v>76</v>
      </c>
      <c r="D3169" s="896"/>
      <c r="E3169" s="896"/>
      <c r="F3169" s="896"/>
      <c r="G3169" s="896"/>
      <c r="H3169" s="897"/>
      <c r="I3169" s="891"/>
      <c r="J3169" s="892"/>
      <c r="K3169" s="939"/>
      <c r="L3169" s="940"/>
      <c r="M3169" s="941"/>
    </row>
    <row r="3170" spans="1:13" ht="18" customHeight="1">
      <c r="A3170" s="17"/>
      <c r="B3170" s="436" t="s">
        <v>165</v>
      </c>
      <c r="C3170" s="135" t="s">
        <v>35</v>
      </c>
      <c r="D3170" s="463" t="s">
        <v>82</v>
      </c>
      <c r="E3170" s="452"/>
      <c r="F3170" s="463" t="s">
        <v>83</v>
      </c>
      <c r="G3170" s="464"/>
      <c r="H3170" s="465"/>
      <c r="I3170" s="893"/>
      <c r="J3170" s="894"/>
      <c r="K3170" s="942"/>
      <c r="L3170" s="943"/>
      <c r="M3170" s="944"/>
    </row>
    <row r="3171" spans="1:13" ht="16.5" customHeight="1">
      <c r="A3171" s="17"/>
      <c r="B3171" s="436" t="s">
        <v>165</v>
      </c>
      <c r="C3171" s="148" t="s">
        <v>168</v>
      </c>
      <c r="D3171" s="451" t="s">
        <v>170</v>
      </c>
      <c r="E3171" s="148"/>
      <c r="F3171" s="468" t="s">
        <v>84</v>
      </c>
      <c r="G3171" s="466"/>
      <c r="H3171" s="467"/>
      <c r="I3171" s="992" t="s">
        <v>90</v>
      </c>
      <c r="J3171" s="993"/>
      <c r="K3171" s="993"/>
      <c r="L3171" s="993"/>
      <c r="M3171" s="994"/>
    </row>
    <row r="3172" spans="1:13" ht="16.5" customHeight="1">
      <c r="A3172" s="17"/>
      <c r="B3172" s="436" t="s">
        <v>165</v>
      </c>
      <c r="C3172" s="471" t="s">
        <v>77</v>
      </c>
      <c r="D3172" s="451" t="s">
        <v>173</v>
      </c>
      <c r="E3172" s="148"/>
      <c r="F3172" s="468" t="s">
        <v>85</v>
      </c>
      <c r="G3172" s="466"/>
      <c r="H3172" s="467"/>
      <c r="I3172" s="995"/>
      <c r="J3172" s="996"/>
      <c r="K3172" s="996"/>
      <c r="L3172" s="996"/>
      <c r="M3172" s="997"/>
    </row>
    <row r="3173" spans="1:13" ht="16.5" customHeight="1">
      <c r="A3173" s="17"/>
      <c r="B3173" s="436" t="s">
        <v>165</v>
      </c>
      <c r="C3173" s="471" t="s">
        <v>78</v>
      </c>
      <c r="D3173" s="451" t="s">
        <v>174</v>
      </c>
      <c r="E3173" s="148"/>
      <c r="F3173" s="468" t="s">
        <v>86</v>
      </c>
      <c r="G3173" s="466"/>
      <c r="H3173" s="467"/>
      <c r="I3173" s="995"/>
      <c r="J3173" s="996"/>
      <c r="K3173" s="996"/>
      <c r="L3173" s="996"/>
      <c r="M3173" s="997"/>
    </row>
    <row r="3174" spans="1:13" ht="16.5" customHeight="1">
      <c r="A3174" s="17"/>
      <c r="B3174" s="436" t="s">
        <v>165</v>
      </c>
      <c r="C3174" s="471" t="s">
        <v>80</v>
      </c>
      <c r="D3174" s="451" t="s">
        <v>171</v>
      </c>
      <c r="E3174" s="148"/>
      <c r="F3174" s="468" t="s">
        <v>88</v>
      </c>
      <c r="G3174" s="466"/>
      <c r="H3174" s="467"/>
      <c r="I3174" s="998"/>
      <c r="J3174" s="999"/>
      <c r="K3174" s="999"/>
      <c r="L3174" s="999"/>
      <c r="M3174" s="1000"/>
    </row>
    <row r="3175" spans="1:13" ht="16.5" customHeight="1" thickBot="1">
      <c r="A3175" s="17"/>
      <c r="B3175" s="437" t="s">
        <v>165</v>
      </c>
      <c r="C3175" s="280" t="s">
        <v>79</v>
      </c>
      <c r="D3175" s="446" t="s">
        <v>172</v>
      </c>
      <c r="E3175" s="439"/>
      <c r="F3175" s="461" t="s">
        <v>87</v>
      </c>
      <c r="G3175" s="462"/>
      <c r="H3175" s="469"/>
      <c r="I3175" s="989" t="s">
        <v>124</v>
      </c>
      <c r="J3175" s="990"/>
      <c r="K3175" s="990"/>
      <c r="L3175" s="990"/>
      <c r="M3175" s="991"/>
    </row>
    <row r="3176" spans="1:13" ht="20.25" customHeight="1" thickBot="1">
      <c r="A3176" s="1004"/>
      <c r="B3176" s="1004"/>
      <c r="C3176" s="1004"/>
      <c r="D3176" s="1004"/>
      <c r="E3176" s="1004"/>
      <c r="F3176" s="1004"/>
      <c r="G3176" s="1004"/>
      <c r="H3176" s="1004"/>
      <c r="I3176" s="1004"/>
      <c r="J3176" s="1004"/>
      <c r="K3176" s="1004"/>
      <c r="L3176" s="1004"/>
      <c r="M3176" s="1004"/>
    </row>
    <row r="3177" spans="1:13" ht="14.25" customHeight="1" thickBot="1">
      <c r="A3177" s="282">
        <f>A3140+1</f>
        <v>88</v>
      </c>
      <c r="B3177" s="1009" t="s">
        <v>61</v>
      </c>
      <c r="C3177" s="1010"/>
      <c r="D3177" s="1010"/>
      <c r="E3177" s="1010"/>
      <c r="F3177" s="1010"/>
      <c r="G3177" s="1010"/>
      <c r="H3177" s="1010"/>
      <c r="I3177" s="1010"/>
      <c r="J3177" s="1010"/>
      <c r="K3177" s="1010"/>
      <c r="L3177" s="1010"/>
      <c r="M3177" s="1011"/>
    </row>
    <row r="3178" spans="1:13" ht="36.75" thickTop="1">
      <c r="A3178" s="17"/>
      <c r="B3178" s="1005"/>
      <c r="C3178" s="1006"/>
      <c r="D3178" s="945" t="str">
        <f>Master!$E$8</f>
        <v>Govt.Sr.Sec.Sch. Raimalwada</v>
      </c>
      <c r="E3178" s="946"/>
      <c r="F3178" s="946"/>
      <c r="G3178" s="946"/>
      <c r="H3178" s="946"/>
      <c r="I3178" s="946"/>
      <c r="J3178" s="946"/>
      <c r="K3178" s="946"/>
      <c r="L3178" s="946"/>
      <c r="M3178" s="947"/>
    </row>
    <row r="3179" spans="1:13" ht="21" customHeight="1" thickBot="1">
      <c r="A3179" s="17"/>
      <c r="B3179" s="1007"/>
      <c r="C3179" s="1008"/>
      <c r="D3179" s="948" t="str">
        <f>Master!$E$11</f>
        <v>P.S.-Bapini (Jodhpur)</v>
      </c>
      <c r="E3179" s="949"/>
      <c r="F3179" s="949"/>
      <c r="G3179" s="949"/>
      <c r="H3179" s="949"/>
      <c r="I3179" s="949"/>
      <c r="J3179" s="949"/>
      <c r="K3179" s="949"/>
      <c r="L3179" s="949"/>
      <c r="M3179" s="950"/>
    </row>
    <row r="3180" spans="1:13" ht="42.75" customHeight="1" thickTop="1">
      <c r="A3180" s="17"/>
      <c r="B3180" s="273"/>
      <c r="C3180" s="916" t="s">
        <v>62</v>
      </c>
      <c r="D3180" s="917"/>
      <c r="E3180" s="917"/>
      <c r="F3180" s="917"/>
      <c r="G3180" s="917"/>
      <c r="H3180" s="917"/>
      <c r="I3180" s="918"/>
      <c r="J3180" s="922" t="s">
        <v>91</v>
      </c>
      <c r="K3180" s="922"/>
      <c r="L3180" s="934" t="str">
        <f>Master!$E$14</f>
        <v>0810000000</v>
      </c>
      <c r="M3180" s="935"/>
    </row>
    <row r="3181" spans="1:13" ht="18" customHeight="1" thickBot="1">
      <c r="A3181" s="17"/>
      <c r="B3181" s="274"/>
      <c r="C3181" s="919"/>
      <c r="D3181" s="920"/>
      <c r="E3181" s="920"/>
      <c r="F3181" s="920"/>
      <c r="G3181" s="920"/>
      <c r="H3181" s="920"/>
      <c r="I3181" s="921"/>
      <c r="J3181" s="898" t="s">
        <v>63</v>
      </c>
      <c r="K3181" s="899"/>
      <c r="L3181" s="902" t="str">
        <f>Master!$E$6</f>
        <v>2021-22</v>
      </c>
      <c r="M3181" s="903"/>
    </row>
    <row r="3182" spans="1:13" ht="18" customHeight="1" thickBot="1">
      <c r="A3182" s="17"/>
      <c r="B3182" s="274"/>
      <c r="C3182" s="951" t="s">
        <v>125</v>
      </c>
      <c r="D3182" s="952"/>
      <c r="E3182" s="952"/>
      <c r="F3182" s="952"/>
      <c r="G3182" s="952"/>
      <c r="H3182" s="952"/>
      <c r="I3182" s="281">
        <f>VLOOKUP($A3177,'Class-1'!$B$9:$F$108,5,0)</f>
        <v>0</v>
      </c>
      <c r="J3182" s="900"/>
      <c r="K3182" s="901"/>
      <c r="L3182" s="904"/>
      <c r="M3182" s="905"/>
    </row>
    <row r="3183" spans="1:13" ht="18" customHeight="1">
      <c r="A3183" s="17"/>
      <c r="B3183" s="436" t="s">
        <v>165</v>
      </c>
      <c r="C3183" s="911" t="s">
        <v>20</v>
      </c>
      <c r="D3183" s="912"/>
      <c r="E3183" s="912"/>
      <c r="F3183" s="913"/>
      <c r="G3183" s="31" t="s">
        <v>101</v>
      </c>
      <c r="H3183" s="914">
        <f>VLOOKUP($A3177,'Class-1'!$B$9:$DL$108,3,0)</f>
        <v>0</v>
      </c>
      <c r="I3183" s="914"/>
      <c r="J3183" s="914"/>
      <c r="K3183" s="914"/>
      <c r="L3183" s="914"/>
      <c r="M3183" s="915"/>
    </row>
    <row r="3184" spans="1:13" ht="18" customHeight="1">
      <c r="A3184" s="17"/>
      <c r="B3184" s="436" t="s">
        <v>165</v>
      </c>
      <c r="C3184" s="953" t="s">
        <v>22</v>
      </c>
      <c r="D3184" s="954"/>
      <c r="E3184" s="954"/>
      <c r="F3184" s="955"/>
      <c r="G3184" s="60" t="s">
        <v>101</v>
      </c>
      <c r="H3184" s="956">
        <f>VLOOKUP($A3177,'Class-1'!$B$9:$DL$108,6,0)</f>
        <v>0</v>
      </c>
      <c r="I3184" s="956"/>
      <c r="J3184" s="956"/>
      <c r="K3184" s="956"/>
      <c r="L3184" s="956"/>
      <c r="M3184" s="957"/>
    </row>
    <row r="3185" spans="1:13" ht="18" customHeight="1">
      <c r="A3185" s="17"/>
      <c r="B3185" s="436" t="s">
        <v>165</v>
      </c>
      <c r="C3185" s="953" t="s">
        <v>23</v>
      </c>
      <c r="D3185" s="954"/>
      <c r="E3185" s="954"/>
      <c r="F3185" s="955"/>
      <c r="G3185" s="60" t="s">
        <v>101</v>
      </c>
      <c r="H3185" s="956">
        <f>VLOOKUP($A3177,'Class-1'!$B$9:$DL$108,7,0)</f>
        <v>0</v>
      </c>
      <c r="I3185" s="956"/>
      <c r="J3185" s="956"/>
      <c r="K3185" s="956"/>
      <c r="L3185" s="956"/>
      <c r="M3185" s="957"/>
    </row>
    <row r="3186" spans="1:13" ht="18" customHeight="1">
      <c r="A3186" s="17"/>
      <c r="B3186" s="436" t="s">
        <v>165</v>
      </c>
      <c r="C3186" s="953" t="s">
        <v>64</v>
      </c>
      <c r="D3186" s="954"/>
      <c r="E3186" s="954"/>
      <c r="F3186" s="955"/>
      <c r="G3186" s="60" t="s">
        <v>101</v>
      </c>
      <c r="H3186" s="956">
        <f>VLOOKUP($A3177,'Class-1'!$B$9:$DL$108,8,0)</f>
        <v>0</v>
      </c>
      <c r="I3186" s="956"/>
      <c r="J3186" s="956"/>
      <c r="K3186" s="956"/>
      <c r="L3186" s="956"/>
      <c r="M3186" s="957"/>
    </row>
    <row r="3187" spans="1:13" ht="18" customHeight="1">
      <c r="A3187" s="17"/>
      <c r="B3187" s="436" t="s">
        <v>165</v>
      </c>
      <c r="C3187" s="953" t="s">
        <v>65</v>
      </c>
      <c r="D3187" s="954"/>
      <c r="E3187" s="954"/>
      <c r="F3187" s="955"/>
      <c r="G3187" s="60" t="s">
        <v>101</v>
      </c>
      <c r="H3187" s="1026" t="str">
        <f>CONCATENATE('Class-1'!$F$4,'Class-1'!$I$4)</f>
        <v>4(A)</v>
      </c>
      <c r="I3187" s="956"/>
      <c r="J3187" s="956"/>
      <c r="K3187" s="956"/>
      <c r="L3187" s="956"/>
      <c r="M3187" s="957"/>
    </row>
    <row r="3188" spans="1:13" ht="18" customHeight="1" thickBot="1">
      <c r="A3188" s="17"/>
      <c r="B3188" s="436" t="s">
        <v>165</v>
      </c>
      <c r="C3188" s="1027" t="s">
        <v>25</v>
      </c>
      <c r="D3188" s="1028"/>
      <c r="E3188" s="1028"/>
      <c r="F3188" s="1029"/>
      <c r="G3188" s="130" t="s">
        <v>101</v>
      </c>
      <c r="H3188" s="1030">
        <f>VLOOKUP($A3177,'Class-1'!$B$9:$DL$108,9,0)</f>
        <v>0</v>
      </c>
      <c r="I3188" s="1030"/>
      <c r="J3188" s="1030"/>
      <c r="K3188" s="1030"/>
      <c r="L3188" s="1030"/>
      <c r="M3188" s="1031"/>
    </row>
    <row r="3189" spans="1:13" ht="18" customHeight="1">
      <c r="A3189" s="17"/>
      <c r="B3189" s="436" t="s">
        <v>165</v>
      </c>
      <c r="C3189" s="958" t="s">
        <v>66</v>
      </c>
      <c r="D3189" s="959"/>
      <c r="E3189" s="268" t="s">
        <v>109</v>
      </c>
      <c r="F3189" s="268" t="s">
        <v>110</v>
      </c>
      <c r="G3189" s="265" t="s">
        <v>34</v>
      </c>
      <c r="H3189" s="269" t="s">
        <v>67</v>
      </c>
      <c r="I3189" s="265" t="s">
        <v>147</v>
      </c>
      <c r="J3189" s="270" t="s">
        <v>31</v>
      </c>
      <c r="K3189" s="960" t="s">
        <v>118</v>
      </c>
      <c r="L3189" s="961"/>
      <c r="M3189" s="275" t="s">
        <v>119</v>
      </c>
    </row>
    <row r="3190" spans="1:13" ht="18" customHeight="1" thickBot="1">
      <c r="A3190" s="17"/>
      <c r="B3190" s="436" t="s">
        <v>165</v>
      </c>
      <c r="C3190" s="966" t="s">
        <v>68</v>
      </c>
      <c r="D3190" s="967"/>
      <c r="E3190" s="470">
        <f>'Class-1'!$K$7</f>
        <v>20</v>
      </c>
      <c r="F3190" s="470">
        <f>'Class-1'!$L$7</f>
        <v>20</v>
      </c>
      <c r="G3190" s="266">
        <f>E3190+F3190</f>
        <v>40</v>
      </c>
      <c r="H3190" s="470">
        <f>'Class-1'!$Q$7</f>
        <v>60</v>
      </c>
      <c r="I3190" s="266">
        <f>G3190+H3190</f>
        <v>100</v>
      </c>
      <c r="J3190" s="470">
        <f>'Class-1'!$U$7</f>
        <v>100</v>
      </c>
      <c r="K3190" s="1032">
        <f>I3190+J3190</f>
        <v>200</v>
      </c>
      <c r="L3190" s="1033"/>
      <c r="M3190" s="276" t="s">
        <v>166</v>
      </c>
    </row>
    <row r="3191" spans="1:13" ht="18" customHeight="1">
      <c r="A3191" s="17"/>
      <c r="B3191" s="436" t="s">
        <v>165</v>
      </c>
      <c r="C3191" s="1034" t="str">
        <f>'Class-1'!$K$3</f>
        <v>Hindi</v>
      </c>
      <c r="D3191" s="1035"/>
      <c r="E3191" s="131">
        <f>IF(OR(C3191="",$I3182="NSO"),"",VLOOKUP($A3177,'Class-1'!$B$9:$DL$108,10,0))</f>
        <v>0</v>
      </c>
      <c r="F3191" s="131">
        <f>IF(OR(C3191="",$I3182="NSO"),"",VLOOKUP($A3177,'Class-1'!$B$9:$DL$108,11,0))</f>
        <v>0</v>
      </c>
      <c r="G3191" s="267">
        <f>SUM(E3191,F3191)</f>
        <v>0</v>
      </c>
      <c r="H3191" s="131">
        <f>IF(OR(C3191="",$I3182="NSO"),"",VLOOKUP($A3177,'Class-1'!$B$9:$DL$108,16,0))</f>
        <v>0</v>
      </c>
      <c r="I3191" s="264">
        <f t="shared" ref="I3191:I3196" si="349">SUM(G3191,H3191)</f>
        <v>0</v>
      </c>
      <c r="J3191" s="131">
        <f>IF(OR(C3191="",$I3182="NSO"),"",VLOOKUP($A3177,'Class-1'!$B$9:$DL$108,20,0))</f>
        <v>0</v>
      </c>
      <c r="K3191" s="1036">
        <f t="shared" ref="K3191:K3196" si="350">SUM(I3191,J3191)</f>
        <v>0</v>
      </c>
      <c r="L3191" s="1037">
        <f t="shared" ref="L3191:L3196" si="351">SUM(J3191,K3191)</f>
        <v>0</v>
      </c>
      <c r="M3191" s="277" t="str">
        <f>IF(OR(C3191="",$I3182="NSO"),"",VLOOKUP($A3177,'Class-1'!$B$9:$DL$108,23,0))</f>
        <v/>
      </c>
    </row>
    <row r="3192" spans="1:13" ht="18" customHeight="1">
      <c r="A3192" s="17"/>
      <c r="B3192" s="436" t="s">
        <v>165</v>
      </c>
      <c r="C3192" s="962" t="str">
        <f>'Class-1'!$Y$3</f>
        <v>Mathematics</v>
      </c>
      <c r="D3192" s="963"/>
      <c r="E3192" s="131">
        <f>IF(OR(C3192="",$I3182="NSO"),"",VLOOKUP($A3177,'Class-1'!$B$9:$DL$108,24,0))</f>
        <v>0</v>
      </c>
      <c r="F3192" s="131">
        <f>IF(OR(C3192="",$I3182="NSO"),"",VLOOKUP($A3177,'Class-1'!$B$9:$DL$108,25,0))</f>
        <v>0</v>
      </c>
      <c r="G3192" s="267">
        <f t="shared" ref="G3192:G3196" si="352">SUM(E3192,F3192)</f>
        <v>0</v>
      </c>
      <c r="H3192" s="131">
        <f>IF(OR(C3192="",$I3182="NSO"),"",VLOOKUP($A3177,'Class-1'!$B$9:$DL$108,30,0))</f>
        <v>0</v>
      </c>
      <c r="I3192" s="264">
        <f t="shared" si="349"/>
        <v>0</v>
      </c>
      <c r="J3192" s="131">
        <f>IF(OR(C3192="",$I3182="NSO"),"",VLOOKUP($A3177,'Class-1'!$B$9:$DL$108,34,0))</f>
        <v>0</v>
      </c>
      <c r="K3192" s="964">
        <f t="shared" si="350"/>
        <v>0</v>
      </c>
      <c r="L3192" s="965">
        <f t="shared" si="351"/>
        <v>0</v>
      </c>
      <c r="M3192" s="277" t="str">
        <f>IF(OR(C3192="",$I3182="NSO"),"",VLOOKUP($A3177,'Class-1'!$B$9:$DL$108,37,0))</f>
        <v/>
      </c>
    </row>
    <row r="3193" spans="1:13" ht="18" customHeight="1">
      <c r="A3193" s="17"/>
      <c r="B3193" s="436" t="s">
        <v>165</v>
      </c>
      <c r="C3193" s="962" t="str">
        <f>'Class-1'!$AM$3</f>
        <v>Sanskrit</v>
      </c>
      <c r="D3193" s="963"/>
      <c r="E3193" s="131">
        <f>IF(OR(C3193="",$I3182="NSO"),"",VLOOKUP($A3177,'Class-1'!$B$9:$DL$108,38,0))</f>
        <v>0</v>
      </c>
      <c r="F3193" s="131">
        <f>IF(OR(C3193="",$I3182="NSO"),"",VLOOKUP($A3177,'Class-1'!$B$9:$DL$108,39,0))</f>
        <v>0</v>
      </c>
      <c r="G3193" s="267">
        <f t="shared" si="352"/>
        <v>0</v>
      </c>
      <c r="H3193" s="131">
        <f>IF(OR(C3193="",$I3182="NSO"),"",VLOOKUP($A3177,'Class-1'!$B$9:$DL$108,44,0))</f>
        <v>0</v>
      </c>
      <c r="I3193" s="264">
        <f t="shared" si="349"/>
        <v>0</v>
      </c>
      <c r="J3193" s="131">
        <f>IF(OR(C3193="",$I3182="NSO"),"",VLOOKUP($A3177,'Class-1'!$B$9:$DL$108,48,0))</f>
        <v>0</v>
      </c>
      <c r="K3193" s="964">
        <f t="shared" si="350"/>
        <v>0</v>
      </c>
      <c r="L3193" s="965">
        <f t="shared" si="351"/>
        <v>0</v>
      </c>
      <c r="M3193" s="277" t="str">
        <f>IF(OR(C3193="",$I3182="NSO"),"",VLOOKUP($A3177,'Class-1'!$B$9:$DL$108,51,0))</f>
        <v/>
      </c>
    </row>
    <row r="3194" spans="1:13" ht="18" customHeight="1">
      <c r="A3194" s="17"/>
      <c r="B3194" s="436" t="s">
        <v>165</v>
      </c>
      <c r="C3194" s="962" t="str">
        <f>'Class-1'!$BA$3</f>
        <v>English</v>
      </c>
      <c r="D3194" s="963"/>
      <c r="E3194" s="131">
        <f>IF(OR(C3194="",$I3182="NSO"),"",VLOOKUP($A3177,'Class-1'!$B$9:$DL$108,52,0))</f>
        <v>0</v>
      </c>
      <c r="F3194" s="131">
        <f>IF(OR(C3194="",$I3182="NSO"),"",VLOOKUP($A3177,'Class-1'!$B$9:$DL$108,53,0))</f>
        <v>0</v>
      </c>
      <c r="G3194" s="267">
        <f t="shared" si="352"/>
        <v>0</v>
      </c>
      <c r="H3194" s="131">
        <f>IF(OR(C3194="",$I3182="NSO"),"",VLOOKUP($A3177,'Class-1'!$B$9:$DL$108,58,0))</f>
        <v>0</v>
      </c>
      <c r="I3194" s="264">
        <f t="shared" si="349"/>
        <v>0</v>
      </c>
      <c r="J3194" s="131">
        <f>IF(OR(C3194="",$I3182="NSO"),"",VLOOKUP($A3177,'Class-1'!$B$9:$DL$108,62,0))</f>
        <v>0</v>
      </c>
      <c r="K3194" s="964">
        <f t="shared" si="350"/>
        <v>0</v>
      </c>
      <c r="L3194" s="965">
        <f t="shared" si="351"/>
        <v>0</v>
      </c>
      <c r="M3194" s="277" t="str">
        <f>IF(OR(C3194="",$I3182="NSO"),"",VLOOKUP($A3177,'Class-1'!$B$9:$DL$108,65,0))</f>
        <v/>
      </c>
    </row>
    <row r="3195" spans="1:13" ht="18" customHeight="1" thickBot="1">
      <c r="A3195" s="17"/>
      <c r="B3195" s="436" t="s">
        <v>165</v>
      </c>
      <c r="C3195" s="966" t="s">
        <v>68</v>
      </c>
      <c r="D3195" s="967"/>
      <c r="E3195" s="470">
        <f>'Class-1'!$BO$7</f>
        <v>20</v>
      </c>
      <c r="F3195" s="470">
        <f>'Class-1'!$BP$7</f>
        <v>20</v>
      </c>
      <c r="G3195" s="266">
        <f t="shared" si="352"/>
        <v>40</v>
      </c>
      <c r="H3195" s="271">
        <f>'Class-1'!$BU$7</f>
        <v>60</v>
      </c>
      <c r="I3195" s="266">
        <f t="shared" si="349"/>
        <v>100</v>
      </c>
      <c r="J3195" s="470">
        <f>'Class-1'!$BY$7</f>
        <v>100</v>
      </c>
      <c r="K3195" s="1032">
        <f t="shared" si="350"/>
        <v>200</v>
      </c>
      <c r="L3195" s="1033">
        <f t="shared" si="351"/>
        <v>300</v>
      </c>
      <c r="M3195" s="276" t="s">
        <v>166</v>
      </c>
    </row>
    <row r="3196" spans="1:13" ht="18" customHeight="1">
      <c r="A3196" s="17"/>
      <c r="B3196" s="436" t="s">
        <v>165</v>
      </c>
      <c r="C3196" s="962" t="str">
        <f>'Class-1'!$BO$3</f>
        <v>Env. Study</v>
      </c>
      <c r="D3196" s="963"/>
      <c r="E3196" s="131">
        <f>IF(OR(C3196="",$I3182="NSO"),"",VLOOKUP($A3177,'Class-1'!$B$9:$DL$108,66,0))</f>
        <v>0</v>
      </c>
      <c r="F3196" s="131">
        <f>IF(OR(C3196="",$I3182="NSO"),"",VLOOKUP($A3177,'Class-1'!$B$9:$DL$108,67,0))</f>
        <v>0</v>
      </c>
      <c r="G3196" s="264">
        <f t="shared" si="352"/>
        <v>0</v>
      </c>
      <c r="H3196" s="131">
        <f>IF(OR(C3196="",$I3182="NSO"),"",VLOOKUP($A3177,'Class-1'!$B$9:$DL$108,72,0))</f>
        <v>0</v>
      </c>
      <c r="I3196" s="264">
        <f t="shared" si="349"/>
        <v>0</v>
      </c>
      <c r="J3196" s="131">
        <f>IF(OR(C3196="",$I3182="NSO"),"",VLOOKUP($A3177,'Class-1'!$B$9:$DL$108,76,0))</f>
        <v>0</v>
      </c>
      <c r="K3196" s="968">
        <f t="shared" si="350"/>
        <v>0</v>
      </c>
      <c r="L3196" s="969">
        <f t="shared" si="351"/>
        <v>0</v>
      </c>
      <c r="M3196" s="277" t="str">
        <f>IF(OR(C3196="",$I3182="NSO"),"",VLOOKUP($A3177,'Class-1'!$B$9:$DL$108,79,0))</f>
        <v/>
      </c>
    </row>
    <row r="3197" spans="1:13" ht="18" customHeight="1" thickBot="1">
      <c r="A3197" s="17"/>
      <c r="B3197" s="436" t="s">
        <v>165</v>
      </c>
      <c r="C3197" s="970"/>
      <c r="D3197" s="971"/>
      <c r="E3197" s="971"/>
      <c r="F3197" s="971"/>
      <c r="G3197" s="971"/>
      <c r="H3197" s="971"/>
      <c r="I3197" s="971"/>
      <c r="J3197" s="971"/>
      <c r="K3197" s="971"/>
      <c r="L3197" s="971"/>
      <c r="M3197" s="972"/>
    </row>
    <row r="3198" spans="1:13" ht="18" customHeight="1">
      <c r="A3198" s="17"/>
      <c r="B3198" s="436" t="s">
        <v>165</v>
      </c>
      <c r="C3198" s="973" t="s">
        <v>120</v>
      </c>
      <c r="D3198" s="974"/>
      <c r="E3198" s="975"/>
      <c r="F3198" s="906" t="s">
        <v>121</v>
      </c>
      <c r="G3198" s="906"/>
      <c r="H3198" s="907" t="s">
        <v>122</v>
      </c>
      <c r="I3198" s="908"/>
      <c r="J3198" s="132" t="s">
        <v>51</v>
      </c>
      <c r="K3198" s="438" t="s">
        <v>123</v>
      </c>
      <c r="L3198" s="262" t="s">
        <v>49</v>
      </c>
      <c r="M3198" s="278" t="s">
        <v>54</v>
      </c>
    </row>
    <row r="3199" spans="1:13" ht="18" customHeight="1" thickBot="1">
      <c r="A3199" s="17"/>
      <c r="B3199" s="436" t="s">
        <v>165</v>
      </c>
      <c r="C3199" s="976"/>
      <c r="D3199" s="977"/>
      <c r="E3199" s="978"/>
      <c r="F3199" s="909">
        <f>IF(OR($I3182="",$I3182="NSO"),"",VLOOKUP($A3177,'Class-1'!$B$9:$DL$108,107,0))</f>
        <v>1000</v>
      </c>
      <c r="G3199" s="910"/>
      <c r="H3199" s="909">
        <f>IF(OR($I3182="",$I3182="NSO"),"",VLOOKUP($A3177,'Class-1'!$B$9:$DL$108,108,0))</f>
        <v>0</v>
      </c>
      <c r="I3199" s="910"/>
      <c r="J3199" s="133">
        <f>IF(OR($I3182="",$I3182="NSO"),"",VLOOKUP($A3177,'Class-1'!$B$9:$DL$200,109,0))</f>
        <v>0</v>
      </c>
      <c r="K3199" s="133" t="str">
        <f>IF(OR($I3182="",$I3182="NSO"),"",VLOOKUP($A3177,'Class-1'!$B$9:$DL$200,110,0))</f>
        <v/>
      </c>
      <c r="L3199" s="263" t="str">
        <f>IF(OR($I3182="",$I3182="NSO"),"",VLOOKUP($A3177,'Class-1'!$B$9:$DL$200,111,0))</f>
        <v/>
      </c>
      <c r="M3199" s="279" t="str">
        <f>IF(OR($I3182="",$I3182="NSO"),"",VLOOKUP($A3177,'Class-1'!$B$9:$DL$200,113,0))</f>
        <v/>
      </c>
    </row>
    <row r="3200" spans="1:13" ht="18" customHeight="1" thickBot="1">
      <c r="A3200" s="17"/>
      <c r="B3200" s="436" t="s">
        <v>165</v>
      </c>
      <c r="C3200" s="979"/>
      <c r="D3200" s="980"/>
      <c r="E3200" s="980"/>
      <c r="F3200" s="980"/>
      <c r="G3200" s="980"/>
      <c r="H3200" s="981"/>
      <c r="I3200" s="983" t="s">
        <v>73</v>
      </c>
      <c r="J3200" s="984"/>
      <c r="K3200" s="63">
        <f>IF(OR($I3182="",$I3182="NSO"),"",VLOOKUP($A3177,'Class-1'!$B$9:$DL$200,104,0))</f>
        <v>0</v>
      </c>
      <c r="L3200" s="982" t="s">
        <v>93</v>
      </c>
      <c r="M3200" s="897"/>
    </row>
    <row r="3201" spans="1:13" ht="18" customHeight="1" thickBot="1">
      <c r="A3201" s="17"/>
      <c r="B3201" s="436" t="s">
        <v>165</v>
      </c>
      <c r="C3201" s="1014" t="s">
        <v>72</v>
      </c>
      <c r="D3201" s="1015"/>
      <c r="E3201" s="1015"/>
      <c r="F3201" s="1015"/>
      <c r="G3201" s="1015"/>
      <c r="H3201" s="1016"/>
      <c r="I3201" s="1017" t="s">
        <v>74</v>
      </c>
      <c r="J3201" s="1018"/>
      <c r="K3201" s="64">
        <f>IF(OR($I3182="",$I3182="NSO"),"",VLOOKUP($A3177,'Class-1'!$B$9:$DL$200,105,0))</f>
        <v>0</v>
      </c>
      <c r="L3201" s="1019" t="str">
        <f>IF(OR($I3182="",$I3182="NSO"),"",VLOOKUP($A3177,'Class-1'!$B$9:$DL$200,106,0))</f>
        <v/>
      </c>
      <c r="M3201" s="1020"/>
    </row>
    <row r="3202" spans="1:13" ht="18" customHeight="1" thickBot="1">
      <c r="A3202" s="17"/>
      <c r="B3202" s="436" t="s">
        <v>165</v>
      </c>
      <c r="C3202" s="1001" t="s">
        <v>66</v>
      </c>
      <c r="D3202" s="1002"/>
      <c r="E3202" s="1003"/>
      <c r="F3202" s="1012" t="s">
        <v>69</v>
      </c>
      <c r="G3202" s="1013"/>
      <c r="H3202" s="272" t="s">
        <v>58</v>
      </c>
      <c r="I3202" s="985" t="s">
        <v>75</v>
      </c>
      <c r="J3202" s="986"/>
      <c r="K3202" s="987">
        <f>IF(OR($I3182="",$I3182="NSO"),"",VLOOKUP($A3177,'Class-1'!$B$9:$DL$200,114,0))</f>
        <v>0</v>
      </c>
      <c r="L3202" s="987"/>
      <c r="M3202" s="988"/>
    </row>
    <row r="3203" spans="1:13" ht="18" customHeight="1">
      <c r="A3203" s="17"/>
      <c r="B3203" s="436" t="s">
        <v>165</v>
      </c>
      <c r="C3203" s="923" t="str">
        <f>'Class-1'!$CC$3</f>
        <v>WORK EXP.</v>
      </c>
      <c r="D3203" s="924"/>
      <c r="E3203" s="925"/>
      <c r="F3203" s="926" t="str">
        <f>IF(OR(C3203="",$I3182="NSO"),"",VLOOKUP($A3177,'Class-1'!$B$9:$DZ$200,121,0))</f>
        <v>0/100</v>
      </c>
      <c r="G3203" s="927"/>
      <c r="H3203" s="85" t="str">
        <f>IF(OR(C3203="",$I3182="NSO"),"",VLOOKUP($A3177,'Class-1'!$B$9:$DL$108,87,0))</f>
        <v/>
      </c>
      <c r="I3203" s="1021" t="s">
        <v>95</v>
      </c>
      <c r="J3203" s="1022"/>
      <c r="K3203" s="1023">
        <f>'Class-1'!$T$2</f>
        <v>44705</v>
      </c>
      <c r="L3203" s="1024"/>
      <c r="M3203" s="1025"/>
    </row>
    <row r="3204" spans="1:13" ht="18" customHeight="1">
      <c r="A3204" s="17"/>
      <c r="B3204" s="436" t="s">
        <v>165</v>
      </c>
      <c r="C3204" s="923" t="str">
        <f>'Class-1'!$CK$3</f>
        <v>ART EDUCATION</v>
      </c>
      <c r="D3204" s="924"/>
      <c r="E3204" s="925"/>
      <c r="F3204" s="926" t="str">
        <f>IF(OR(C3204="",$I3182="NSO"),"",VLOOKUP($A3177,'Class-1'!$B$9:$DZ$200,125,0))</f>
        <v>0/100</v>
      </c>
      <c r="G3204" s="927"/>
      <c r="H3204" s="134" t="str">
        <f>IF(OR(C3204="",$I3182="NSO"),"",VLOOKUP($A3177,'Class-1'!$B$9:$DL$108,95,0))</f>
        <v/>
      </c>
      <c r="I3204" s="928"/>
      <c r="J3204" s="929"/>
      <c r="K3204" s="929"/>
      <c r="L3204" s="929"/>
      <c r="M3204" s="930"/>
    </row>
    <row r="3205" spans="1:13" ht="18" customHeight="1" thickBot="1">
      <c r="A3205" s="17"/>
      <c r="B3205" s="436" t="s">
        <v>165</v>
      </c>
      <c r="C3205" s="931" t="str">
        <f>'Class-1'!$CS$3</f>
        <v>HEALTH &amp; PHY. EDUCATION</v>
      </c>
      <c r="D3205" s="932"/>
      <c r="E3205" s="933"/>
      <c r="F3205" s="926" t="str">
        <f>IF(OR(C3205="",$I3182="NSO"),"",VLOOKUP($A3177,'Class-1'!$B$9:$DZ$200,129,0))</f>
        <v>0/100</v>
      </c>
      <c r="G3205" s="927"/>
      <c r="H3205" s="86" t="str">
        <f>IF(OR(C3205="",$I3182="NSO"),"",VLOOKUP($A3177,'Class-1'!$B$9:$DL$108,103,0))</f>
        <v/>
      </c>
      <c r="I3205" s="889" t="s">
        <v>89</v>
      </c>
      <c r="J3205" s="890"/>
      <c r="K3205" s="936"/>
      <c r="L3205" s="937"/>
      <c r="M3205" s="938"/>
    </row>
    <row r="3206" spans="1:13" ht="18" customHeight="1">
      <c r="A3206" s="17"/>
      <c r="B3206" s="436" t="s">
        <v>165</v>
      </c>
      <c r="C3206" s="895" t="s">
        <v>76</v>
      </c>
      <c r="D3206" s="896"/>
      <c r="E3206" s="896"/>
      <c r="F3206" s="896"/>
      <c r="G3206" s="896"/>
      <c r="H3206" s="897"/>
      <c r="I3206" s="891"/>
      <c r="J3206" s="892"/>
      <c r="K3206" s="939"/>
      <c r="L3206" s="940"/>
      <c r="M3206" s="941"/>
    </row>
    <row r="3207" spans="1:13" ht="18" customHeight="1">
      <c r="A3207" s="17"/>
      <c r="B3207" s="436" t="s">
        <v>165</v>
      </c>
      <c r="C3207" s="135" t="s">
        <v>35</v>
      </c>
      <c r="D3207" s="463" t="s">
        <v>82</v>
      </c>
      <c r="E3207" s="452"/>
      <c r="F3207" s="463" t="s">
        <v>83</v>
      </c>
      <c r="G3207" s="464"/>
      <c r="H3207" s="465"/>
      <c r="I3207" s="893"/>
      <c r="J3207" s="894"/>
      <c r="K3207" s="942"/>
      <c r="L3207" s="943"/>
      <c r="M3207" s="944"/>
    </row>
    <row r="3208" spans="1:13" ht="16.5" customHeight="1">
      <c r="A3208" s="17"/>
      <c r="B3208" s="436" t="s">
        <v>165</v>
      </c>
      <c r="C3208" s="148" t="s">
        <v>168</v>
      </c>
      <c r="D3208" s="451" t="s">
        <v>170</v>
      </c>
      <c r="E3208" s="148"/>
      <c r="F3208" s="468" t="s">
        <v>84</v>
      </c>
      <c r="G3208" s="466"/>
      <c r="H3208" s="467"/>
      <c r="I3208" s="992" t="s">
        <v>90</v>
      </c>
      <c r="J3208" s="993"/>
      <c r="K3208" s="993"/>
      <c r="L3208" s="993"/>
      <c r="M3208" s="994"/>
    </row>
    <row r="3209" spans="1:13" ht="16.5" customHeight="1">
      <c r="A3209" s="17"/>
      <c r="B3209" s="436" t="s">
        <v>165</v>
      </c>
      <c r="C3209" s="471" t="s">
        <v>77</v>
      </c>
      <c r="D3209" s="451" t="s">
        <v>173</v>
      </c>
      <c r="E3209" s="148"/>
      <c r="F3209" s="468" t="s">
        <v>85</v>
      </c>
      <c r="G3209" s="466"/>
      <c r="H3209" s="467"/>
      <c r="I3209" s="995"/>
      <c r="J3209" s="996"/>
      <c r="K3209" s="996"/>
      <c r="L3209" s="996"/>
      <c r="M3209" s="997"/>
    </row>
    <row r="3210" spans="1:13" ht="16.5" customHeight="1">
      <c r="A3210" s="17"/>
      <c r="B3210" s="436" t="s">
        <v>165</v>
      </c>
      <c r="C3210" s="471" t="s">
        <v>78</v>
      </c>
      <c r="D3210" s="451" t="s">
        <v>174</v>
      </c>
      <c r="E3210" s="148"/>
      <c r="F3210" s="468" t="s">
        <v>86</v>
      </c>
      <c r="G3210" s="466"/>
      <c r="H3210" s="467"/>
      <c r="I3210" s="995"/>
      <c r="J3210" s="996"/>
      <c r="K3210" s="996"/>
      <c r="L3210" s="996"/>
      <c r="M3210" s="997"/>
    </row>
    <row r="3211" spans="1:13" ht="16.5" customHeight="1">
      <c r="A3211" s="17"/>
      <c r="B3211" s="436" t="s">
        <v>165</v>
      </c>
      <c r="C3211" s="471" t="s">
        <v>80</v>
      </c>
      <c r="D3211" s="451" t="s">
        <v>171</v>
      </c>
      <c r="E3211" s="148"/>
      <c r="F3211" s="468" t="s">
        <v>88</v>
      </c>
      <c r="G3211" s="466"/>
      <c r="H3211" s="467"/>
      <c r="I3211" s="998"/>
      <c r="J3211" s="999"/>
      <c r="K3211" s="999"/>
      <c r="L3211" s="999"/>
      <c r="M3211" s="1000"/>
    </row>
    <row r="3212" spans="1:13" ht="16.5" customHeight="1" thickBot="1">
      <c r="A3212" s="17"/>
      <c r="B3212" s="437" t="s">
        <v>165</v>
      </c>
      <c r="C3212" s="280" t="s">
        <v>79</v>
      </c>
      <c r="D3212" s="446" t="s">
        <v>172</v>
      </c>
      <c r="E3212" s="439"/>
      <c r="F3212" s="461" t="s">
        <v>87</v>
      </c>
      <c r="G3212" s="462"/>
      <c r="H3212" s="469"/>
      <c r="I3212" s="989" t="s">
        <v>124</v>
      </c>
      <c r="J3212" s="990"/>
      <c r="K3212" s="990"/>
      <c r="L3212" s="990"/>
      <c r="M3212" s="991"/>
    </row>
    <row r="3213" spans="1:13" ht="14.25" customHeight="1" thickBot="1">
      <c r="A3213" s="282">
        <f>A3177+1</f>
        <v>89</v>
      </c>
      <c r="B3213" s="1009" t="s">
        <v>61</v>
      </c>
      <c r="C3213" s="1010"/>
      <c r="D3213" s="1010"/>
      <c r="E3213" s="1010"/>
      <c r="F3213" s="1010"/>
      <c r="G3213" s="1010"/>
      <c r="H3213" s="1010"/>
      <c r="I3213" s="1010"/>
      <c r="J3213" s="1010"/>
      <c r="K3213" s="1010"/>
      <c r="L3213" s="1010"/>
      <c r="M3213" s="1011"/>
    </row>
    <row r="3214" spans="1:13" ht="36.75" thickTop="1">
      <c r="A3214" s="17"/>
      <c r="B3214" s="1005"/>
      <c r="C3214" s="1006"/>
      <c r="D3214" s="945" t="str">
        <f>Master!$E$8</f>
        <v>Govt.Sr.Sec.Sch. Raimalwada</v>
      </c>
      <c r="E3214" s="946"/>
      <c r="F3214" s="946"/>
      <c r="G3214" s="946"/>
      <c r="H3214" s="946"/>
      <c r="I3214" s="946"/>
      <c r="J3214" s="946"/>
      <c r="K3214" s="946"/>
      <c r="L3214" s="946"/>
      <c r="M3214" s="947"/>
    </row>
    <row r="3215" spans="1:13" ht="21" customHeight="1" thickBot="1">
      <c r="A3215" s="17"/>
      <c r="B3215" s="1007"/>
      <c r="C3215" s="1008"/>
      <c r="D3215" s="948" t="str">
        <f>Master!$E$11</f>
        <v>P.S.-Bapini (Jodhpur)</v>
      </c>
      <c r="E3215" s="949"/>
      <c r="F3215" s="949"/>
      <c r="G3215" s="949"/>
      <c r="H3215" s="949"/>
      <c r="I3215" s="949"/>
      <c r="J3215" s="949"/>
      <c r="K3215" s="949"/>
      <c r="L3215" s="949"/>
      <c r="M3215" s="950"/>
    </row>
    <row r="3216" spans="1:13" ht="42.75" customHeight="1" thickTop="1">
      <c r="A3216" s="17"/>
      <c r="B3216" s="273"/>
      <c r="C3216" s="916" t="s">
        <v>62</v>
      </c>
      <c r="D3216" s="917"/>
      <c r="E3216" s="917"/>
      <c r="F3216" s="917"/>
      <c r="G3216" s="917"/>
      <c r="H3216" s="917"/>
      <c r="I3216" s="918"/>
      <c r="J3216" s="922" t="s">
        <v>91</v>
      </c>
      <c r="K3216" s="922"/>
      <c r="L3216" s="934" t="str">
        <f>Master!$E$14</f>
        <v>0810000000</v>
      </c>
      <c r="M3216" s="935"/>
    </row>
    <row r="3217" spans="1:13" ht="18" customHeight="1" thickBot="1">
      <c r="A3217" s="17"/>
      <c r="B3217" s="274"/>
      <c r="C3217" s="919"/>
      <c r="D3217" s="920"/>
      <c r="E3217" s="920"/>
      <c r="F3217" s="920"/>
      <c r="G3217" s="920"/>
      <c r="H3217" s="920"/>
      <c r="I3217" s="921"/>
      <c r="J3217" s="898" t="s">
        <v>63</v>
      </c>
      <c r="K3217" s="899"/>
      <c r="L3217" s="902" t="str">
        <f>Master!$E$6</f>
        <v>2021-22</v>
      </c>
      <c r="M3217" s="903"/>
    </row>
    <row r="3218" spans="1:13" ht="18" customHeight="1" thickBot="1">
      <c r="A3218" s="17"/>
      <c r="B3218" s="274"/>
      <c r="C3218" s="951" t="s">
        <v>125</v>
      </c>
      <c r="D3218" s="952"/>
      <c r="E3218" s="952"/>
      <c r="F3218" s="952"/>
      <c r="G3218" s="952"/>
      <c r="H3218" s="952"/>
      <c r="I3218" s="281">
        <f>VLOOKUP($A3213,'Class-1'!$B$9:$F$108,5,0)</f>
        <v>0</v>
      </c>
      <c r="J3218" s="900"/>
      <c r="K3218" s="901"/>
      <c r="L3218" s="904"/>
      <c r="M3218" s="905"/>
    </row>
    <row r="3219" spans="1:13" ht="18" customHeight="1">
      <c r="A3219" s="17"/>
      <c r="B3219" s="436" t="s">
        <v>165</v>
      </c>
      <c r="C3219" s="911" t="s">
        <v>20</v>
      </c>
      <c r="D3219" s="912"/>
      <c r="E3219" s="912"/>
      <c r="F3219" s="913"/>
      <c r="G3219" s="31" t="s">
        <v>101</v>
      </c>
      <c r="H3219" s="914">
        <f>VLOOKUP($A3213,'Class-1'!$B$9:$DL$108,3,0)</f>
        <v>0</v>
      </c>
      <c r="I3219" s="914"/>
      <c r="J3219" s="914"/>
      <c r="K3219" s="914"/>
      <c r="L3219" s="914"/>
      <c r="M3219" s="915"/>
    </row>
    <row r="3220" spans="1:13" ht="18" customHeight="1">
      <c r="A3220" s="17"/>
      <c r="B3220" s="436" t="s">
        <v>165</v>
      </c>
      <c r="C3220" s="953" t="s">
        <v>22</v>
      </c>
      <c r="D3220" s="954"/>
      <c r="E3220" s="954"/>
      <c r="F3220" s="955"/>
      <c r="G3220" s="60" t="s">
        <v>101</v>
      </c>
      <c r="H3220" s="956">
        <f>VLOOKUP($A3213,'Class-1'!$B$9:$DL$108,6,0)</f>
        <v>0</v>
      </c>
      <c r="I3220" s="956"/>
      <c r="J3220" s="956"/>
      <c r="K3220" s="956"/>
      <c r="L3220" s="956"/>
      <c r="M3220" s="957"/>
    </row>
    <row r="3221" spans="1:13" ht="18" customHeight="1">
      <c r="A3221" s="17"/>
      <c r="B3221" s="436" t="s">
        <v>165</v>
      </c>
      <c r="C3221" s="953" t="s">
        <v>23</v>
      </c>
      <c r="D3221" s="954"/>
      <c r="E3221" s="954"/>
      <c r="F3221" s="955"/>
      <c r="G3221" s="60" t="s">
        <v>101</v>
      </c>
      <c r="H3221" s="956">
        <f>VLOOKUP($A3213,'Class-1'!$B$9:$DL$108,7,0)</f>
        <v>0</v>
      </c>
      <c r="I3221" s="956"/>
      <c r="J3221" s="956"/>
      <c r="K3221" s="956"/>
      <c r="L3221" s="956"/>
      <c r="M3221" s="957"/>
    </row>
    <row r="3222" spans="1:13" ht="18" customHeight="1">
      <c r="A3222" s="17"/>
      <c r="B3222" s="436" t="s">
        <v>165</v>
      </c>
      <c r="C3222" s="953" t="s">
        <v>64</v>
      </c>
      <c r="D3222" s="954"/>
      <c r="E3222" s="954"/>
      <c r="F3222" s="955"/>
      <c r="G3222" s="60" t="s">
        <v>101</v>
      </c>
      <c r="H3222" s="956">
        <f>VLOOKUP($A3213,'Class-1'!$B$9:$DL$108,8,0)</f>
        <v>0</v>
      </c>
      <c r="I3222" s="956"/>
      <c r="J3222" s="956"/>
      <c r="K3222" s="956"/>
      <c r="L3222" s="956"/>
      <c r="M3222" s="957"/>
    </row>
    <row r="3223" spans="1:13" ht="18" customHeight="1">
      <c r="A3223" s="17"/>
      <c r="B3223" s="436" t="s">
        <v>165</v>
      </c>
      <c r="C3223" s="953" t="s">
        <v>65</v>
      </c>
      <c r="D3223" s="954"/>
      <c r="E3223" s="954"/>
      <c r="F3223" s="955"/>
      <c r="G3223" s="60" t="s">
        <v>101</v>
      </c>
      <c r="H3223" s="1026" t="str">
        <f>CONCATENATE('Class-1'!$F$4,'Class-1'!$I$4)</f>
        <v>4(A)</v>
      </c>
      <c r="I3223" s="956"/>
      <c r="J3223" s="956"/>
      <c r="K3223" s="956"/>
      <c r="L3223" s="956"/>
      <c r="M3223" s="957"/>
    </row>
    <row r="3224" spans="1:13" ht="18" customHeight="1" thickBot="1">
      <c r="A3224" s="17"/>
      <c r="B3224" s="436" t="s">
        <v>165</v>
      </c>
      <c r="C3224" s="1027" t="s">
        <v>25</v>
      </c>
      <c r="D3224" s="1028"/>
      <c r="E3224" s="1028"/>
      <c r="F3224" s="1029"/>
      <c r="G3224" s="130" t="s">
        <v>101</v>
      </c>
      <c r="H3224" s="1030">
        <f>VLOOKUP($A3213,'Class-1'!$B$9:$DL$108,9,0)</f>
        <v>0</v>
      </c>
      <c r="I3224" s="1030"/>
      <c r="J3224" s="1030"/>
      <c r="K3224" s="1030"/>
      <c r="L3224" s="1030"/>
      <c r="M3224" s="1031"/>
    </row>
    <row r="3225" spans="1:13" ht="18" customHeight="1">
      <c r="A3225" s="17"/>
      <c r="B3225" s="436" t="s">
        <v>165</v>
      </c>
      <c r="C3225" s="958" t="s">
        <v>66</v>
      </c>
      <c r="D3225" s="959"/>
      <c r="E3225" s="268" t="s">
        <v>109</v>
      </c>
      <c r="F3225" s="268" t="s">
        <v>110</v>
      </c>
      <c r="G3225" s="265" t="s">
        <v>34</v>
      </c>
      <c r="H3225" s="269" t="s">
        <v>67</v>
      </c>
      <c r="I3225" s="265" t="s">
        <v>147</v>
      </c>
      <c r="J3225" s="270" t="s">
        <v>31</v>
      </c>
      <c r="K3225" s="960" t="s">
        <v>118</v>
      </c>
      <c r="L3225" s="961"/>
      <c r="M3225" s="275" t="s">
        <v>119</v>
      </c>
    </row>
    <row r="3226" spans="1:13" ht="18" customHeight="1" thickBot="1">
      <c r="A3226" s="17"/>
      <c r="B3226" s="436" t="s">
        <v>165</v>
      </c>
      <c r="C3226" s="966" t="s">
        <v>68</v>
      </c>
      <c r="D3226" s="967"/>
      <c r="E3226" s="470">
        <f>'Class-1'!$K$7</f>
        <v>20</v>
      </c>
      <c r="F3226" s="470">
        <f>'Class-1'!$L$7</f>
        <v>20</v>
      </c>
      <c r="G3226" s="266">
        <f>E3226+F3226</f>
        <v>40</v>
      </c>
      <c r="H3226" s="470">
        <f>'Class-1'!$Q$7</f>
        <v>60</v>
      </c>
      <c r="I3226" s="266">
        <f>G3226+H3226</f>
        <v>100</v>
      </c>
      <c r="J3226" s="470">
        <f>'Class-1'!$U$7</f>
        <v>100</v>
      </c>
      <c r="K3226" s="1032">
        <f>I3226+J3226</f>
        <v>200</v>
      </c>
      <c r="L3226" s="1033"/>
      <c r="M3226" s="276" t="s">
        <v>166</v>
      </c>
    </row>
    <row r="3227" spans="1:13" ht="18" customHeight="1">
      <c r="A3227" s="17"/>
      <c r="B3227" s="436" t="s">
        <v>165</v>
      </c>
      <c r="C3227" s="1034" t="str">
        <f>'Class-1'!$K$3</f>
        <v>Hindi</v>
      </c>
      <c r="D3227" s="1035"/>
      <c r="E3227" s="131">
        <f>IF(OR(C3227="",$I3218="NSO"),"",VLOOKUP($A3213,'Class-1'!$B$9:$DL$108,10,0))</f>
        <v>0</v>
      </c>
      <c r="F3227" s="131">
        <f>IF(OR(C3227="",$I3218="NSO"),"",VLOOKUP($A3213,'Class-1'!$B$9:$DL$108,11,0))</f>
        <v>0</v>
      </c>
      <c r="G3227" s="267">
        <f>SUM(E3227,F3227)</f>
        <v>0</v>
      </c>
      <c r="H3227" s="131">
        <f>IF(OR(C3227="",$I3218="NSO"),"",VLOOKUP($A3213,'Class-1'!$B$9:$DL$108,16,0))</f>
        <v>0</v>
      </c>
      <c r="I3227" s="264">
        <f t="shared" ref="I3227:I3232" si="353">SUM(G3227,H3227)</f>
        <v>0</v>
      </c>
      <c r="J3227" s="131">
        <f>IF(OR(C3227="",$I3218="NSO"),"",VLOOKUP($A3213,'Class-1'!$B$9:$DL$108,20,0))</f>
        <v>0</v>
      </c>
      <c r="K3227" s="1036">
        <f t="shared" ref="K3227:K3232" si="354">SUM(I3227,J3227)</f>
        <v>0</v>
      </c>
      <c r="L3227" s="1037">
        <f t="shared" ref="L3227:L3232" si="355">SUM(J3227,K3227)</f>
        <v>0</v>
      </c>
      <c r="M3227" s="277" t="str">
        <f>IF(OR(C3227="",$I3218="NSO"),"",VLOOKUP($A3213,'Class-1'!$B$9:$DL$108,23,0))</f>
        <v/>
      </c>
    </row>
    <row r="3228" spans="1:13" ht="18" customHeight="1">
      <c r="A3228" s="17"/>
      <c r="B3228" s="436" t="s">
        <v>165</v>
      </c>
      <c r="C3228" s="962" t="str">
        <f>'Class-1'!$Y$3</f>
        <v>Mathematics</v>
      </c>
      <c r="D3228" s="963"/>
      <c r="E3228" s="131">
        <f>IF(OR(C3228="",$I3218="NSO"),"",VLOOKUP($A3213,'Class-1'!$B$9:$DL$108,24,0))</f>
        <v>0</v>
      </c>
      <c r="F3228" s="131">
        <f>IF(OR(C3228="",$I3218="NSO"),"",VLOOKUP($A3213,'Class-1'!$B$9:$DL$108,25,0))</f>
        <v>0</v>
      </c>
      <c r="G3228" s="267">
        <f t="shared" ref="G3228:G3232" si="356">SUM(E3228,F3228)</f>
        <v>0</v>
      </c>
      <c r="H3228" s="131">
        <f>IF(OR(C3228="",$I3218="NSO"),"",VLOOKUP($A3213,'Class-1'!$B$9:$DL$108,30,0))</f>
        <v>0</v>
      </c>
      <c r="I3228" s="264">
        <f t="shared" si="353"/>
        <v>0</v>
      </c>
      <c r="J3228" s="131">
        <f>IF(OR(C3228="",$I3218="NSO"),"",VLOOKUP($A3213,'Class-1'!$B$9:$DL$108,34,0))</f>
        <v>0</v>
      </c>
      <c r="K3228" s="964">
        <f t="shared" si="354"/>
        <v>0</v>
      </c>
      <c r="L3228" s="965">
        <f t="shared" si="355"/>
        <v>0</v>
      </c>
      <c r="M3228" s="277" t="str">
        <f>IF(OR(C3228="",$I3218="NSO"),"",VLOOKUP($A3213,'Class-1'!$B$9:$DL$108,37,0))</f>
        <v/>
      </c>
    </row>
    <row r="3229" spans="1:13" ht="18" customHeight="1">
      <c r="A3229" s="17"/>
      <c r="B3229" s="436" t="s">
        <v>165</v>
      </c>
      <c r="C3229" s="962" t="str">
        <f>'Class-1'!$AM$3</f>
        <v>Sanskrit</v>
      </c>
      <c r="D3229" s="963"/>
      <c r="E3229" s="131">
        <f>IF(OR(C3229="",$I3218="NSO"),"",VLOOKUP($A3213,'Class-1'!$B$9:$DL$108,38,0))</f>
        <v>0</v>
      </c>
      <c r="F3229" s="131">
        <f>IF(OR(C3229="",$I3218="NSO"),"",VLOOKUP($A3213,'Class-1'!$B$9:$DL$108,39,0))</f>
        <v>0</v>
      </c>
      <c r="G3229" s="267">
        <f t="shared" si="356"/>
        <v>0</v>
      </c>
      <c r="H3229" s="131">
        <f>IF(OR(C3229="",$I3218="NSO"),"",VLOOKUP($A3213,'Class-1'!$B$9:$DL$108,44,0))</f>
        <v>0</v>
      </c>
      <c r="I3229" s="264">
        <f t="shared" si="353"/>
        <v>0</v>
      </c>
      <c r="J3229" s="131">
        <f>IF(OR(C3229="",$I3218="NSO"),"",VLOOKUP($A3213,'Class-1'!$B$9:$DL$108,48,0))</f>
        <v>0</v>
      </c>
      <c r="K3229" s="964">
        <f t="shared" si="354"/>
        <v>0</v>
      </c>
      <c r="L3229" s="965">
        <f t="shared" si="355"/>
        <v>0</v>
      </c>
      <c r="M3229" s="277" t="str">
        <f>IF(OR(C3229="",$I3218="NSO"),"",VLOOKUP($A3213,'Class-1'!$B$9:$DL$108,51,0))</f>
        <v/>
      </c>
    </row>
    <row r="3230" spans="1:13" ht="18" customHeight="1">
      <c r="A3230" s="17"/>
      <c r="B3230" s="436" t="s">
        <v>165</v>
      </c>
      <c r="C3230" s="962" t="str">
        <f>'Class-1'!$BA$3</f>
        <v>English</v>
      </c>
      <c r="D3230" s="963"/>
      <c r="E3230" s="131">
        <f>IF(OR(C3230="",$I3218="NSO"),"",VLOOKUP($A3213,'Class-1'!$B$9:$DL$108,52,0))</f>
        <v>0</v>
      </c>
      <c r="F3230" s="131">
        <f>IF(OR(C3230="",$I3218="NSO"),"",VLOOKUP($A3213,'Class-1'!$B$9:$DL$108,53,0))</f>
        <v>0</v>
      </c>
      <c r="G3230" s="267">
        <f t="shared" si="356"/>
        <v>0</v>
      </c>
      <c r="H3230" s="131">
        <f>IF(OR(C3230="",$I3218="NSO"),"",VLOOKUP($A3213,'Class-1'!$B$9:$DL$108,58,0))</f>
        <v>0</v>
      </c>
      <c r="I3230" s="264">
        <f t="shared" si="353"/>
        <v>0</v>
      </c>
      <c r="J3230" s="131">
        <f>IF(OR(C3230="",$I3218="NSO"),"",VLOOKUP($A3213,'Class-1'!$B$9:$DL$108,62,0))</f>
        <v>0</v>
      </c>
      <c r="K3230" s="964">
        <f t="shared" si="354"/>
        <v>0</v>
      </c>
      <c r="L3230" s="965">
        <f t="shared" si="355"/>
        <v>0</v>
      </c>
      <c r="M3230" s="277" t="str">
        <f>IF(OR(C3230="",$I3218="NSO"),"",VLOOKUP($A3213,'Class-1'!$B$9:$DL$108,65,0))</f>
        <v/>
      </c>
    </row>
    <row r="3231" spans="1:13" ht="18" customHeight="1" thickBot="1">
      <c r="A3231" s="17"/>
      <c r="B3231" s="436" t="s">
        <v>165</v>
      </c>
      <c r="C3231" s="966" t="s">
        <v>68</v>
      </c>
      <c r="D3231" s="967"/>
      <c r="E3231" s="470">
        <f>'Class-1'!$BO$7</f>
        <v>20</v>
      </c>
      <c r="F3231" s="470">
        <f>'Class-1'!$BP$7</f>
        <v>20</v>
      </c>
      <c r="G3231" s="266">
        <f t="shared" si="356"/>
        <v>40</v>
      </c>
      <c r="H3231" s="271">
        <f>'Class-1'!$BU$7</f>
        <v>60</v>
      </c>
      <c r="I3231" s="266">
        <f t="shared" si="353"/>
        <v>100</v>
      </c>
      <c r="J3231" s="470">
        <f>'Class-1'!$BY$7</f>
        <v>100</v>
      </c>
      <c r="K3231" s="1032">
        <f t="shared" si="354"/>
        <v>200</v>
      </c>
      <c r="L3231" s="1033">
        <f t="shared" si="355"/>
        <v>300</v>
      </c>
      <c r="M3231" s="276" t="s">
        <v>166</v>
      </c>
    </row>
    <row r="3232" spans="1:13" ht="18" customHeight="1">
      <c r="A3232" s="17"/>
      <c r="B3232" s="436" t="s">
        <v>165</v>
      </c>
      <c r="C3232" s="962" t="str">
        <f>'Class-1'!$BO$3</f>
        <v>Env. Study</v>
      </c>
      <c r="D3232" s="963"/>
      <c r="E3232" s="131">
        <f>IF(OR(C3232="",$I3218="NSO"),"",VLOOKUP($A3213,'Class-1'!$B$9:$DL$108,66,0))</f>
        <v>0</v>
      </c>
      <c r="F3232" s="131">
        <f>IF(OR(C3232="",$I3218="NSO"),"",VLOOKUP($A3213,'Class-1'!$B$9:$DL$108,67,0))</f>
        <v>0</v>
      </c>
      <c r="G3232" s="264">
        <f t="shared" si="356"/>
        <v>0</v>
      </c>
      <c r="H3232" s="131">
        <f>IF(OR(C3232="",$I3218="NSO"),"",VLOOKUP($A3213,'Class-1'!$B$9:$DL$108,72,0))</f>
        <v>0</v>
      </c>
      <c r="I3232" s="264">
        <f t="shared" si="353"/>
        <v>0</v>
      </c>
      <c r="J3232" s="131">
        <f>IF(OR(C3232="",$I3218="NSO"),"",VLOOKUP($A3213,'Class-1'!$B$9:$DL$108,76,0))</f>
        <v>0</v>
      </c>
      <c r="K3232" s="968">
        <f t="shared" si="354"/>
        <v>0</v>
      </c>
      <c r="L3232" s="969">
        <f t="shared" si="355"/>
        <v>0</v>
      </c>
      <c r="M3232" s="277" t="str">
        <f>IF(OR(C3232="",$I3218="NSO"),"",VLOOKUP($A3213,'Class-1'!$B$9:$DL$108,79,0))</f>
        <v/>
      </c>
    </row>
    <row r="3233" spans="1:13" ht="18" customHeight="1" thickBot="1">
      <c r="A3233" s="17"/>
      <c r="B3233" s="436" t="s">
        <v>165</v>
      </c>
      <c r="C3233" s="970"/>
      <c r="D3233" s="971"/>
      <c r="E3233" s="971"/>
      <c r="F3233" s="971"/>
      <c r="G3233" s="971"/>
      <c r="H3233" s="971"/>
      <c r="I3233" s="971"/>
      <c r="J3233" s="971"/>
      <c r="K3233" s="971"/>
      <c r="L3233" s="971"/>
      <c r="M3233" s="972"/>
    </row>
    <row r="3234" spans="1:13" ht="18" customHeight="1">
      <c r="A3234" s="17"/>
      <c r="B3234" s="436" t="s">
        <v>165</v>
      </c>
      <c r="C3234" s="973" t="s">
        <v>120</v>
      </c>
      <c r="D3234" s="974"/>
      <c r="E3234" s="975"/>
      <c r="F3234" s="906" t="s">
        <v>121</v>
      </c>
      <c r="G3234" s="906"/>
      <c r="H3234" s="907" t="s">
        <v>122</v>
      </c>
      <c r="I3234" s="908"/>
      <c r="J3234" s="132" t="s">
        <v>51</v>
      </c>
      <c r="K3234" s="438" t="s">
        <v>123</v>
      </c>
      <c r="L3234" s="262" t="s">
        <v>49</v>
      </c>
      <c r="M3234" s="278" t="s">
        <v>54</v>
      </c>
    </row>
    <row r="3235" spans="1:13" ht="18" customHeight="1" thickBot="1">
      <c r="A3235" s="17"/>
      <c r="B3235" s="436" t="s">
        <v>165</v>
      </c>
      <c r="C3235" s="976"/>
      <c r="D3235" s="977"/>
      <c r="E3235" s="978"/>
      <c r="F3235" s="909">
        <f>IF(OR($I3218="",$I3218="NSO"),"",VLOOKUP($A3213,'Class-1'!$B$9:$DL$108,107,0))</f>
        <v>1000</v>
      </c>
      <c r="G3235" s="910"/>
      <c r="H3235" s="909">
        <f>IF(OR($I3218="",$I3218="NSO"),"",VLOOKUP($A3213,'Class-1'!$B$9:$DL$108,108,0))</f>
        <v>0</v>
      </c>
      <c r="I3235" s="910"/>
      <c r="J3235" s="133">
        <f>IF(OR($I3218="",$I3218="NSO"),"",VLOOKUP($A3213,'Class-1'!$B$9:$DL$200,109,0))</f>
        <v>0</v>
      </c>
      <c r="K3235" s="133" t="str">
        <f>IF(OR($I3218="",$I3218="NSO"),"",VLOOKUP($A3213,'Class-1'!$B$9:$DL$200,110,0))</f>
        <v/>
      </c>
      <c r="L3235" s="263" t="str">
        <f>IF(OR($I3218="",$I3218="NSO"),"",VLOOKUP($A3213,'Class-1'!$B$9:$DL$200,111,0))</f>
        <v/>
      </c>
      <c r="M3235" s="279" t="str">
        <f>IF(OR($I3218="",$I3218="NSO"),"",VLOOKUP($A3213,'Class-1'!$B$9:$DL$200,113,0))</f>
        <v/>
      </c>
    </row>
    <row r="3236" spans="1:13" ht="18" customHeight="1" thickBot="1">
      <c r="A3236" s="17"/>
      <c r="B3236" s="436" t="s">
        <v>165</v>
      </c>
      <c r="C3236" s="979"/>
      <c r="D3236" s="980"/>
      <c r="E3236" s="980"/>
      <c r="F3236" s="980"/>
      <c r="G3236" s="980"/>
      <c r="H3236" s="981"/>
      <c r="I3236" s="983" t="s">
        <v>73</v>
      </c>
      <c r="J3236" s="984"/>
      <c r="K3236" s="63">
        <f>IF(OR($I3218="",$I3218="NSO"),"",VLOOKUP($A3213,'Class-1'!$B$9:$DL$200,104,0))</f>
        <v>0</v>
      </c>
      <c r="L3236" s="982" t="s">
        <v>93</v>
      </c>
      <c r="M3236" s="897"/>
    </row>
    <row r="3237" spans="1:13" ht="18" customHeight="1" thickBot="1">
      <c r="A3237" s="17"/>
      <c r="B3237" s="436" t="s">
        <v>165</v>
      </c>
      <c r="C3237" s="1014" t="s">
        <v>72</v>
      </c>
      <c r="D3237" s="1015"/>
      <c r="E3237" s="1015"/>
      <c r="F3237" s="1015"/>
      <c r="G3237" s="1015"/>
      <c r="H3237" s="1016"/>
      <c r="I3237" s="1017" t="s">
        <v>74</v>
      </c>
      <c r="J3237" s="1018"/>
      <c r="K3237" s="64">
        <f>IF(OR($I3218="",$I3218="NSO"),"",VLOOKUP($A3213,'Class-1'!$B$9:$DL$200,105,0))</f>
        <v>0</v>
      </c>
      <c r="L3237" s="1019" t="str">
        <f>IF(OR($I3218="",$I3218="NSO"),"",VLOOKUP($A3213,'Class-1'!$B$9:$DL$200,106,0))</f>
        <v/>
      </c>
      <c r="M3237" s="1020"/>
    </row>
    <row r="3238" spans="1:13" ht="18" customHeight="1" thickBot="1">
      <c r="A3238" s="17"/>
      <c r="B3238" s="436" t="s">
        <v>165</v>
      </c>
      <c r="C3238" s="1001" t="s">
        <v>66</v>
      </c>
      <c r="D3238" s="1002"/>
      <c r="E3238" s="1003"/>
      <c r="F3238" s="1012" t="s">
        <v>69</v>
      </c>
      <c r="G3238" s="1013"/>
      <c r="H3238" s="272" t="s">
        <v>58</v>
      </c>
      <c r="I3238" s="985" t="s">
        <v>75</v>
      </c>
      <c r="J3238" s="986"/>
      <c r="K3238" s="987">
        <f>IF(OR($I3218="",$I3218="NSO"),"",VLOOKUP($A3213,'Class-1'!$B$9:$DL$200,114,0))</f>
        <v>0</v>
      </c>
      <c r="L3238" s="987"/>
      <c r="M3238" s="988"/>
    </row>
    <row r="3239" spans="1:13" ht="18" customHeight="1">
      <c r="A3239" s="17"/>
      <c r="B3239" s="436" t="s">
        <v>165</v>
      </c>
      <c r="C3239" s="923" t="str">
        <f>'Class-1'!$CC$3</f>
        <v>WORK EXP.</v>
      </c>
      <c r="D3239" s="924"/>
      <c r="E3239" s="925"/>
      <c r="F3239" s="926" t="str">
        <f>IF(OR(C3239="",$I3218="NSO"),"",VLOOKUP($A3213,'Class-1'!$B$9:$DZ$200,121,0))</f>
        <v>0/100</v>
      </c>
      <c r="G3239" s="927"/>
      <c r="H3239" s="85" t="str">
        <f>IF(OR(C3239="",$I3218="NSO"),"",VLOOKUP($A3213,'Class-1'!$B$9:$DL$108,87,0))</f>
        <v/>
      </c>
      <c r="I3239" s="1021" t="s">
        <v>95</v>
      </c>
      <c r="J3239" s="1022"/>
      <c r="K3239" s="1023">
        <f>'Class-1'!$T$2</f>
        <v>44705</v>
      </c>
      <c r="L3239" s="1024"/>
      <c r="M3239" s="1025"/>
    </row>
    <row r="3240" spans="1:13" ht="18" customHeight="1">
      <c r="A3240" s="17"/>
      <c r="B3240" s="436" t="s">
        <v>165</v>
      </c>
      <c r="C3240" s="923" t="str">
        <f>'Class-1'!$CK$3</f>
        <v>ART EDUCATION</v>
      </c>
      <c r="D3240" s="924"/>
      <c r="E3240" s="925"/>
      <c r="F3240" s="926" t="str">
        <f>IF(OR(C3240="",$I3218="NSO"),"",VLOOKUP($A3213,'Class-1'!$B$9:$DZ$200,125,0))</f>
        <v>0/100</v>
      </c>
      <c r="G3240" s="927"/>
      <c r="H3240" s="134" t="str">
        <f>IF(OR(C3240="",$I3218="NSO"),"",VLOOKUP($A3213,'Class-1'!$B$9:$DL$108,95,0))</f>
        <v/>
      </c>
      <c r="I3240" s="928"/>
      <c r="J3240" s="929"/>
      <c r="K3240" s="929"/>
      <c r="L3240" s="929"/>
      <c r="M3240" s="930"/>
    </row>
    <row r="3241" spans="1:13" ht="18" customHeight="1" thickBot="1">
      <c r="A3241" s="17"/>
      <c r="B3241" s="436" t="s">
        <v>165</v>
      </c>
      <c r="C3241" s="931" t="str">
        <f>'Class-1'!$CS$3</f>
        <v>HEALTH &amp; PHY. EDUCATION</v>
      </c>
      <c r="D3241" s="932"/>
      <c r="E3241" s="933"/>
      <c r="F3241" s="926" t="str">
        <f>IF(OR(C3241="",$I3218="NSO"),"",VLOOKUP($A3213,'Class-1'!$B$9:$DZ$200,129,0))</f>
        <v>0/100</v>
      </c>
      <c r="G3241" s="927"/>
      <c r="H3241" s="86" t="str">
        <f>IF(OR(C3241="",$I3218="NSO"),"",VLOOKUP($A3213,'Class-1'!$B$9:$DL$108,103,0))</f>
        <v/>
      </c>
      <c r="I3241" s="889" t="s">
        <v>89</v>
      </c>
      <c r="J3241" s="890"/>
      <c r="K3241" s="936"/>
      <c r="L3241" s="937"/>
      <c r="M3241" s="938"/>
    </row>
    <row r="3242" spans="1:13" ht="18" customHeight="1">
      <c r="A3242" s="17"/>
      <c r="B3242" s="436" t="s">
        <v>165</v>
      </c>
      <c r="C3242" s="895" t="s">
        <v>76</v>
      </c>
      <c r="D3242" s="896"/>
      <c r="E3242" s="896"/>
      <c r="F3242" s="896"/>
      <c r="G3242" s="896"/>
      <c r="H3242" s="897"/>
      <c r="I3242" s="891"/>
      <c r="J3242" s="892"/>
      <c r="K3242" s="939"/>
      <c r="L3242" s="940"/>
      <c r="M3242" s="941"/>
    </row>
    <row r="3243" spans="1:13" ht="18" customHeight="1">
      <c r="A3243" s="17"/>
      <c r="B3243" s="436" t="s">
        <v>165</v>
      </c>
      <c r="C3243" s="135" t="s">
        <v>35</v>
      </c>
      <c r="D3243" s="463" t="s">
        <v>82</v>
      </c>
      <c r="E3243" s="452"/>
      <c r="F3243" s="463" t="s">
        <v>83</v>
      </c>
      <c r="G3243" s="464"/>
      <c r="H3243" s="465"/>
      <c r="I3243" s="893"/>
      <c r="J3243" s="894"/>
      <c r="K3243" s="942"/>
      <c r="L3243" s="943"/>
      <c r="M3243" s="944"/>
    </row>
    <row r="3244" spans="1:13" ht="16.5" customHeight="1">
      <c r="A3244" s="17"/>
      <c r="B3244" s="436" t="s">
        <v>165</v>
      </c>
      <c r="C3244" s="148" t="s">
        <v>168</v>
      </c>
      <c r="D3244" s="451" t="s">
        <v>170</v>
      </c>
      <c r="E3244" s="148"/>
      <c r="F3244" s="468" t="s">
        <v>84</v>
      </c>
      <c r="G3244" s="466"/>
      <c r="H3244" s="467"/>
      <c r="I3244" s="992" t="s">
        <v>90</v>
      </c>
      <c r="J3244" s="993"/>
      <c r="K3244" s="993"/>
      <c r="L3244" s="993"/>
      <c r="M3244" s="994"/>
    </row>
    <row r="3245" spans="1:13" ht="16.5" customHeight="1">
      <c r="A3245" s="17"/>
      <c r="B3245" s="436" t="s">
        <v>165</v>
      </c>
      <c r="C3245" s="471" t="s">
        <v>77</v>
      </c>
      <c r="D3245" s="451" t="s">
        <v>173</v>
      </c>
      <c r="E3245" s="148"/>
      <c r="F3245" s="468" t="s">
        <v>85</v>
      </c>
      <c r="G3245" s="466"/>
      <c r="H3245" s="467"/>
      <c r="I3245" s="995"/>
      <c r="J3245" s="996"/>
      <c r="K3245" s="996"/>
      <c r="L3245" s="996"/>
      <c r="M3245" s="997"/>
    </row>
    <row r="3246" spans="1:13" ht="16.5" customHeight="1">
      <c r="A3246" s="17"/>
      <c r="B3246" s="436" t="s">
        <v>165</v>
      </c>
      <c r="C3246" s="471" t="s">
        <v>78</v>
      </c>
      <c r="D3246" s="451" t="s">
        <v>174</v>
      </c>
      <c r="E3246" s="148"/>
      <c r="F3246" s="468" t="s">
        <v>86</v>
      </c>
      <c r="G3246" s="466"/>
      <c r="H3246" s="467"/>
      <c r="I3246" s="995"/>
      <c r="J3246" s="996"/>
      <c r="K3246" s="996"/>
      <c r="L3246" s="996"/>
      <c r="M3246" s="997"/>
    </row>
    <row r="3247" spans="1:13" ht="16.5" customHeight="1">
      <c r="A3247" s="17"/>
      <c r="B3247" s="436" t="s">
        <v>165</v>
      </c>
      <c r="C3247" s="471" t="s">
        <v>80</v>
      </c>
      <c r="D3247" s="451" t="s">
        <v>171</v>
      </c>
      <c r="E3247" s="148"/>
      <c r="F3247" s="468" t="s">
        <v>88</v>
      </c>
      <c r="G3247" s="466"/>
      <c r="H3247" s="467"/>
      <c r="I3247" s="998"/>
      <c r="J3247" s="999"/>
      <c r="K3247" s="999"/>
      <c r="L3247" s="999"/>
      <c r="M3247" s="1000"/>
    </row>
    <row r="3248" spans="1:13" ht="16.5" customHeight="1" thickBot="1">
      <c r="A3248" s="17"/>
      <c r="B3248" s="437" t="s">
        <v>165</v>
      </c>
      <c r="C3248" s="280" t="s">
        <v>79</v>
      </c>
      <c r="D3248" s="446" t="s">
        <v>172</v>
      </c>
      <c r="E3248" s="439"/>
      <c r="F3248" s="461" t="s">
        <v>87</v>
      </c>
      <c r="G3248" s="462"/>
      <c r="H3248" s="469"/>
      <c r="I3248" s="989" t="s">
        <v>124</v>
      </c>
      <c r="J3248" s="990"/>
      <c r="K3248" s="990"/>
      <c r="L3248" s="990"/>
      <c r="M3248" s="991"/>
    </row>
    <row r="3249" spans="1:13" ht="20.25" customHeight="1" thickBot="1">
      <c r="A3249" s="1004"/>
      <c r="B3249" s="1004"/>
      <c r="C3249" s="1004"/>
      <c r="D3249" s="1004"/>
      <c r="E3249" s="1004"/>
      <c r="F3249" s="1004"/>
      <c r="G3249" s="1004"/>
      <c r="H3249" s="1004"/>
      <c r="I3249" s="1004"/>
      <c r="J3249" s="1004"/>
      <c r="K3249" s="1004"/>
      <c r="L3249" s="1004"/>
      <c r="M3249" s="1004"/>
    </row>
    <row r="3250" spans="1:13" ht="14.25" customHeight="1" thickBot="1">
      <c r="A3250" s="282">
        <f>A3213+1</f>
        <v>90</v>
      </c>
      <c r="B3250" s="1009" t="s">
        <v>61</v>
      </c>
      <c r="C3250" s="1010"/>
      <c r="D3250" s="1010"/>
      <c r="E3250" s="1010"/>
      <c r="F3250" s="1010"/>
      <c r="G3250" s="1010"/>
      <c r="H3250" s="1010"/>
      <c r="I3250" s="1010"/>
      <c r="J3250" s="1010"/>
      <c r="K3250" s="1010"/>
      <c r="L3250" s="1010"/>
      <c r="M3250" s="1011"/>
    </row>
    <row r="3251" spans="1:13" ht="36.75" thickTop="1">
      <c r="A3251" s="17"/>
      <c r="B3251" s="1005"/>
      <c r="C3251" s="1006"/>
      <c r="D3251" s="945" t="str">
        <f>Master!$E$8</f>
        <v>Govt.Sr.Sec.Sch. Raimalwada</v>
      </c>
      <c r="E3251" s="946"/>
      <c r="F3251" s="946"/>
      <c r="G3251" s="946"/>
      <c r="H3251" s="946"/>
      <c r="I3251" s="946"/>
      <c r="J3251" s="946"/>
      <c r="K3251" s="946"/>
      <c r="L3251" s="946"/>
      <c r="M3251" s="947"/>
    </row>
    <row r="3252" spans="1:13" ht="21" customHeight="1" thickBot="1">
      <c r="A3252" s="17"/>
      <c r="B3252" s="1007"/>
      <c r="C3252" s="1008"/>
      <c r="D3252" s="948" t="str">
        <f>Master!$E$11</f>
        <v>P.S.-Bapini (Jodhpur)</v>
      </c>
      <c r="E3252" s="949"/>
      <c r="F3252" s="949"/>
      <c r="G3252" s="949"/>
      <c r="H3252" s="949"/>
      <c r="I3252" s="949"/>
      <c r="J3252" s="949"/>
      <c r="K3252" s="949"/>
      <c r="L3252" s="949"/>
      <c r="M3252" s="950"/>
    </row>
    <row r="3253" spans="1:13" ht="42.75" customHeight="1" thickTop="1">
      <c r="A3253" s="17"/>
      <c r="B3253" s="273"/>
      <c r="C3253" s="916" t="s">
        <v>62</v>
      </c>
      <c r="D3253" s="917"/>
      <c r="E3253" s="917"/>
      <c r="F3253" s="917"/>
      <c r="G3253" s="917"/>
      <c r="H3253" s="917"/>
      <c r="I3253" s="918"/>
      <c r="J3253" s="922" t="s">
        <v>91</v>
      </c>
      <c r="K3253" s="922"/>
      <c r="L3253" s="934" t="str">
        <f>Master!$E$14</f>
        <v>0810000000</v>
      </c>
      <c r="M3253" s="935"/>
    </row>
    <row r="3254" spans="1:13" ht="18" customHeight="1" thickBot="1">
      <c r="A3254" s="17"/>
      <c r="B3254" s="274"/>
      <c r="C3254" s="919"/>
      <c r="D3254" s="920"/>
      <c r="E3254" s="920"/>
      <c r="F3254" s="920"/>
      <c r="G3254" s="920"/>
      <c r="H3254" s="920"/>
      <c r="I3254" s="921"/>
      <c r="J3254" s="898" t="s">
        <v>63</v>
      </c>
      <c r="K3254" s="899"/>
      <c r="L3254" s="902" t="str">
        <f>Master!$E$6</f>
        <v>2021-22</v>
      </c>
      <c r="M3254" s="903"/>
    </row>
    <row r="3255" spans="1:13" ht="18" customHeight="1" thickBot="1">
      <c r="A3255" s="17"/>
      <c r="B3255" s="274"/>
      <c r="C3255" s="951" t="s">
        <v>125</v>
      </c>
      <c r="D3255" s="952"/>
      <c r="E3255" s="952"/>
      <c r="F3255" s="952"/>
      <c r="G3255" s="952"/>
      <c r="H3255" s="952"/>
      <c r="I3255" s="281">
        <f>VLOOKUP($A3250,'Class-1'!$B$9:$F$108,5,0)</f>
        <v>0</v>
      </c>
      <c r="J3255" s="900"/>
      <c r="K3255" s="901"/>
      <c r="L3255" s="904"/>
      <c r="M3255" s="905"/>
    </row>
    <row r="3256" spans="1:13" ht="18" customHeight="1">
      <c r="A3256" s="17"/>
      <c r="B3256" s="436" t="s">
        <v>165</v>
      </c>
      <c r="C3256" s="911" t="s">
        <v>20</v>
      </c>
      <c r="D3256" s="912"/>
      <c r="E3256" s="912"/>
      <c r="F3256" s="913"/>
      <c r="G3256" s="31" t="s">
        <v>101</v>
      </c>
      <c r="H3256" s="914">
        <f>VLOOKUP($A3250,'Class-1'!$B$9:$DL$108,3,0)</f>
        <v>0</v>
      </c>
      <c r="I3256" s="914"/>
      <c r="J3256" s="914"/>
      <c r="K3256" s="914"/>
      <c r="L3256" s="914"/>
      <c r="M3256" s="915"/>
    </row>
    <row r="3257" spans="1:13" ht="18" customHeight="1">
      <c r="A3257" s="17"/>
      <c r="B3257" s="436" t="s">
        <v>165</v>
      </c>
      <c r="C3257" s="953" t="s">
        <v>22</v>
      </c>
      <c r="D3257" s="954"/>
      <c r="E3257" s="954"/>
      <c r="F3257" s="955"/>
      <c r="G3257" s="60" t="s">
        <v>101</v>
      </c>
      <c r="H3257" s="956">
        <f>VLOOKUP($A3250,'Class-1'!$B$9:$DL$108,6,0)</f>
        <v>0</v>
      </c>
      <c r="I3257" s="956"/>
      <c r="J3257" s="956"/>
      <c r="K3257" s="956"/>
      <c r="L3257" s="956"/>
      <c r="M3257" s="957"/>
    </row>
    <row r="3258" spans="1:13" ht="18" customHeight="1">
      <c r="A3258" s="17"/>
      <c r="B3258" s="436" t="s">
        <v>165</v>
      </c>
      <c r="C3258" s="953" t="s">
        <v>23</v>
      </c>
      <c r="D3258" s="954"/>
      <c r="E3258" s="954"/>
      <c r="F3258" s="955"/>
      <c r="G3258" s="60" t="s">
        <v>101</v>
      </c>
      <c r="H3258" s="956">
        <f>VLOOKUP($A3250,'Class-1'!$B$9:$DL$108,7,0)</f>
        <v>0</v>
      </c>
      <c r="I3258" s="956"/>
      <c r="J3258" s="956"/>
      <c r="K3258" s="956"/>
      <c r="L3258" s="956"/>
      <c r="M3258" s="957"/>
    </row>
    <row r="3259" spans="1:13" ht="18" customHeight="1">
      <c r="A3259" s="17"/>
      <c r="B3259" s="436" t="s">
        <v>165</v>
      </c>
      <c r="C3259" s="953" t="s">
        <v>64</v>
      </c>
      <c r="D3259" s="954"/>
      <c r="E3259" s="954"/>
      <c r="F3259" s="955"/>
      <c r="G3259" s="60" t="s">
        <v>101</v>
      </c>
      <c r="H3259" s="956">
        <f>VLOOKUP($A3250,'Class-1'!$B$9:$DL$108,8,0)</f>
        <v>0</v>
      </c>
      <c r="I3259" s="956"/>
      <c r="J3259" s="956"/>
      <c r="K3259" s="956"/>
      <c r="L3259" s="956"/>
      <c r="M3259" s="957"/>
    </row>
    <row r="3260" spans="1:13" ht="18" customHeight="1">
      <c r="A3260" s="17"/>
      <c r="B3260" s="436" t="s">
        <v>165</v>
      </c>
      <c r="C3260" s="953" t="s">
        <v>65</v>
      </c>
      <c r="D3260" s="954"/>
      <c r="E3260" s="954"/>
      <c r="F3260" s="955"/>
      <c r="G3260" s="60" t="s">
        <v>101</v>
      </c>
      <c r="H3260" s="1026" t="str">
        <f>CONCATENATE('Class-1'!$F$4,'Class-1'!$I$4)</f>
        <v>4(A)</v>
      </c>
      <c r="I3260" s="956"/>
      <c r="J3260" s="956"/>
      <c r="K3260" s="956"/>
      <c r="L3260" s="956"/>
      <c r="M3260" s="957"/>
    </row>
    <row r="3261" spans="1:13" ht="18" customHeight="1" thickBot="1">
      <c r="A3261" s="17"/>
      <c r="B3261" s="436" t="s">
        <v>165</v>
      </c>
      <c r="C3261" s="1027" t="s">
        <v>25</v>
      </c>
      <c r="D3261" s="1028"/>
      <c r="E3261" s="1028"/>
      <c r="F3261" s="1029"/>
      <c r="G3261" s="130" t="s">
        <v>101</v>
      </c>
      <c r="H3261" s="1030">
        <f>VLOOKUP($A3250,'Class-1'!$B$9:$DL$108,9,0)</f>
        <v>0</v>
      </c>
      <c r="I3261" s="1030"/>
      <c r="J3261" s="1030"/>
      <c r="K3261" s="1030"/>
      <c r="L3261" s="1030"/>
      <c r="M3261" s="1031"/>
    </row>
    <row r="3262" spans="1:13" ht="18" customHeight="1">
      <c r="A3262" s="17"/>
      <c r="B3262" s="436" t="s">
        <v>165</v>
      </c>
      <c r="C3262" s="958" t="s">
        <v>66</v>
      </c>
      <c r="D3262" s="959"/>
      <c r="E3262" s="268" t="s">
        <v>109</v>
      </c>
      <c r="F3262" s="268" t="s">
        <v>110</v>
      </c>
      <c r="G3262" s="265" t="s">
        <v>34</v>
      </c>
      <c r="H3262" s="269" t="s">
        <v>67</v>
      </c>
      <c r="I3262" s="265" t="s">
        <v>147</v>
      </c>
      <c r="J3262" s="270" t="s">
        <v>31</v>
      </c>
      <c r="K3262" s="960" t="s">
        <v>118</v>
      </c>
      <c r="L3262" s="961"/>
      <c r="M3262" s="275" t="s">
        <v>119</v>
      </c>
    </row>
    <row r="3263" spans="1:13" ht="18" customHeight="1" thickBot="1">
      <c r="A3263" s="17"/>
      <c r="B3263" s="436" t="s">
        <v>165</v>
      </c>
      <c r="C3263" s="966" t="s">
        <v>68</v>
      </c>
      <c r="D3263" s="967"/>
      <c r="E3263" s="470">
        <f>'Class-1'!$K$7</f>
        <v>20</v>
      </c>
      <c r="F3263" s="470">
        <f>'Class-1'!$L$7</f>
        <v>20</v>
      </c>
      <c r="G3263" s="266">
        <f>E3263+F3263</f>
        <v>40</v>
      </c>
      <c r="H3263" s="470">
        <f>'Class-1'!$Q$7</f>
        <v>60</v>
      </c>
      <c r="I3263" s="266">
        <f>G3263+H3263</f>
        <v>100</v>
      </c>
      <c r="J3263" s="470">
        <f>'Class-1'!$U$7</f>
        <v>100</v>
      </c>
      <c r="K3263" s="1032">
        <f>I3263+J3263</f>
        <v>200</v>
      </c>
      <c r="L3263" s="1033"/>
      <c r="M3263" s="276" t="s">
        <v>166</v>
      </c>
    </row>
    <row r="3264" spans="1:13" ht="18" customHeight="1">
      <c r="A3264" s="17"/>
      <c r="B3264" s="436" t="s">
        <v>165</v>
      </c>
      <c r="C3264" s="1034" t="str">
        <f>'Class-1'!$K$3</f>
        <v>Hindi</v>
      </c>
      <c r="D3264" s="1035"/>
      <c r="E3264" s="131">
        <f>IF(OR(C3264="",$I3255="NSO"),"",VLOOKUP($A3250,'Class-1'!$B$9:$DL$108,10,0))</f>
        <v>0</v>
      </c>
      <c r="F3264" s="131">
        <f>IF(OR(C3264="",$I3255="NSO"),"",VLOOKUP($A3250,'Class-1'!$B$9:$DL$108,11,0))</f>
        <v>0</v>
      </c>
      <c r="G3264" s="267">
        <f>SUM(E3264,F3264)</f>
        <v>0</v>
      </c>
      <c r="H3264" s="131">
        <f>IF(OR(C3264="",$I3255="NSO"),"",VLOOKUP($A3250,'Class-1'!$B$9:$DL$108,16,0))</f>
        <v>0</v>
      </c>
      <c r="I3264" s="264">
        <f t="shared" ref="I3264:I3269" si="357">SUM(G3264,H3264)</f>
        <v>0</v>
      </c>
      <c r="J3264" s="131">
        <f>IF(OR(C3264="",$I3255="NSO"),"",VLOOKUP($A3250,'Class-1'!$B$9:$DL$108,20,0))</f>
        <v>0</v>
      </c>
      <c r="K3264" s="1036">
        <f t="shared" ref="K3264:K3269" si="358">SUM(I3264,J3264)</f>
        <v>0</v>
      </c>
      <c r="L3264" s="1037">
        <f t="shared" ref="L3264:L3269" si="359">SUM(J3264,K3264)</f>
        <v>0</v>
      </c>
      <c r="M3264" s="277" t="str">
        <f>IF(OR(C3264="",$I3255="NSO"),"",VLOOKUP($A3250,'Class-1'!$B$9:$DL$108,23,0))</f>
        <v/>
      </c>
    </row>
    <row r="3265" spans="1:13" ht="18" customHeight="1">
      <c r="A3265" s="17"/>
      <c r="B3265" s="436" t="s">
        <v>165</v>
      </c>
      <c r="C3265" s="962" t="str">
        <f>'Class-1'!$Y$3</f>
        <v>Mathematics</v>
      </c>
      <c r="D3265" s="963"/>
      <c r="E3265" s="131">
        <f>IF(OR(C3265="",$I3255="NSO"),"",VLOOKUP($A3250,'Class-1'!$B$9:$DL$108,24,0))</f>
        <v>0</v>
      </c>
      <c r="F3265" s="131">
        <f>IF(OR(C3265="",$I3255="NSO"),"",VLOOKUP($A3250,'Class-1'!$B$9:$DL$108,25,0))</f>
        <v>0</v>
      </c>
      <c r="G3265" s="267">
        <f t="shared" ref="G3265:G3269" si="360">SUM(E3265,F3265)</f>
        <v>0</v>
      </c>
      <c r="H3265" s="131">
        <f>IF(OR(C3265="",$I3255="NSO"),"",VLOOKUP($A3250,'Class-1'!$B$9:$DL$108,30,0))</f>
        <v>0</v>
      </c>
      <c r="I3265" s="264">
        <f t="shared" si="357"/>
        <v>0</v>
      </c>
      <c r="J3265" s="131">
        <f>IF(OR(C3265="",$I3255="NSO"),"",VLOOKUP($A3250,'Class-1'!$B$9:$DL$108,34,0))</f>
        <v>0</v>
      </c>
      <c r="K3265" s="964">
        <f t="shared" si="358"/>
        <v>0</v>
      </c>
      <c r="L3265" s="965">
        <f t="shared" si="359"/>
        <v>0</v>
      </c>
      <c r="M3265" s="277" t="str">
        <f>IF(OR(C3265="",$I3255="NSO"),"",VLOOKUP($A3250,'Class-1'!$B$9:$DL$108,37,0))</f>
        <v/>
      </c>
    </row>
    <row r="3266" spans="1:13" ht="18" customHeight="1">
      <c r="A3266" s="17"/>
      <c r="B3266" s="436" t="s">
        <v>165</v>
      </c>
      <c r="C3266" s="962" t="str">
        <f>'Class-1'!$AM$3</f>
        <v>Sanskrit</v>
      </c>
      <c r="D3266" s="963"/>
      <c r="E3266" s="131">
        <f>IF(OR(C3266="",$I3255="NSO"),"",VLOOKUP($A3250,'Class-1'!$B$9:$DL$108,38,0))</f>
        <v>0</v>
      </c>
      <c r="F3266" s="131">
        <f>IF(OR(C3266="",$I3255="NSO"),"",VLOOKUP($A3250,'Class-1'!$B$9:$DL$108,39,0))</f>
        <v>0</v>
      </c>
      <c r="G3266" s="267">
        <f t="shared" si="360"/>
        <v>0</v>
      </c>
      <c r="H3266" s="131">
        <f>IF(OR(C3266="",$I3255="NSO"),"",VLOOKUP($A3250,'Class-1'!$B$9:$DL$108,44,0))</f>
        <v>0</v>
      </c>
      <c r="I3266" s="264">
        <f t="shared" si="357"/>
        <v>0</v>
      </c>
      <c r="J3266" s="131">
        <f>IF(OR(C3266="",$I3255="NSO"),"",VLOOKUP($A3250,'Class-1'!$B$9:$DL$108,48,0))</f>
        <v>0</v>
      </c>
      <c r="K3266" s="964">
        <f t="shared" si="358"/>
        <v>0</v>
      </c>
      <c r="L3266" s="965">
        <f t="shared" si="359"/>
        <v>0</v>
      </c>
      <c r="M3266" s="277" t="str">
        <f>IF(OR(C3266="",$I3255="NSO"),"",VLOOKUP($A3250,'Class-1'!$B$9:$DL$108,51,0))</f>
        <v/>
      </c>
    </row>
    <row r="3267" spans="1:13" ht="18" customHeight="1">
      <c r="A3267" s="17"/>
      <c r="B3267" s="436" t="s">
        <v>165</v>
      </c>
      <c r="C3267" s="962" t="str">
        <f>'Class-1'!$BA$3</f>
        <v>English</v>
      </c>
      <c r="D3267" s="963"/>
      <c r="E3267" s="131">
        <f>IF(OR(C3267="",$I3255="NSO"),"",VLOOKUP($A3250,'Class-1'!$B$9:$DL$108,52,0))</f>
        <v>0</v>
      </c>
      <c r="F3267" s="131">
        <f>IF(OR(C3267="",$I3255="NSO"),"",VLOOKUP($A3250,'Class-1'!$B$9:$DL$108,53,0))</f>
        <v>0</v>
      </c>
      <c r="G3267" s="267">
        <f t="shared" si="360"/>
        <v>0</v>
      </c>
      <c r="H3267" s="131">
        <f>IF(OR(C3267="",$I3255="NSO"),"",VLOOKUP($A3250,'Class-1'!$B$9:$DL$108,58,0))</f>
        <v>0</v>
      </c>
      <c r="I3267" s="264">
        <f t="shared" si="357"/>
        <v>0</v>
      </c>
      <c r="J3267" s="131">
        <f>IF(OR(C3267="",$I3255="NSO"),"",VLOOKUP($A3250,'Class-1'!$B$9:$DL$108,62,0))</f>
        <v>0</v>
      </c>
      <c r="K3267" s="964">
        <f t="shared" si="358"/>
        <v>0</v>
      </c>
      <c r="L3267" s="965">
        <f t="shared" si="359"/>
        <v>0</v>
      </c>
      <c r="M3267" s="277" t="str">
        <f>IF(OR(C3267="",$I3255="NSO"),"",VLOOKUP($A3250,'Class-1'!$B$9:$DL$108,65,0))</f>
        <v/>
      </c>
    </row>
    <row r="3268" spans="1:13" ht="18" customHeight="1" thickBot="1">
      <c r="A3268" s="17"/>
      <c r="B3268" s="436" t="s">
        <v>165</v>
      </c>
      <c r="C3268" s="966" t="s">
        <v>68</v>
      </c>
      <c r="D3268" s="967"/>
      <c r="E3268" s="470">
        <f>'Class-1'!$BO$7</f>
        <v>20</v>
      </c>
      <c r="F3268" s="470">
        <f>'Class-1'!$BP$7</f>
        <v>20</v>
      </c>
      <c r="G3268" s="266">
        <f t="shared" si="360"/>
        <v>40</v>
      </c>
      <c r="H3268" s="271">
        <f>'Class-1'!$BU$7</f>
        <v>60</v>
      </c>
      <c r="I3268" s="266">
        <f t="shared" si="357"/>
        <v>100</v>
      </c>
      <c r="J3268" s="470">
        <f>'Class-1'!$BY$7</f>
        <v>100</v>
      </c>
      <c r="K3268" s="1032">
        <f t="shared" si="358"/>
        <v>200</v>
      </c>
      <c r="L3268" s="1033">
        <f t="shared" si="359"/>
        <v>300</v>
      </c>
      <c r="M3268" s="276" t="s">
        <v>166</v>
      </c>
    </row>
    <row r="3269" spans="1:13" ht="18" customHeight="1">
      <c r="A3269" s="17"/>
      <c r="B3269" s="436" t="s">
        <v>165</v>
      </c>
      <c r="C3269" s="962" t="str">
        <f>'Class-1'!$BO$3</f>
        <v>Env. Study</v>
      </c>
      <c r="D3269" s="963"/>
      <c r="E3269" s="131">
        <f>IF(OR(C3269="",$I3255="NSO"),"",VLOOKUP($A3250,'Class-1'!$B$9:$DL$108,66,0))</f>
        <v>0</v>
      </c>
      <c r="F3269" s="131">
        <f>IF(OR(C3269="",$I3255="NSO"),"",VLOOKUP($A3250,'Class-1'!$B$9:$DL$108,67,0))</f>
        <v>0</v>
      </c>
      <c r="G3269" s="264">
        <f t="shared" si="360"/>
        <v>0</v>
      </c>
      <c r="H3269" s="131">
        <f>IF(OR(C3269="",$I3255="NSO"),"",VLOOKUP($A3250,'Class-1'!$B$9:$DL$108,72,0))</f>
        <v>0</v>
      </c>
      <c r="I3269" s="264">
        <f t="shared" si="357"/>
        <v>0</v>
      </c>
      <c r="J3269" s="131">
        <f>IF(OR(C3269="",$I3255="NSO"),"",VLOOKUP($A3250,'Class-1'!$B$9:$DL$108,76,0))</f>
        <v>0</v>
      </c>
      <c r="K3269" s="968">
        <f t="shared" si="358"/>
        <v>0</v>
      </c>
      <c r="L3269" s="969">
        <f t="shared" si="359"/>
        <v>0</v>
      </c>
      <c r="M3269" s="277" t="str">
        <f>IF(OR(C3269="",$I3255="NSO"),"",VLOOKUP($A3250,'Class-1'!$B$9:$DL$108,79,0))</f>
        <v/>
      </c>
    </row>
    <row r="3270" spans="1:13" ht="18" customHeight="1" thickBot="1">
      <c r="A3270" s="17"/>
      <c r="B3270" s="436" t="s">
        <v>165</v>
      </c>
      <c r="C3270" s="970"/>
      <c r="D3270" s="971"/>
      <c r="E3270" s="971"/>
      <c r="F3270" s="971"/>
      <c r="G3270" s="971"/>
      <c r="H3270" s="971"/>
      <c r="I3270" s="971"/>
      <c r="J3270" s="971"/>
      <c r="K3270" s="971"/>
      <c r="L3270" s="971"/>
      <c r="M3270" s="972"/>
    </row>
    <row r="3271" spans="1:13" ht="18" customHeight="1">
      <c r="A3271" s="17"/>
      <c r="B3271" s="436" t="s">
        <v>165</v>
      </c>
      <c r="C3271" s="973" t="s">
        <v>120</v>
      </c>
      <c r="D3271" s="974"/>
      <c r="E3271" s="975"/>
      <c r="F3271" s="906" t="s">
        <v>121</v>
      </c>
      <c r="G3271" s="906"/>
      <c r="H3271" s="907" t="s">
        <v>122</v>
      </c>
      <c r="I3271" s="908"/>
      <c r="J3271" s="132" t="s">
        <v>51</v>
      </c>
      <c r="K3271" s="438" t="s">
        <v>123</v>
      </c>
      <c r="L3271" s="262" t="s">
        <v>49</v>
      </c>
      <c r="M3271" s="278" t="s">
        <v>54</v>
      </c>
    </row>
    <row r="3272" spans="1:13" ht="18" customHeight="1" thickBot="1">
      <c r="A3272" s="17"/>
      <c r="B3272" s="436" t="s">
        <v>165</v>
      </c>
      <c r="C3272" s="976"/>
      <c r="D3272" s="977"/>
      <c r="E3272" s="978"/>
      <c r="F3272" s="909">
        <f>IF(OR($I3255="",$I3255="NSO"),"",VLOOKUP($A3250,'Class-1'!$B$9:$DL$108,107,0))</f>
        <v>1000</v>
      </c>
      <c r="G3272" s="910"/>
      <c r="H3272" s="909">
        <f>IF(OR($I3255="",$I3255="NSO"),"",VLOOKUP($A3250,'Class-1'!$B$9:$DL$108,108,0))</f>
        <v>0</v>
      </c>
      <c r="I3272" s="910"/>
      <c r="J3272" s="133">
        <f>IF(OR($I3255="",$I3255="NSO"),"",VLOOKUP($A3250,'Class-1'!$B$9:$DL$200,109,0))</f>
        <v>0</v>
      </c>
      <c r="K3272" s="133" t="str">
        <f>IF(OR($I3255="",$I3255="NSO"),"",VLOOKUP($A3250,'Class-1'!$B$9:$DL$200,110,0))</f>
        <v/>
      </c>
      <c r="L3272" s="263" t="str">
        <f>IF(OR($I3255="",$I3255="NSO"),"",VLOOKUP($A3250,'Class-1'!$B$9:$DL$200,111,0))</f>
        <v/>
      </c>
      <c r="M3272" s="279" t="str">
        <f>IF(OR($I3255="",$I3255="NSO"),"",VLOOKUP($A3250,'Class-1'!$B$9:$DL$200,113,0))</f>
        <v/>
      </c>
    </row>
    <row r="3273" spans="1:13" ht="18" customHeight="1" thickBot="1">
      <c r="A3273" s="17"/>
      <c r="B3273" s="436" t="s">
        <v>165</v>
      </c>
      <c r="C3273" s="979"/>
      <c r="D3273" s="980"/>
      <c r="E3273" s="980"/>
      <c r="F3273" s="980"/>
      <c r="G3273" s="980"/>
      <c r="H3273" s="981"/>
      <c r="I3273" s="983" t="s">
        <v>73</v>
      </c>
      <c r="J3273" s="984"/>
      <c r="K3273" s="63">
        <f>IF(OR($I3255="",$I3255="NSO"),"",VLOOKUP($A3250,'Class-1'!$B$9:$DL$200,104,0))</f>
        <v>0</v>
      </c>
      <c r="L3273" s="982" t="s">
        <v>93</v>
      </c>
      <c r="M3273" s="897"/>
    </row>
    <row r="3274" spans="1:13" ht="18" customHeight="1" thickBot="1">
      <c r="A3274" s="17"/>
      <c r="B3274" s="436" t="s">
        <v>165</v>
      </c>
      <c r="C3274" s="1014" t="s">
        <v>72</v>
      </c>
      <c r="D3274" s="1015"/>
      <c r="E3274" s="1015"/>
      <c r="F3274" s="1015"/>
      <c r="G3274" s="1015"/>
      <c r="H3274" s="1016"/>
      <c r="I3274" s="1017" t="s">
        <v>74</v>
      </c>
      <c r="J3274" s="1018"/>
      <c r="K3274" s="64">
        <f>IF(OR($I3255="",$I3255="NSO"),"",VLOOKUP($A3250,'Class-1'!$B$9:$DL$200,105,0))</f>
        <v>0</v>
      </c>
      <c r="L3274" s="1019" t="str">
        <f>IF(OR($I3255="",$I3255="NSO"),"",VLOOKUP($A3250,'Class-1'!$B$9:$DL$200,106,0))</f>
        <v/>
      </c>
      <c r="M3274" s="1020"/>
    </row>
    <row r="3275" spans="1:13" ht="18" customHeight="1" thickBot="1">
      <c r="A3275" s="17"/>
      <c r="B3275" s="436" t="s">
        <v>165</v>
      </c>
      <c r="C3275" s="1001" t="s">
        <v>66</v>
      </c>
      <c r="D3275" s="1002"/>
      <c r="E3275" s="1003"/>
      <c r="F3275" s="1012" t="s">
        <v>69</v>
      </c>
      <c r="G3275" s="1013"/>
      <c r="H3275" s="272" t="s">
        <v>58</v>
      </c>
      <c r="I3275" s="985" t="s">
        <v>75</v>
      </c>
      <c r="J3275" s="986"/>
      <c r="K3275" s="987">
        <f>IF(OR($I3255="",$I3255="NSO"),"",VLOOKUP($A3250,'Class-1'!$B$9:$DL$200,114,0))</f>
        <v>0</v>
      </c>
      <c r="L3275" s="987"/>
      <c r="M3275" s="988"/>
    </row>
    <row r="3276" spans="1:13" ht="18" customHeight="1">
      <c r="A3276" s="17"/>
      <c r="B3276" s="436" t="s">
        <v>165</v>
      </c>
      <c r="C3276" s="923" t="str">
        <f>'Class-1'!$CC$3</f>
        <v>WORK EXP.</v>
      </c>
      <c r="D3276" s="924"/>
      <c r="E3276" s="925"/>
      <c r="F3276" s="926" t="str">
        <f>IF(OR(C3276="",$I3255="NSO"),"",VLOOKUP($A3250,'Class-1'!$B$9:$DZ$200,121,0))</f>
        <v>0/100</v>
      </c>
      <c r="G3276" s="927"/>
      <c r="H3276" s="85" t="str">
        <f>IF(OR(C3276="",$I3255="NSO"),"",VLOOKUP($A3250,'Class-1'!$B$9:$DL$108,87,0))</f>
        <v/>
      </c>
      <c r="I3276" s="1021" t="s">
        <v>95</v>
      </c>
      <c r="J3276" s="1022"/>
      <c r="K3276" s="1023">
        <f>'Class-1'!$T$2</f>
        <v>44705</v>
      </c>
      <c r="L3276" s="1024"/>
      <c r="M3276" s="1025"/>
    </row>
    <row r="3277" spans="1:13" ht="18" customHeight="1">
      <c r="A3277" s="17"/>
      <c r="B3277" s="436" t="s">
        <v>165</v>
      </c>
      <c r="C3277" s="923" t="str">
        <f>'Class-1'!$CK$3</f>
        <v>ART EDUCATION</v>
      </c>
      <c r="D3277" s="924"/>
      <c r="E3277" s="925"/>
      <c r="F3277" s="926" t="str">
        <f>IF(OR(C3277="",$I3255="NSO"),"",VLOOKUP($A3250,'Class-1'!$B$9:$DZ$200,125,0))</f>
        <v>0/100</v>
      </c>
      <c r="G3277" s="927"/>
      <c r="H3277" s="134" t="str">
        <f>IF(OR(C3277="",$I3255="NSO"),"",VLOOKUP($A3250,'Class-1'!$B$9:$DL$108,95,0))</f>
        <v/>
      </c>
      <c r="I3277" s="928"/>
      <c r="J3277" s="929"/>
      <c r="K3277" s="929"/>
      <c r="L3277" s="929"/>
      <c r="M3277" s="930"/>
    </row>
    <row r="3278" spans="1:13" ht="18" customHeight="1" thickBot="1">
      <c r="A3278" s="17"/>
      <c r="B3278" s="436" t="s">
        <v>165</v>
      </c>
      <c r="C3278" s="931" t="str">
        <f>'Class-1'!$CS$3</f>
        <v>HEALTH &amp; PHY. EDUCATION</v>
      </c>
      <c r="D3278" s="932"/>
      <c r="E3278" s="933"/>
      <c r="F3278" s="926" t="str">
        <f>IF(OR(C3278="",$I3255="NSO"),"",VLOOKUP($A3250,'Class-1'!$B$9:$DZ$200,129,0))</f>
        <v>0/100</v>
      </c>
      <c r="G3278" s="927"/>
      <c r="H3278" s="86" t="str">
        <f>IF(OR(C3278="",$I3255="NSO"),"",VLOOKUP($A3250,'Class-1'!$B$9:$DL$108,103,0))</f>
        <v/>
      </c>
      <c r="I3278" s="889" t="s">
        <v>89</v>
      </c>
      <c r="J3278" s="890"/>
      <c r="K3278" s="936"/>
      <c r="L3278" s="937"/>
      <c r="M3278" s="938"/>
    </row>
    <row r="3279" spans="1:13" ht="18" customHeight="1">
      <c r="A3279" s="17"/>
      <c r="B3279" s="436" t="s">
        <v>165</v>
      </c>
      <c r="C3279" s="895" t="s">
        <v>76</v>
      </c>
      <c r="D3279" s="896"/>
      <c r="E3279" s="896"/>
      <c r="F3279" s="896"/>
      <c r="G3279" s="896"/>
      <c r="H3279" s="897"/>
      <c r="I3279" s="891"/>
      <c r="J3279" s="892"/>
      <c r="K3279" s="939"/>
      <c r="L3279" s="940"/>
      <c r="M3279" s="941"/>
    </row>
    <row r="3280" spans="1:13" ht="18" customHeight="1">
      <c r="A3280" s="17"/>
      <c r="B3280" s="436" t="s">
        <v>165</v>
      </c>
      <c r="C3280" s="135" t="s">
        <v>35</v>
      </c>
      <c r="D3280" s="463" t="s">
        <v>82</v>
      </c>
      <c r="E3280" s="452"/>
      <c r="F3280" s="463" t="s">
        <v>83</v>
      </c>
      <c r="G3280" s="464"/>
      <c r="H3280" s="465"/>
      <c r="I3280" s="893"/>
      <c r="J3280" s="894"/>
      <c r="K3280" s="942"/>
      <c r="L3280" s="943"/>
      <c r="M3280" s="944"/>
    </row>
    <row r="3281" spans="1:13" ht="16.5" customHeight="1">
      <c r="A3281" s="17"/>
      <c r="B3281" s="436" t="s">
        <v>165</v>
      </c>
      <c r="C3281" s="148" t="s">
        <v>168</v>
      </c>
      <c r="D3281" s="451" t="s">
        <v>170</v>
      </c>
      <c r="E3281" s="148"/>
      <c r="F3281" s="468" t="s">
        <v>84</v>
      </c>
      <c r="G3281" s="466"/>
      <c r="H3281" s="467"/>
      <c r="I3281" s="992" t="s">
        <v>90</v>
      </c>
      <c r="J3281" s="993"/>
      <c r="K3281" s="993"/>
      <c r="L3281" s="993"/>
      <c r="M3281" s="994"/>
    </row>
    <row r="3282" spans="1:13" ht="16.5" customHeight="1">
      <c r="A3282" s="17"/>
      <c r="B3282" s="436" t="s">
        <v>165</v>
      </c>
      <c r="C3282" s="471" t="s">
        <v>77</v>
      </c>
      <c r="D3282" s="451" t="s">
        <v>173</v>
      </c>
      <c r="E3282" s="148"/>
      <c r="F3282" s="468" t="s">
        <v>85</v>
      </c>
      <c r="G3282" s="466"/>
      <c r="H3282" s="467"/>
      <c r="I3282" s="995"/>
      <c r="J3282" s="996"/>
      <c r="K3282" s="996"/>
      <c r="L3282" s="996"/>
      <c r="M3282" s="997"/>
    </row>
    <row r="3283" spans="1:13" ht="16.5" customHeight="1">
      <c r="A3283" s="17"/>
      <c r="B3283" s="436" t="s">
        <v>165</v>
      </c>
      <c r="C3283" s="471" t="s">
        <v>78</v>
      </c>
      <c r="D3283" s="451" t="s">
        <v>174</v>
      </c>
      <c r="E3283" s="148"/>
      <c r="F3283" s="468" t="s">
        <v>86</v>
      </c>
      <c r="G3283" s="466"/>
      <c r="H3283" s="467"/>
      <c r="I3283" s="995"/>
      <c r="J3283" s="996"/>
      <c r="K3283" s="996"/>
      <c r="L3283" s="996"/>
      <c r="M3283" s="997"/>
    </row>
    <row r="3284" spans="1:13" ht="16.5" customHeight="1">
      <c r="A3284" s="17"/>
      <c r="B3284" s="436" t="s">
        <v>165</v>
      </c>
      <c r="C3284" s="471" t="s">
        <v>80</v>
      </c>
      <c r="D3284" s="451" t="s">
        <v>171</v>
      </c>
      <c r="E3284" s="148"/>
      <c r="F3284" s="468" t="s">
        <v>88</v>
      </c>
      <c r="G3284" s="466"/>
      <c r="H3284" s="467"/>
      <c r="I3284" s="998"/>
      <c r="J3284" s="999"/>
      <c r="K3284" s="999"/>
      <c r="L3284" s="999"/>
      <c r="M3284" s="1000"/>
    </row>
    <row r="3285" spans="1:13" ht="16.5" customHeight="1" thickBot="1">
      <c r="A3285" s="17"/>
      <c r="B3285" s="437" t="s">
        <v>165</v>
      </c>
      <c r="C3285" s="280" t="s">
        <v>79</v>
      </c>
      <c r="D3285" s="446" t="s">
        <v>172</v>
      </c>
      <c r="E3285" s="439"/>
      <c r="F3285" s="461" t="s">
        <v>87</v>
      </c>
      <c r="G3285" s="462"/>
      <c r="H3285" s="469"/>
      <c r="I3285" s="989" t="s">
        <v>124</v>
      </c>
      <c r="J3285" s="990"/>
      <c r="K3285" s="990"/>
      <c r="L3285" s="990"/>
      <c r="M3285" s="991"/>
    </row>
    <row r="3286" spans="1:13" ht="14.25" customHeight="1" thickBot="1">
      <c r="A3286" s="282">
        <f>A3250+1</f>
        <v>91</v>
      </c>
      <c r="B3286" s="1009" t="s">
        <v>61</v>
      </c>
      <c r="C3286" s="1010"/>
      <c r="D3286" s="1010"/>
      <c r="E3286" s="1010"/>
      <c r="F3286" s="1010"/>
      <c r="G3286" s="1010"/>
      <c r="H3286" s="1010"/>
      <c r="I3286" s="1010"/>
      <c r="J3286" s="1010"/>
      <c r="K3286" s="1010"/>
      <c r="L3286" s="1010"/>
      <c r="M3286" s="1011"/>
    </row>
    <row r="3287" spans="1:13" ht="36.75" thickTop="1">
      <c r="A3287" s="17"/>
      <c r="B3287" s="1005"/>
      <c r="C3287" s="1006"/>
      <c r="D3287" s="945" t="str">
        <f>Master!$E$8</f>
        <v>Govt.Sr.Sec.Sch. Raimalwada</v>
      </c>
      <c r="E3287" s="946"/>
      <c r="F3287" s="946"/>
      <c r="G3287" s="946"/>
      <c r="H3287" s="946"/>
      <c r="I3287" s="946"/>
      <c r="J3287" s="946"/>
      <c r="K3287" s="946"/>
      <c r="L3287" s="946"/>
      <c r="M3287" s="947"/>
    </row>
    <row r="3288" spans="1:13" ht="21" customHeight="1" thickBot="1">
      <c r="A3288" s="17"/>
      <c r="B3288" s="1007"/>
      <c r="C3288" s="1008"/>
      <c r="D3288" s="948" t="str">
        <f>Master!$E$11</f>
        <v>P.S.-Bapini (Jodhpur)</v>
      </c>
      <c r="E3288" s="949"/>
      <c r="F3288" s="949"/>
      <c r="G3288" s="949"/>
      <c r="H3288" s="949"/>
      <c r="I3288" s="949"/>
      <c r="J3288" s="949"/>
      <c r="K3288" s="949"/>
      <c r="L3288" s="949"/>
      <c r="M3288" s="950"/>
    </row>
    <row r="3289" spans="1:13" ht="42.75" customHeight="1" thickTop="1">
      <c r="A3289" s="17"/>
      <c r="B3289" s="273"/>
      <c r="C3289" s="916" t="s">
        <v>62</v>
      </c>
      <c r="D3289" s="917"/>
      <c r="E3289" s="917"/>
      <c r="F3289" s="917"/>
      <c r="G3289" s="917"/>
      <c r="H3289" s="917"/>
      <c r="I3289" s="918"/>
      <c r="J3289" s="922" t="s">
        <v>91</v>
      </c>
      <c r="K3289" s="922"/>
      <c r="L3289" s="934" t="str">
        <f>Master!$E$14</f>
        <v>0810000000</v>
      </c>
      <c r="M3289" s="935"/>
    </row>
    <row r="3290" spans="1:13" ht="18" customHeight="1" thickBot="1">
      <c r="A3290" s="17"/>
      <c r="B3290" s="274"/>
      <c r="C3290" s="919"/>
      <c r="D3290" s="920"/>
      <c r="E3290" s="920"/>
      <c r="F3290" s="920"/>
      <c r="G3290" s="920"/>
      <c r="H3290" s="920"/>
      <c r="I3290" s="921"/>
      <c r="J3290" s="898" t="s">
        <v>63</v>
      </c>
      <c r="K3290" s="899"/>
      <c r="L3290" s="902" t="str">
        <f>Master!$E$6</f>
        <v>2021-22</v>
      </c>
      <c r="M3290" s="903"/>
    </row>
    <row r="3291" spans="1:13" ht="18" customHeight="1" thickBot="1">
      <c r="A3291" s="17"/>
      <c r="B3291" s="274"/>
      <c r="C3291" s="951" t="s">
        <v>125</v>
      </c>
      <c r="D3291" s="952"/>
      <c r="E3291" s="952"/>
      <c r="F3291" s="952"/>
      <c r="G3291" s="952"/>
      <c r="H3291" s="952"/>
      <c r="I3291" s="281">
        <f>VLOOKUP($A3286,'Class-1'!$B$9:$F$108,5,0)</f>
        <v>0</v>
      </c>
      <c r="J3291" s="900"/>
      <c r="K3291" s="901"/>
      <c r="L3291" s="904"/>
      <c r="M3291" s="905"/>
    </row>
    <row r="3292" spans="1:13" ht="18" customHeight="1">
      <c r="A3292" s="17"/>
      <c r="B3292" s="436" t="s">
        <v>165</v>
      </c>
      <c r="C3292" s="911" t="s">
        <v>20</v>
      </c>
      <c r="D3292" s="912"/>
      <c r="E3292" s="912"/>
      <c r="F3292" s="913"/>
      <c r="G3292" s="31" t="s">
        <v>101</v>
      </c>
      <c r="H3292" s="914">
        <f>VLOOKUP($A3286,'Class-1'!$B$9:$DL$108,3,0)</f>
        <v>0</v>
      </c>
      <c r="I3292" s="914"/>
      <c r="J3292" s="914"/>
      <c r="K3292" s="914"/>
      <c r="L3292" s="914"/>
      <c r="M3292" s="915"/>
    </row>
    <row r="3293" spans="1:13" ht="18" customHeight="1">
      <c r="A3293" s="17"/>
      <c r="B3293" s="436" t="s">
        <v>165</v>
      </c>
      <c r="C3293" s="953" t="s">
        <v>22</v>
      </c>
      <c r="D3293" s="954"/>
      <c r="E3293" s="954"/>
      <c r="F3293" s="955"/>
      <c r="G3293" s="60" t="s">
        <v>101</v>
      </c>
      <c r="H3293" s="956">
        <f>VLOOKUP($A3286,'Class-1'!$B$9:$DL$108,6,0)</f>
        <v>0</v>
      </c>
      <c r="I3293" s="956"/>
      <c r="J3293" s="956"/>
      <c r="K3293" s="956"/>
      <c r="L3293" s="956"/>
      <c r="M3293" s="957"/>
    </row>
    <row r="3294" spans="1:13" ht="18" customHeight="1">
      <c r="A3294" s="17"/>
      <c r="B3294" s="436" t="s">
        <v>165</v>
      </c>
      <c r="C3294" s="953" t="s">
        <v>23</v>
      </c>
      <c r="D3294" s="954"/>
      <c r="E3294" s="954"/>
      <c r="F3294" s="955"/>
      <c r="G3294" s="60" t="s">
        <v>101</v>
      </c>
      <c r="H3294" s="956">
        <f>VLOOKUP($A3286,'Class-1'!$B$9:$DL$108,7,0)</f>
        <v>0</v>
      </c>
      <c r="I3294" s="956"/>
      <c r="J3294" s="956"/>
      <c r="K3294" s="956"/>
      <c r="L3294" s="956"/>
      <c r="M3294" s="957"/>
    </row>
    <row r="3295" spans="1:13" ht="18" customHeight="1">
      <c r="A3295" s="17"/>
      <c r="B3295" s="436" t="s">
        <v>165</v>
      </c>
      <c r="C3295" s="953" t="s">
        <v>64</v>
      </c>
      <c r="D3295" s="954"/>
      <c r="E3295" s="954"/>
      <c r="F3295" s="955"/>
      <c r="G3295" s="60" t="s">
        <v>101</v>
      </c>
      <c r="H3295" s="956">
        <f>VLOOKUP($A3286,'Class-1'!$B$9:$DL$108,8,0)</f>
        <v>0</v>
      </c>
      <c r="I3295" s="956"/>
      <c r="J3295" s="956"/>
      <c r="K3295" s="956"/>
      <c r="L3295" s="956"/>
      <c r="M3295" s="957"/>
    </row>
    <row r="3296" spans="1:13" ht="18" customHeight="1">
      <c r="A3296" s="17"/>
      <c r="B3296" s="436" t="s">
        <v>165</v>
      </c>
      <c r="C3296" s="953" t="s">
        <v>65</v>
      </c>
      <c r="D3296" s="954"/>
      <c r="E3296" s="954"/>
      <c r="F3296" s="955"/>
      <c r="G3296" s="60" t="s">
        <v>101</v>
      </c>
      <c r="H3296" s="1026" t="str">
        <f>CONCATENATE('Class-1'!$F$4,'Class-1'!$I$4)</f>
        <v>4(A)</v>
      </c>
      <c r="I3296" s="956"/>
      <c r="J3296" s="956"/>
      <c r="K3296" s="956"/>
      <c r="L3296" s="956"/>
      <c r="M3296" s="957"/>
    </row>
    <row r="3297" spans="1:13" ht="18" customHeight="1" thickBot="1">
      <c r="A3297" s="17"/>
      <c r="B3297" s="436" t="s">
        <v>165</v>
      </c>
      <c r="C3297" s="1027" t="s">
        <v>25</v>
      </c>
      <c r="D3297" s="1028"/>
      <c r="E3297" s="1028"/>
      <c r="F3297" s="1029"/>
      <c r="G3297" s="130" t="s">
        <v>101</v>
      </c>
      <c r="H3297" s="1030">
        <f>VLOOKUP($A3286,'Class-1'!$B$9:$DL$108,9,0)</f>
        <v>0</v>
      </c>
      <c r="I3297" s="1030"/>
      <c r="J3297" s="1030"/>
      <c r="K3297" s="1030"/>
      <c r="L3297" s="1030"/>
      <c r="M3297" s="1031"/>
    </row>
    <row r="3298" spans="1:13" ht="18" customHeight="1">
      <c r="A3298" s="17"/>
      <c r="B3298" s="436" t="s">
        <v>165</v>
      </c>
      <c r="C3298" s="958" t="s">
        <v>66</v>
      </c>
      <c r="D3298" s="959"/>
      <c r="E3298" s="268" t="s">
        <v>109</v>
      </c>
      <c r="F3298" s="268" t="s">
        <v>110</v>
      </c>
      <c r="G3298" s="265" t="s">
        <v>34</v>
      </c>
      <c r="H3298" s="269" t="s">
        <v>67</v>
      </c>
      <c r="I3298" s="265" t="s">
        <v>147</v>
      </c>
      <c r="J3298" s="270" t="s">
        <v>31</v>
      </c>
      <c r="K3298" s="960" t="s">
        <v>118</v>
      </c>
      <c r="L3298" s="961"/>
      <c r="M3298" s="275" t="s">
        <v>119</v>
      </c>
    </row>
    <row r="3299" spans="1:13" ht="18" customHeight="1" thickBot="1">
      <c r="A3299" s="17"/>
      <c r="B3299" s="436" t="s">
        <v>165</v>
      </c>
      <c r="C3299" s="966" t="s">
        <v>68</v>
      </c>
      <c r="D3299" s="967"/>
      <c r="E3299" s="470">
        <f>'Class-1'!$K$7</f>
        <v>20</v>
      </c>
      <c r="F3299" s="470">
        <f>'Class-1'!$L$7</f>
        <v>20</v>
      </c>
      <c r="G3299" s="266">
        <f>E3299+F3299</f>
        <v>40</v>
      </c>
      <c r="H3299" s="470">
        <f>'Class-1'!$Q$7</f>
        <v>60</v>
      </c>
      <c r="I3299" s="266">
        <f>G3299+H3299</f>
        <v>100</v>
      </c>
      <c r="J3299" s="470">
        <f>'Class-1'!$U$7</f>
        <v>100</v>
      </c>
      <c r="K3299" s="1032">
        <f>I3299+J3299</f>
        <v>200</v>
      </c>
      <c r="L3299" s="1033"/>
      <c r="M3299" s="276" t="s">
        <v>166</v>
      </c>
    </row>
    <row r="3300" spans="1:13" ht="18" customHeight="1">
      <c r="A3300" s="17"/>
      <c r="B3300" s="436" t="s">
        <v>165</v>
      </c>
      <c r="C3300" s="1034" t="str">
        <f>'Class-1'!$K$3</f>
        <v>Hindi</v>
      </c>
      <c r="D3300" s="1035"/>
      <c r="E3300" s="131">
        <f>IF(OR(C3300="",$I3291="NSO"),"",VLOOKUP($A3286,'Class-1'!$B$9:$DL$108,10,0))</f>
        <v>0</v>
      </c>
      <c r="F3300" s="131">
        <f>IF(OR(C3300="",$I3291="NSO"),"",VLOOKUP($A3286,'Class-1'!$B$9:$DL$108,11,0))</f>
        <v>0</v>
      </c>
      <c r="G3300" s="267">
        <f>SUM(E3300,F3300)</f>
        <v>0</v>
      </c>
      <c r="H3300" s="131">
        <f>IF(OR(C3300="",$I3291="NSO"),"",VLOOKUP($A3286,'Class-1'!$B$9:$DL$108,16,0))</f>
        <v>0</v>
      </c>
      <c r="I3300" s="264">
        <f t="shared" ref="I3300:I3305" si="361">SUM(G3300,H3300)</f>
        <v>0</v>
      </c>
      <c r="J3300" s="131">
        <f>IF(OR(C3300="",$I3291="NSO"),"",VLOOKUP($A3286,'Class-1'!$B$9:$DL$108,20,0))</f>
        <v>0</v>
      </c>
      <c r="K3300" s="1036">
        <f t="shared" ref="K3300:K3305" si="362">SUM(I3300,J3300)</f>
        <v>0</v>
      </c>
      <c r="L3300" s="1037">
        <f t="shared" ref="L3300:L3305" si="363">SUM(J3300,K3300)</f>
        <v>0</v>
      </c>
      <c r="M3300" s="277" t="str">
        <f>IF(OR(C3300="",$I3291="NSO"),"",VLOOKUP($A3286,'Class-1'!$B$9:$DL$108,23,0))</f>
        <v/>
      </c>
    </row>
    <row r="3301" spans="1:13" ht="18" customHeight="1">
      <c r="A3301" s="17"/>
      <c r="B3301" s="436" t="s">
        <v>165</v>
      </c>
      <c r="C3301" s="962" t="str">
        <f>'Class-1'!$Y$3</f>
        <v>Mathematics</v>
      </c>
      <c r="D3301" s="963"/>
      <c r="E3301" s="131">
        <f>IF(OR(C3301="",$I3291="NSO"),"",VLOOKUP($A3286,'Class-1'!$B$9:$DL$108,24,0))</f>
        <v>0</v>
      </c>
      <c r="F3301" s="131">
        <f>IF(OR(C3301="",$I3291="NSO"),"",VLOOKUP($A3286,'Class-1'!$B$9:$DL$108,25,0))</f>
        <v>0</v>
      </c>
      <c r="G3301" s="267">
        <f t="shared" ref="G3301:G3305" si="364">SUM(E3301,F3301)</f>
        <v>0</v>
      </c>
      <c r="H3301" s="131">
        <f>IF(OR(C3301="",$I3291="NSO"),"",VLOOKUP($A3286,'Class-1'!$B$9:$DL$108,30,0))</f>
        <v>0</v>
      </c>
      <c r="I3301" s="264">
        <f t="shared" si="361"/>
        <v>0</v>
      </c>
      <c r="J3301" s="131">
        <f>IF(OR(C3301="",$I3291="NSO"),"",VLOOKUP($A3286,'Class-1'!$B$9:$DL$108,34,0))</f>
        <v>0</v>
      </c>
      <c r="K3301" s="964">
        <f t="shared" si="362"/>
        <v>0</v>
      </c>
      <c r="L3301" s="965">
        <f t="shared" si="363"/>
        <v>0</v>
      </c>
      <c r="M3301" s="277" t="str">
        <f>IF(OR(C3301="",$I3291="NSO"),"",VLOOKUP($A3286,'Class-1'!$B$9:$DL$108,37,0))</f>
        <v/>
      </c>
    </row>
    <row r="3302" spans="1:13" ht="18" customHeight="1">
      <c r="A3302" s="17"/>
      <c r="B3302" s="436" t="s">
        <v>165</v>
      </c>
      <c r="C3302" s="962" t="str">
        <f>'Class-1'!$AM$3</f>
        <v>Sanskrit</v>
      </c>
      <c r="D3302" s="963"/>
      <c r="E3302" s="131">
        <f>IF(OR(C3302="",$I3291="NSO"),"",VLOOKUP($A3286,'Class-1'!$B$9:$DL$108,38,0))</f>
        <v>0</v>
      </c>
      <c r="F3302" s="131">
        <f>IF(OR(C3302="",$I3291="NSO"),"",VLOOKUP($A3286,'Class-1'!$B$9:$DL$108,39,0))</f>
        <v>0</v>
      </c>
      <c r="G3302" s="267">
        <f t="shared" si="364"/>
        <v>0</v>
      </c>
      <c r="H3302" s="131">
        <f>IF(OR(C3302="",$I3291="NSO"),"",VLOOKUP($A3286,'Class-1'!$B$9:$DL$108,44,0))</f>
        <v>0</v>
      </c>
      <c r="I3302" s="264">
        <f t="shared" si="361"/>
        <v>0</v>
      </c>
      <c r="J3302" s="131">
        <f>IF(OR(C3302="",$I3291="NSO"),"",VLOOKUP($A3286,'Class-1'!$B$9:$DL$108,48,0))</f>
        <v>0</v>
      </c>
      <c r="K3302" s="964">
        <f t="shared" si="362"/>
        <v>0</v>
      </c>
      <c r="L3302" s="965">
        <f t="shared" si="363"/>
        <v>0</v>
      </c>
      <c r="M3302" s="277" t="str">
        <f>IF(OR(C3302="",$I3291="NSO"),"",VLOOKUP($A3286,'Class-1'!$B$9:$DL$108,51,0))</f>
        <v/>
      </c>
    </row>
    <row r="3303" spans="1:13" ht="18" customHeight="1">
      <c r="A3303" s="17"/>
      <c r="B3303" s="436" t="s">
        <v>165</v>
      </c>
      <c r="C3303" s="962" t="str">
        <f>'Class-1'!$BA$3</f>
        <v>English</v>
      </c>
      <c r="D3303" s="963"/>
      <c r="E3303" s="131">
        <f>IF(OR(C3303="",$I3291="NSO"),"",VLOOKUP($A3286,'Class-1'!$B$9:$DL$108,52,0))</f>
        <v>0</v>
      </c>
      <c r="F3303" s="131">
        <f>IF(OR(C3303="",$I3291="NSO"),"",VLOOKUP($A3286,'Class-1'!$B$9:$DL$108,53,0))</f>
        <v>0</v>
      </c>
      <c r="G3303" s="267">
        <f t="shared" si="364"/>
        <v>0</v>
      </c>
      <c r="H3303" s="131">
        <f>IF(OR(C3303="",$I3291="NSO"),"",VLOOKUP($A3286,'Class-1'!$B$9:$DL$108,58,0))</f>
        <v>0</v>
      </c>
      <c r="I3303" s="264">
        <f t="shared" si="361"/>
        <v>0</v>
      </c>
      <c r="J3303" s="131">
        <f>IF(OR(C3303="",$I3291="NSO"),"",VLOOKUP($A3286,'Class-1'!$B$9:$DL$108,62,0))</f>
        <v>0</v>
      </c>
      <c r="K3303" s="964">
        <f t="shared" si="362"/>
        <v>0</v>
      </c>
      <c r="L3303" s="965">
        <f t="shared" si="363"/>
        <v>0</v>
      </c>
      <c r="M3303" s="277" t="str">
        <f>IF(OR(C3303="",$I3291="NSO"),"",VLOOKUP($A3286,'Class-1'!$B$9:$DL$108,65,0))</f>
        <v/>
      </c>
    </row>
    <row r="3304" spans="1:13" ht="18" customHeight="1" thickBot="1">
      <c r="A3304" s="17"/>
      <c r="B3304" s="436" t="s">
        <v>165</v>
      </c>
      <c r="C3304" s="966" t="s">
        <v>68</v>
      </c>
      <c r="D3304" s="967"/>
      <c r="E3304" s="470">
        <f>'Class-1'!$BO$7</f>
        <v>20</v>
      </c>
      <c r="F3304" s="470">
        <f>'Class-1'!$BP$7</f>
        <v>20</v>
      </c>
      <c r="G3304" s="266">
        <f t="shared" si="364"/>
        <v>40</v>
      </c>
      <c r="H3304" s="271">
        <f>'Class-1'!$BU$7</f>
        <v>60</v>
      </c>
      <c r="I3304" s="266">
        <f t="shared" si="361"/>
        <v>100</v>
      </c>
      <c r="J3304" s="470">
        <f>'Class-1'!$BY$7</f>
        <v>100</v>
      </c>
      <c r="K3304" s="1032">
        <f t="shared" si="362"/>
        <v>200</v>
      </c>
      <c r="L3304" s="1033">
        <f t="shared" si="363"/>
        <v>300</v>
      </c>
      <c r="M3304" s="276" t="s">
        <v>166</v>
      </c>
    </row>
    <row r="3305" spans="1:13" ht="18" customHeight="1">
      <c r="A3305" s="17"/>
      <c r="B3305" s="436" t="s">
        <v>165</v>
      </c>
      <c r="C3305" s="962" t="str">
        <f>'Class-1'!$BO$3</f>
        <v>Env. Study</v>
      </c>
      <c r="D3305" s="963"/>
      <c r="E3305" s="131">
        <f>IF(OR(C3305="",$I3291="NSO"),"",VLOOKUP($A3286,'Class-1'!$B$9:$DL$108,66,0))</f>
        <v>0</v>
      </c>
      <c r="F3305" s="131">
        <f>IF(OR(C3305="",$I3291="NSO"),"",VLOOKUP($A3286,'Class-1'!$B$9:$DL$108,67,0))</f>
        <v>0</v>
      </c>
      <c r="G3305" s="264">
        <f t="shared" si="364"/>
        <v>0</v>
      </c>
      <c r="H3305" s="131">
        <f>IF(OR(C3305="",$I3291="NSO"),"",VLOOKUP($A3286,'Class-1'!$B$9:$DL$108,72,0))</f>
        <v>0</v>
      </c>
      <c r="I3305" s="264">
        <f t="shared" si="361"/>
        <v>0</v>
      </c>
      <c r="J3305" s="131">
        <f>IF(OR(C3305="",$I3291="NSO"),"",VLOOKUP($A3286,'Class-1'!$B$9:$DL$108,76,0))</f>
        <v>0</v>
      </c>
      <c r="K3305" s="968">
        <f t="shared" si="362"/>
        <v>0</v>
      </c>
      <c r="L3305" s="969">
        <f t="shared" si="363"/>
        <v>0</v>
      </c>
      <c r="M3305" s="277" t="str">
        <f>IF(OR(C3305="",$I3291="NSO"),"",VLOOKUP($A3286,'Class-1'!$B$9:$DL$108,79,0))</f>
        <v/>
      </c>
    </row>
    <row r="3306" spans="1:13" ht="18" customHeight="1" thickBot="1">
      <c r="A3306" s="17"/>
      <c r="B3306" s="436" t="s">
        <v>165</v>
      </c>
      <c r="C3306" s="970"/>
      <c r="D3306" s="971"/>
      <c r="E3306" s="971"/>
      <c r="F3306" s="971"/>
      <c r="G3306" s="971"/>
      <c r="H3306" s="971"/>
      <c r="I3306" s="971"/>
      <c r="J3306" s="971"/>
      <c r="K3306" s="971"/>
      <c r="L3306" s="971"/>
      <c r="M3306" s="972"/>
    </row>
    <row r="3307" spans="1:13" ht="18" customHeight="1">
      <c r="A3307" s="17"/>
      <c r="B3307" s="436" t="s">
        <v>165</v>
      </c>
      <c r="C3307" s="973" t="s">
        <v>120</v>
      </c>
      <c r="D3307" s="974"/>
      <c r="E3307" s="975"/>
      <c r="F3307" s="906" t="s">
        <v>121</v>
      </c>
      <c r="G3307" s="906"/>
      <c r="H3307" s="907" t="s">
        <v>122</v>
      </c>
      <c r="I3307" s="908"/>
      <c r="J3307" s="132" t="s">
        <v>51</v>
      </c>
      <c r="K3307" s="438" t="s">
        <v>123</v>
      </c>
      <c r="L3307" s="262" t="s">
        <v>49</v>
      </c>
      <c r="M3307" s="278" t="s">
        <v>54</v>
      </c>
    </row>
    <row r="3308" spans="1:13" ht="18" customHeight="1" thickBot="1">
      <c r="A3308" s="17"/>
      <c r="B3308" s="436" t="s">
        <v>165</v>
      </c>
      <c r="C3308" s="976"/>
      <c r="D3308" s="977"/>
      <c r="E3308" s="978"/>
      <c r="F3308" s="909">
        <f>IF(OR($I3291="",$I3291="NSO"),"",VLOOKUP($A3286,'Class-1'!$B$9:$DL$108,107,0))</f>
        <v>1000</v>
      </c>
      <c r="G3308" s="910"/>
      <c r="H3308" s="909">
        <f>IF(OR($I3291="",$I3291="NSO"),"",VLOOKUP($A3286,'Class-1'!$B$9:$DL$108,108,0))</f>
        <v>0</v>
      </c>
      <c r="I3308" s="910"/>
      <c r="J3308" s="133">
        <f>IF(OR($I3291="",$I3291="NSO"),"",VLOOKUP($A3286,'Class-1'!$B$9:$DL$200,109,0))</f>
        <v>0</v>
      </c>
      <c r="K3308" s="133" t="str">
        <f>IF(OR($I3291="",$I3291="NSO"),"",VLOOKUP($A3286,'Class-1'!$B$9:$DL$200,110,0))</f>
        <v/>
      </c>
      <c r="L3308" s="263" t="str">
        <f>IF(OR($I3291="",$I3291="NSO"),"",VLOOKUP($A3286,'Class-1'!$B$9:$DL$200,111,0))</f>
        <v/>
      </c>
      <c r="M3308" s="279" t="str">
        <f>IF(OR($I3291="",$I3291="NSO"),"",VLOOKUP($A3286,'Class-1'!$B$9:$DL$200,113,0))</f>
        <v/>
      </c>
    </row>
    <row r="3309" spans="1:13" ht="18" customHeight="1" thickBot="1">
      <c r="A3309" s="17"/>
      <c r="B3309" s="436" t="s">
        <v>165</v>
      </c>
      <c r="C3309" s="979"/>
      <c r="D3309" s="980"/>
      <c r="E3309" s="980"/>
      <c r="F3309" s="980"/>
      <c r="G3309" s="980"/>
      <c r="H3309" s="981"/>
      <c r="I3309" s="983" t="s">
        <v>73</v>
      </c>
      <c r="J3309" s="984"/>
      <c r="K3309" s="63">
        <f>IF(OR($I3291="",$I3291="NSO"),"",VLOOKUP($A3286,'Class-1'!$B$9:$DL$200,104,0))</f>
        <v>0</v>
      </c>
      <c r="L3309" s="982" t="s">
        <v>93</v>
      </c>
      <c r="M3309" s="897"/>
    </row>
    <row r="3310" spans="1:13" ht="18" customHeight="1" thickBot="1">
      <c r="A3310" s="17"/>
      <c r="B3310" s="436" t="s">
        <v>165</v>
      </c>
      <c r="C3310" s="1014" t="s">
        <v>72</v>
      </c>
      <c r="D3310" s="1015"/>
      <c r="E3310" s="1015"/>
      <c r="F3310" s="1015"/>
      <c r="G3310" s="1015"/>
      <c r="H3310" s="1016"/>
      <c r="I3310" s="1017" t="s">
        <v>74</v>
      </c>
      <c r="J3310" s="1018"/>
      <c r="K3310" s="64">
        <f>IF(OR($I3291="",$I3291="NSO"),"",VLOOKUP($A3286,'Class-1'!$B$9:$DL$200,105,0))</f>
        <v>0</v>
      </c>
      <c r="L3310" s="1019" t="str">
        <f>IF(OR($I3291="",$I3291="NSO"),"",VLOOKUP($A3286,'Class-1'!$B$9:$DL$200,106,0))</f>
        <v/>
      </c>
      <c r="M3310" s="1020"/>
    </row>
    <row r="3311" spans="1:13" ht="18" customHeight="1" thickBot="1">
      <c r="A3311" s="17"/>
      <c r="B3311" s="436" t="s">
        <v>165</v>
      </c>
      <c r="C3311" s="1001" t="s">
        <v>66</v>
      </c>
      <c r="D3311" s="1002"/>
      <c r="E3311" s="1003"/>
      <c r="F3311" s="1012" t="s">
        <v>69</v>
      </c>
      <c r="G3311" s="1013"/>
      <c r="H3311" s="272" t="s">
        <v>58</v>
      </c>
      <c r="I3311" s="985" t="s">
        <v>75</v>
      </c>
      <c r="J3311" s="986"/>
      <c r="K3311" s="987">
        <f>IF(OR($I3291="",$I3291="NSO"),"",VLOOKUP($A3286,'Class-1'!$B$9:$DL$200,114,0))</f>
        <v>0</v>
      </c>
      <c r="L3311" s="987"/>
      <c r="M3311" s="988"/>
    </row>
    <row r="3312" spans="1:13" ht="18" customHeight="1">
      <c r="A3312" s="17"/>
      <c r="B3312" s="436" t="s">
        <v>165</v>
      </c>
      <c r="C3312" s="923" t="str">
        <f>'Class-1'!$CC$3</f>
        <v>WORK EXP.</v>
      </c>
      <c r="D3312" s="924"/>
      <c r="E3312" s="925"/>
      <c r="F3312" s="926" t="str">
        <f>IF(OR(C3312="",$I3291="NSO"),"",VLOOKUP($A3286,'Class-1'!$B$9:$DZ$200,121,0))</f>
        <v>0/100</v>
      </c>
      <c r="G3312" s="927"/>
      <c r="H3312" s="85" t="str">
        <f>IF(OR(C3312="",$I3291="NSO"),"",VLOOKUP($A3286,'Class-1'!$B$9:$DL$108,87,0))</f>
        <v/>
      </c>
      <c r="I3312" s="1021" t="s">
        <v>95</v>
      </c>
      <c r="J3312" s="1022"/>
      <c r="K3312" s="1023">
        <f>'Class-1'!$T$2</f>
        <v>44705</v>
      </c>
      <c r="L3312" s="1024"/>
      <c r="M3312" s="1025"/>
    </row>
    <row r="3313" spans="1:13" ht="18" customHeight="1">
      <c r="A3313" s="17"/>
      <c r="B3313" s="436" t="s">
        <v>165</v>
      </c>
      <c r="C3313" s="923" t="str">
        <f>'Class-1'!$CK$3</f>
        <v>ART EDUCATION</v>
      </c>
      <c r="D3313" s="924"/>
      <c r="E3313" s="925"/>
      <c r="F3313" s="926" t="str">
        <f>IF(OR(C3313="",$I3291="NSO"),"",VLOOKUP($A3286,'Class-1'!$B$9:$DZ$200,125,0))</f>
        <v>0/100</v>
      </c>
      <c r="G3313" s="927"/>
      <c r="H3313" s="134" t="str">
        <f>IF(OR(C3313="",$I3291="NSO"),"",VLOOKUP($A3286,'Class-1'!$B$9:$DL$108,95,0))</f>
        <v/>
      </c>
      <c r="I3313" s="928"/>
      <c r="J3313" s="929"/>
      <c r="K3313" s="929"/>
      <c r="L3313" s="929"/>
      <c r="M3313" s="930"/>
    </row>
    <row r="3314" spans="1:13" ht="18" customHeight="1" thickBot="1">
      <c r="A3314" s="17"/>
      <c r="B3314" s="436" t="s">
        <v>165</v>
      </c>
      <c r="C3314" s="931" t="str">
        <f>'Class-1'!$CS$3</f>
        <v>HEALTH &amp; PHY. EDUCATION</v>
      </c>
      <c r="D3314" s="932"/>
      <c r="E3314" s="933"/>
      <c r="F3314" s="926" t="str">
        <f>IF(OR(C3314="",$I3291="NSO"),"",VLOOKUP($A3286,'Class-1'!$B$9:$DZ$200,129,0))</f>
        <v>0/100</v>
      </c>
      <c r="G3314" s="927"/>
      <c r="H3314" s="86" t="str">
        <f>IF(OR(C3314="",$I3291="NSO"),"",VLOOKUP($A3286,'Class-1'!$B$9:$DL$108,103,0))</f>
        <v/>
      </c>
      <c r="I3314" s="889" t="s">
        <v>89</v>
      </c>
      <c r="J3314" s="890"/>
      <c r="K3314" s="936"/>
      <c r="L3314" s="937"/>
      <c r="M3314" s="938"/>
    </row>
    <row r="3315" spans="1:13" ht="18" customHeight="1">
      <c r="A3315" s="17"/>
      <c r="B3315" s="436" t="s">
        <v>165</v>
      </c>
      <c r="C3315" s="895" t="s">
        <v>76</v>
      </c>
      <c r="D3315" s="896"/>
      <c r="E3315" s="896"/>
      <c r="F3315" s="896"/>
      <c r="G3315" s="896"/>
      <c r="H3315" s="897"/>
      <c r="I3315" s="891"/>
      <c r="J3315" s="892"/>
      <c r="K3315" s="939"/>
      <c r="L3315" s="940"/>
      <c r="M3315" s="941"/>
    </row>
    <row r="3316" spans="1:13" ht="18" customHeight="1">
      <c r="A3316" s="17"/>
      <c r="B3316" s="436" t="s">
        <v>165</v>
      </c>
      <c r="C3316" s="135" t="s">
        <v>35</v>
      </c>
      <c r="D3316" s="463" t="s">
        <v>82</v>
      </c>
      <c r="E3316" s="452"/>
      <c r="F3316" s="463" t="s">
        <v>83</v>
      </c>
      <c r="G3316" s="464"/>
      <c r="H3316" s="465"/>
      <c r="I3316" s="893"/>
      <c r="J3316" s="894"/>
      <c r="K3316" s="942"/>
      <c r="L3316" s="943"/>
      <c r="M3316" s="944"/>
    </row>
    <row r="3317" spans="1:13" ht="16.5" customHeight="1">
      <c r="A3317" s="17"/>
      <c r="B3317" s="436" t="s">
        <v>165</v>
      </c>
      <c r="C3317" s="148" t="s">
        <v>168</v>
      </c>
      <c r="D3317" s="451" t="s">
        <v>170</v>
      </c>
      <c r="E3317" s="148"/>
      <c r="F3317" s="468" t="s">
        <v>84</v>
      </c>
      <c r="G3317" s="466"/>
      <c r="H3317" s="467"/>
      <c r="I3317" s="992" t="s">
        <v>90</v>
      </c>
      <c r="J3317" s="993"/>
      <c r="K3317" s="993"/>
      <c r="L3317" s="993"/>
      <c r="M3317" s="994"/>
    </row>
    <row r="3318" spans="1:13" ht="16.5" customHeight="1">
      <c r="A3318" s="17"/>
      <c r="B3318" s="436" t="s">
        <v>165</v>
      </c>
      <c r="C3318" s="471" t="s">
        <v>77</v>
      </c>
      <c r="D3318" s="451" t="s">
        <v>173</v>
      </c>
      <c r="E3318" s="148"/>
      <c r="F3318" s="468" t="s">
        <v>85</v>
      </c>
      <c r="G3318" s="466"/>
      <c r="H3318" s="467"/>
      <c r="I3318" s="995"/>
      <c r="J3318" s="996"/>
      <c r="K3318" s="996"/>
      <c r="L3318" s="996"/>
      <c r="M3318" s="997"/>
    </row>
    <row r="3319" spans="1:13" ht="16.5" customHeight="1">
      <c r="A3319" s="17"/>
      <c r="B3319" s="436" t="s">
        <v>165</v>
      </c>
      <c r="C3319" s="471" t="s">
        <v>78</v>
      </c>
      <c r="D3319" s="451" t="s">
        <v>174</v>
      </c>
      <c r="E3319" s="148"/>
      <c r="F3319" s="468" t="s">
        <v>86</v>
      </c>
      <c r="G3319" s="466"/>
      <c r="H3319" s="467"/>
      <c r="I3319" s="995"/>
      <c r="J3319" s="996"/>
      <c r="K3319" s="996"/>
      <c r="L3319" s="996"/>
      <c r="M3319" s="997"/>
    </row>
    <row r="3320" spans="1:13" ht="16.5" customHeight="1">
      <c r="A3320" s="17"/>
      <c r="B3320" s="436" t="s">
        <v>165</v>
      </c>
      <c r="C3320" s="471" t="s">
        <v>80</v>
      </c>
      <c r="D3320" s="451" t="s">
        <v>171</v>
      </c>
      <c r="E3320" s="148"/>
      <c r="F3320" s="468" t="s">
        <v>88</v>
      </c>
      <c r="G3320" s="466"/>
      <c r="H3320" s="467"/>
      <c r="I3320" s="998"/>
      <c r="J3320" s="999"/>
      <c r="K3320" s="999"/>
      <c r="L3320" s="999"/>
      <c r="M3320" s="1000"/>
    </row>
    <row r="3321" spans="1:13" ht="16.5" customHeight="1" thickBot="1">
      <c r="A3321" s="17"/>
      <c r="B3321" s="437" t="s">
        <v>165</v>
      </c>
      <c r="C3321" s="280" t="s">
        <v>79</v>
      </c>
      <c r="D3321" s="446" t="s">
        <v>172</v>
      </c>
      <c r="E3321" s="439"/>
      <c r="F3321" s="461" t="s">
        <v>87</v>
      </c>
      <c r="G3321" s="462"/>
      <c r="H3321" s="469"/>
      <c r="I3321" s="989" t="s">
        <v>124</v>
      </c>
      <c r="J3321" s="990"/>
      <c r="K3321" s="990"/>
      <c r="L3321" s="990"/>
      <c r="M3321" s="991"/>
    </row>
    <row r="3322" spans="1:13" ht="20.25" customHeight="1" thickBot="1">
      <c r="A3322" s="1004"/>
      <c r="B3322" s="1004"/>
      <c r="C3322" s="1004"/>
      <c r="D3322" s="1004"/>
      <c r="E3322" s="1004"/>
      <c r="F3322" s="1004"/>
      <c r="G3322" s="1004"/>
      <c r="H3322" s="1004"/>
      <c r="I3322" s="1004"/>
      <c r="J3322" s="1004"/>
      <c r="K3322" s="1004"/>
      <c r="L3322" s="1004"/>
      <c r="M3322" s="1004"/>
    </row>
    <row r="3323" spans="1:13" ht="14.25" customHeight="1" thickBot="1">
      <c r="A3323" s="282">
        <f>A3286+1</f>
        <v>92</v>
      </c>
      <c r="B3323" s="1009" t="s">
        <v>61</v>
      </c>
      <c r="C3323" s="1010"/>
      <c r="D3323" s="1010"/>
      <c r="E3323" s="1010"/>
      <c r="F3323" s="1010"/>
      <c r="G3323" s="1010"/>
      <c r="H3323" s="1010"/>
      <c r="I3323" s="1010"/>
      <c r="J3323" s="1010"/>
      <c r="K3323" s="1010"/>
      <c r="L3323" s="1010"/>
      <c r="M3323" s="1011"/>
    </row>
    <row r="3324" spans="1:13" ht="36.75" thickTop="1">
      <c r="A3324" s="17"/>
      <c r="B3324" s="1005"/>
      <c r="C3324" s="1006"/>
      <c r="D3324" s="945" t="str">
        <f>Master!$E$8</f>
        <v>Govt.Sr.Sec.Sch. Raimalwada</v>
      </c>
      <c r="E3324" s="946"/>
      <c r="F3324" s="946"/>
      <c r="G3324" s="946"/>
      <c r="H3324" s="946"/>
      <c r="I3324" s="946"/>
      <c r="J3324" s="946"/>
      <c r="K3324" s="946"/>
      <c r="L3324" s="946"/>
      <c r="M3324" s="947"/>
    </row>
    <row r="3325" spans="1:13" ht="21" customHeight="1" thickBot="1">
      <c r="A3325" s="17"/>
      <c r="B3325" s="1007"/>
      <c r="C3325" s="1008"/>
      <c r="D3325" s="948" t="str">
        <f>Master!$E$11</f>
        <v>P.S.-Bapini (Jodhpur)</v>
      </c>
      <c r="E3325" s="949"/>
      <c r="F3325" s="949"/>
      <c r="G3325" s="949"/>
      <c r="H3325" s="949"/>
      <c r="I3325" s="949"/>
      <c r="J3325" s="949"/>
      <c r="K3325" s="949"/>
      <c r="L3325" s="949"/>
      <c r="M3325" s="950"/>
    </row>
    <row r="3326" spans="1:13" ht="42.75" customHeight="1" thickTop="1">
      <c r="A3326" s="17"/>
      <c r="B3326" s="273"/>
      <c r="C3326" s="916" t="s">
        <v>62</v>
      </c>
      <c r="D3326" s="917"/>
      <c r="E3326" s="917"/>
      <c r="F3326" s="917"/>
      <c r="G3326" s="917"/>
      <c r="H3326" s="917"/>
      <c r="I3326" s="918"/>
      <c r="J3326" s="922" t="s">
        <v>91</v>
      </c>
      <c r="K3326" s="922"/>
      <c r="L3326" s="934" t="str">
        <f>Master!$E$14</f>
        <v>0810000000</v>
      </c>
      <c r="M3326" s="935"/>
    </row>
    <row r="3327" spans="1:13" ht="18" customHeight="1" thickBot="1">
      <c r="A3327" s="17"/>
      <c r="B3327" s="274"/>
      <c r="C3327" s="919"/>
      <c r="D3327" s="920"/>
      <c r="E3327" s="920"/>
      <c r="F3327" s="920"/>
      <c r="G3327" s="920"/>
      <c r="H3327" s="920"/>
      <c r="I3327" s="921"/>
      <c r="J3327" s="898" t="s">
        <v>63</v>
      </c>
      <c r="K3327" s="899"/>
      <c r="L3327" s="902" t="str">
        <f>Master!$E$6</f>
        <v>2021-22</v>
      </c>
      <c r="M3327" s="903"/>
    </row>
    <row r="3328" spans="1:13" ht="18" customHeight="1" thickBot="1">
      <c r="A3328" s="17"/>
      <c r="B3328" s="274"/>
      <c r="C3328" s="951" t="s">
        <v>125</v>
      </c>
      <c r="D3328" s="952"/>
      <c r="E3328" s="952"/>
      <c r="F3328" s="952"/>
      <c r="G3328" s="952"/>
      <c r="H3328" s="952"/>
      <c r="I3328" s="281">
        <f>VLOOKUP($A3323,'Class-1'!$B$9:$F$108,5,0)</f>
        <v>0</v>
      </c>
      <c r="J3328" s="900"/>
      <c r="K3328" s="901"/>
      <c r="L3328" s="904"/>
      <c r="M3328" s="905"/>
    </row>
    <row r="3329" spans="1:13" ht="18" customHeight="1">
      <c r="A3329" s="17"/>
      <c r="B3329" s="436" t="s">
        <v>165</v>
      </c>
      <c r="C3329" s="911" t="s">
        <v>20</v>
      </c>
      <c r="D3329" s="912"/>
      <c r="E3329" s="912"/>
      <c r="F3329" s="913"/>
      <c r="G3329" s="31" t="s">
        <v>101</v>
      </c>
      <c r="H3329" s="914">
        <f>VLOOKUP($A3323,'Class-1'!$B$9:$DL$108,3,0)</f>
        <v>0</v>
      </c>
      <c r="I3329" s="914"/>
      <c r="J3329" s="914"/>
      <c r="K3329" s="914"/>
      <c r="L3329" s="914"/>
      <c r="M3329" s="915"/>
    </row>
    <row r="3330" spans="1:13" ht="18" customHeight="1">
      <c r="A3330" s="17"/>
      <c r="B3330" s="436" t="s">
        <v>165</v>
      </c>
      <c r="C3330" s="953" t="s">
        <v>22</v>
      </c>
      <c r="D3330" s="954"/>
      <c r="E3330" s="954"/>
      <c r="F3330" s="955"/>
      <c r="G3330" s="60" t="s">
        <v>101</v>
      </c>
      <c r="H3330" s="956">
        <f>VLOOKUP($A3323,'Class-1'!$B$9:$DL$108,6,0)</f>
        <v>0</v>
      </c>
      <c r="I3330" s="956"/>
      <c r="J3330" s="956"/>
      <c r="K3330" s="956"/>
      <c r="L3330" s="956"/>
      <c r="M3330" s="957"/>
    </row>
    <row r="3331" spans="1:13" ht="18" customHeight="1">
      <c r="A3331" s="17"/>
      <c r="B3331" s="436" t="s">
        <v>165</v>
      </c>
      <c r="C3331" s="953" t="s">
        <v>23</v>
      </c>
      <c r="D3331" s="954"/>
      <c r="E3331" s="954"/>
      <c r="F3331" s="955"/>
      <c r="G3331" s="60" t="s">
        <v>101</v>
      </c>
      <c r="H3331" s="956">
        <f>VLOOKUP($A3323,'Class-1'!$B$9:$DL$108,7,0)</f>
        <v>0</v>
      </c>
      <c r="I3331" s="956"/>
      <c r="J3331" s="956"/>
      <c r="K3331" s="956"/>
      <c r="L3331" s="956"/>
      <c r="M3331" s="957"/>
    </row>
    <row r="3332" spans="1:13" ht="18" customHeight="1">
      <c r="A3332" s="17"/>
      <c r="B3332" s="436" t="s">
        <v>165</v>
      </c>
      <c r="C3332" s="953" t="s">
        <v>64</v>
      </c>
      <c r="D3332" s="954"/>
      <c r="E3332" s="954"/>
      <c r="F3332" s="955"/>
      <c r="G3332" s="60" t="s">
        <v>101</v>
      </c>
      <c r="H3332" s="956">
        <f>VLOOKUP($A3323,'Class-1'!$B$9:$DL$108,8,0)</f>
        <v>0</v>
      </c>
      <c r="I3332" s="956"/>
      <c r="J3332" s="956"/>
      <c r="K3332" s="956"/>
      <c r="L3332" s="956"/>
      <c r="M3332" s="957"/>
    </row>
    <row r="3333" spans="1:13" ht="18" customHeight="1">
      <c r="A3333" s="17"/>
      <c r="B3333" s="436" t="s">
        <v>165</v>
      </c>
      <c r="C3333" s="953" t="s">
        <v>65</v>
      </c>
      <c r="D3333" s="954"/>
      <c r="E3333" s="954"/>
      <c r="F3333" s="955"/>
      <c r="G3333" s="60" t="s">
        <v>101</v>
      </c>
      <c r="H3333" s="1026" t="str">
        <f>CONCATENATE('Class-1'!$F$4,'Class-1'!$I$4)</f>
        <v>4(A)</v>
      </c>
      <c r="I3333" s="956"/>
      <c r="J3333" s="956"/>
      <c r="K3333" s="956"/>
      <c r="L3333" s="956"/>
      <c r="M3333" s="957"/>
    </row>
    <row r="3334" spans="1:13" ht="18" customHeight="1" thickBot="1">
      <c r="A3334" s="17"/>
      <c r="B3334" s="436" t="s">
        <v>165</v>
      </c>
      <c r="C3334" s="1027" t="s">
        <v>25</v>
      </c>
      <c r="D3334" s="1028"/>
      <c r="E3334" s="1028"/>
      <c r="F3334" s="1029"/>
      <c r="G3334" s="130" t="s">
        <v>101</v>
      </c>
      <c r="H3334" s="1030">
        <f>VLOOKUP($A3323,'Class-1'!$B$9:$DL$108,9,0)</f>
        <v>0</v>
      </c>
      <c r="I3334" s="1030"/>
      <c r="J3334" s="1030"/>
      <c r="K3334" s="1030"/>
      <c r="L3334" s="1030"/>
      <c r="M3334" s="1031"/>
    </row>
    <row r="3335" spans="1:13" ht="18" customHeight="1">
      <c r="A3335" s="17"/>
      <c r="B3335" s="436" t="s">
        <v>165</v>
      </c>
      <c r="C3335" s="958" t="s">
        <v>66</v>
      </c>
      <c r="D3335" s="959"/>
      <c r="E3335" s="268" t="s">
        <v>109</v>
      </c>
      <c r="F3335" s="268" t="s">
        <v>110</v>
      </c>
      <c r="G3335" s="265" t="s">
        <v>34</v>
      </c>
      <c r="H3335" s="269" t="s">
        <v>67</v>
      </c>
      <c r="I3335" s="265" t="s">
        <v>147</v>
      </c>
      <c r="J3335" s="270" t="s">
        <v>31</v>
      </c>
      <c r="K3335" s="960" t="s">
        <v>118</v>
      </c>
      <c r="L3335" s="961"/>
      <c r="M3335" s="275" t="s">
        <v>119</v>
      </c>
    </row>
    <row r="3336" spans="1:13" ht="18" customHeight="1" thickBot="1">
      <c r="A3336" s="17"/>
      <c r="B3336" s="436" t="s">
        <v>165</v>
      </c>
      <c r="C3336" s="966" t="s">
        <v>68</v>
      </c>
      <c r="D3336" s="967"/>
      <c r="E3336" s="470">
        <f>'Class-1'!$K$7</f>
        <v>20</v>
      </c>
      <c r="F3336" s="470">
        <f>'Class-1'!$L$7</f>
        <v>20</v>
      </c>
      <c r="G3336" s="266">
        <f>E3336+F3336</f>
        <v>40</v>
      </c>
      <c r="H3336" s="470">
        <f>'Class-1'!$Q$7</f>
        <v>60</v>
      </c>
      <c r="I3336" s="266">
        <f>G3336+H3336</f>
        <v>100</v>
      </c>
      <c r="J3336" s="470">
        <f>'Class-1'!$U$7</f>
        <v>100</v>
      </c>
      <c r="K3336" s="1032">
        <f>I3336+J3336</f>
        <v>200</v>
      </c>
      <c r="L3336" s="1033"/>
      <c r="M3336" s="276" t="s">
        <v>166</v>
      </c>
    </row>
    <row r="3337" spans="1:13" ht="18" customHeight="1">
      <c r="A3337" s="17"/>
      <c r="B3337" s="436" t="s">
        <v>165</v>
      </c>
      <c r="C3337" s="1034" t="str">
        <f>'Class-1'!$K$3</f>
        <v>Hindi</v>
      </c>
      <c r="D3337" s="1035"/>
      <c r="E3337" s="131">
        <f>IF(OR(C3337="",$I3328="NSO"),"",VLOOKUP($A3323,'Class-1'!$B$9:$DL$108,10,0))</f>
        <v>0</v>
      </c>
      <c r="F3337" s="131">
        <f>IF(OR(C3337="",$I3328="NSO"),"",VLOOKUP($A3323,'Class-1'!$B$9:$DL$108,11,0))</f>
        <v>0</v>
      </c>
      <c r="G3337" s="267">
        <f>SUM(E3337,F3337)</f>
        <v>0</v>
      </c>
      <c r="H3337" s="131">
        <f>IF(OR(C3337="",$I3328="NSO"),"",VLOOKUP($A3323,'Class-1'!$B$9:$DL$108,16,0))</f>
        <v>0</v>
      </c>
      <c r="I3337" s="264">
        <f t="shared" ref="I3337:I3342" si="365">SUM(G3337,H3337)</f>
        <v>0</v>
      </c>
      <c r="J3337" s="131">
        <f>IF(OR(C3337="",$I3328="NSO"),"",VLOOKUP($A3323,'Class-1'!$B$9:$DL$108,20,0))</f>
        <v>0</v>
      </c>
      <c r="K3337" s="1036">
        <f t="shared" ref="K3337:K3342" si="366">SUM(I3337,J3337)</f>
        <v>0</v>
      </c>
      <c r="L3337" s="1037">
        <f t="shared" ref="L3337:L3342" si="367">SUM(J3337,K3337)</f>
        <v>0</v>
      </c>
      <c r="M3337" s="277" t="str">
        <f>IF(OR(C3337="",$I3328="NSO"),"",VLOOKUP($A3323,'Class-1'!$B$9:$DL$108,23,0))</f>
        <v/>
      </c>
    </row>
    <row r="3338" spans="1:13" ht="18" customHeight="1">
      <c r="A3338" s="17"/>
      <c r="B3338" s="436" t="s">
        <v>165</v>
      </c>
      <c r="C3338" s="962" t="str">
        <f>'Class-1'!$Y$3</f>
        <v>Mathematics</v>
      </c>
      <c r="D3338" s="963"/>
      <c r="E3338" s="131">
        <f>IF(OR(C3338="",$I3328="NSO"),"",VLOOKUP($A3323,'Class-1'!$B$9:$DL$108,24,0))</f>
        <v>0</v>
      </c>
      <c r="F3338" s="131">
        <f>IF(OR(C3338="",$I3328="NSO"),"",VLOOKUP($A3323,'Class-1'!$B$9:$DL$108,25,0))</f>
        <v>0</v>
      </c>
      <c r="G3338" s="267">
        <f t="shared" ref="G3338:G3342" si="368">SUM(E3338,F3338)</f>
        <v>0</v>
      </c>
      <c r="H3338" s="131">
        <f>IF(OR(C3338="",$I3328="NSO"),"",VLOOKUP($A3323,'Class-1'!$B$9:$DL$108,30,0))</f>
        <v>0</v>
      </c>
      <c r="I3338" s="264">
        <f t="shared" si="365"/>
        <v>0</v>
      </c>
      <c r="J3338" s="131">
        <f>IF(OR(C3338="",$I3328="NSO"),"",VLOOKUP($A3323,'Class-1'!$B$9:$DL$108,34,0))</f>
        <v>0</v>
      </c>
      <c r="K3338" s="964">
        <f t="shared" si="366"/>
        <v>0</v>
      </c>
      <c r="L3338" s="965">
        <f t="shared" si="367"/>
        <v>0</v>
      </c>
      <c r="M3338" s="277" t="str">
        <f>IF(OR(C3338="",$I3328="NSO"),"",VLOOKUP($A3323,'Class-1'!$B$9:$DL$108,37,0))</f>
        <v/>
      </c>
    </row>
    <row r="3339" spans="1:13" ht="18" customHeight="1">
      <c r="A3339" s="17"/>
      <c r="B3339" s="436" t="s">
        <v>165</v>
      </c>
      <c r="C3339" s="962" t="str">
        <f>'Class-1'!$AM$3</f>
        <v>Sanskrit</v>
      </c>
      <c r="D3339" s="963"/>
      <c r="E3339" s="131">
        <f>IF(OR(C3339="",$I3328="NSO"),"",VLOOKUP($A3323,'Class-1'!$B$9:$DL$108,38,0))</f>
        <v>0</v>
      </c>
      <c r="F3339" s="131">
        <f>IF(OR(C3339="",$I3328="NSO"),"",VLOOKUP($A3323,'Class-1'!$B$9:$DL$108,39,0))</f>
        <v>0</v>
      </c>
      <c r="G3339" s="267">
        <f t="shared" si="368"/>
        <v>0</v>
      </c>
      <c r="H3339" s="131">
        <f>IF(OR(C3339="",$I3328="NSO"),"",VLOOKUP($A3323,'Class-1'!$B$9:$DL$108,44,0))</f>
        <v>0</v>
      </c>
      <c r="I3339" s="264">
        <f t="shared" si="365"/>
        <v>0</v>
      </c>
      <c r="J3339" s="131">
        <f>IF(OR(C3339="",$I3328="NSO"),"",VLOOKUP($A3323,'Class-1'!$B$9:$DL$108,48,0))</f>
        <v>0</v>
      </c>
      <c r="K3339" s="964">
        <f t="shared" si="366"/>
        <v>0</v>
      </c>
      <c r="L3339" s="965">
        <f t="shared" si="367"/>
        <v>0</v>
      </c>
      <c r="M3339" s="277" t="str">
        <f>IF(OR(C3339="",$I3328="NSO"),"",VLOOKUP($A3323,'Class-1'!$B$9:$DL$108,51,0))</f>
        <v/>
      </c>
    </row>
    <row r="3340" spans="1:13" ht="18" customHeight="1">
      <c r="A3340" s="17"/>
      <c r="B3340" s="436" t="s">
        <v>165</v>
      </c>
      <c r="C3340" s="962" t="str">
        <f>'Class-1'!$BA$3</f>
        <v>English</v>
      </c>
      <c r="D3340" s="963"/>
      <c r="E3340" s="131">
        <f>IF(OR(C3340="",$I3328="NSO"),"",VLOOKUP($A3323,'Class-1'!$B$9:$DL$108,52,0))</f>
        <v>0</v>
      </c>
      <c r="F3340" s="131">
        <f>IF(OR(C3340="",$I3328="NSO"),"",VLOOKUP($A3323,'Class-1'!$B$9:$DL$108,53,0))</f>
        <v>0</v>
      </c>
      <c r="G3340" s="267">
        <f t="shared" si="368"/>
        <v>0</v>
      </c>
      <c r="H3340" s="131">
        <f>IF(OR(C3340="",$I3328="NSO"),"",VLOOKUP($A3323,'Class-1'!$B$9:$DL$108,58,0))</f>
        <v>0</v>
      </c>
      <c r="I3340" s="264">
        <f t="shared" si="365"/>
        <v>0</v>
      </c>
      <c r="J3340" s="131">
        <f>IF(OR(C3340="",$I3328="NSO"),"",VLOOKUP($A3323,'Class-1'!$B$9:$DL$108,62,0))</f>
        <v>0</v>
      </c>
      <c r="K3340" s="964">
        <f t="shared" si="366"/>
        <v>0</v>
      </c>
      <c r="L3340" s="965">
        <f t="shared" si="367"/>
        <v>0</v>
      </c>
      <c r="M3340" s="277" t="str">
        <f>IF(OR(C3340="",$I3328="NSO"),"",VLOOKUP($A3323,'Class-1'!$B$9:$DL$108,65,0))</f>
        <v/>
      </c>
    </row>
    <row r="3341" spans="1:13" ht="18" customHeight="1" thickBot="1">
      <c r="A3341" s="17"/>
      <c r="B3341" s="436" t="s">
        <v>165</v>
      </c>
      <c r="C3341" s="966" t="s">
        <v>68</v>
      </c>
      <c r="D3341" s="967"/>
      <c r="E3341" s="470">
        <f>'Class-1'!$BO$7</f>
        <v>20</v>
      </c>
      <c r="F3341" s="470">
        <f>'Class-1'!$BP$7</f>
        <v>20</v>
      </c>
      <c r="G3341" s="266">
        <f t="shared" si="368"/>
        <v>40</v>
      </c>
      <c r="H3341" s="271">
        <f>'Class-1'!$BU$7</f>
        <v>60</v>
      </c>
      <c r="I3341" s="266">
        <f t="shared" si="365"/>
        <v>100</v>
      </c>
      <c r="J3341" s="470">
        <f>'Class-1'!$BY$7</f>
        <v>100</v>
      </c>
      <c r="K3341" s="1032">
        <f t="shared" si="366"/>
        <v>200</v>
      </c>
      <c r="L3341" s="1033">
        <f t="shared" si="367"/>
        <v>300</v>
      </c>
      <c r="M3341" s="276" t="s">
        <v>166</v>
      </c>
    </row>
    <row r="3342" spans="1:13" ht="18" customHeight="1">
      <c r="A3342" s="17"/>
      <c r="B3342" s="436" t="s">
        <v>165</v>
      </c>
      <c r="C3342" s="962" t="str">
        <f>'Class-1'!$BO$3</f>
        <v>Env. Study</v>
      </c>
      <c r="D3342" s="963"/>
      <c r="E3342" s="131">
        <f>IF(OR(C3342="",$I3328="NSO"),"",VLOOKUP($A3323,'Class-1'!$B$9:$DL$108,66,0))</f>
        <v>0</v>
      </c>
      <c r="F3342" s="131">
        <f>IF(OR(C3342="",$I3328="NSO"),"",VLOOKUP($A3323,'Class-1'!$B$9:$DL$108,67,0))</f>
        <v>0</v>
      </c>
      <c r="G3342" s="264">
        <f t="shared" si="368"/>
        <v>0</v>
      </c>
      <c r="H3342" s="131">
        <f>IF(OR(C3342="",$I3328="NSO"),"",VLOOKUP($A3323,'Class-1'!$B$9:$DL$108,72,0))</f>
        <v>0</v>
      </c>
      <c r="I3342" s="264">
        <f t="shared" si="365"/>
        <v>0</v>
      </c>
      <c r="J3342" s="131">
        <f>IF(OR(C3342="",$I3328="NSO"),"",VLOOKUP($A3323,'Class-1'!$B$9:$DL$108,76,0))</f>
        <v>0</v>
      </c>
      <c r="K3342" s="968">
        <f t="shared" si="366"/>
        <v>0</v>
      </c>
      <c r="L3342" s="969">
        <f t="shared" si="367"/>
        <v>0</v>
      </c>
      <c r="M3342" s="277" t="str">
        <f>IF(OR(C3342="",$I3328="NSO"),"",VLOOKUP($A3323,'Class-1'!$B$9:$DL$108,79,0))</f>
        <v/>
      </c>
    </row>
    <row r="3343" spans="1:13" ht="18" customHeight="1" thickBot="1">
      <c r="A3343" s="17"/>
      <c r="B3343" s="436" t="s">
        <v>165</v>
      </c>
      <c r="C3343" s="970"/>
      <c r="D3343" s="971"/>
      <c r="E3343" s="971"/>
      <c r="F3343" s="971"/>
      <c r="G3343" s="971"/>
      <c r="H3343" s="971"/>
      <c r="I3343" s="971"/>
      <c r="J3343" s="971"/>
      <c r="K3343" s="971"/>
      <c r="L3343" s="971"/>
      <c r="M3343" s="972"/>
    </row>
    <row r="3344" spans="1:13" ht="18" customHeight="1">
      <c r="A3344" s="17"/>
      <c r="B3344" s="436" t="s">
        <v>165</v>
      </c>
      <c r="C3344" s="973" t="s">
        <v>120</v>
      </c>
      <c r="D3344" s="974"/>
      <c r="E3344" s="975"/>
      <c r="F3344" s="906" t="s">
        <v>121</v>
      </c>
      <c r="G3344" s="906"/>
      <c r="H3344" s="907" t="s">
        <v>122</v>
      </c>
      <c r="I3344" s="908"/>
      <c r="J3344" s="132" t="s">
        <v>51</v>
      </c>
      <c r="K3344" s="438" t="s">
        <v>123</v>
      </c>
      <c r="L3344" s="262" t="s">
        <v>49</v>
      </c>
      <c r="M3344" s="278" t="s">
        <v>54</v>
      </c>
    </row>
    <row r="3345" spans="1:13" ht="18" customHeight="1" thickBot="1">
      <c r="A3345" s="17"/>
      <c r="B3345" s="436" t="s">
        <v>165</v>
      </c>
      <c r="C3345" s="976"/>
      <c r="D3345" s="977"/>
      <c r="E3345" s="978"/>
      <c r="F3345" s="909">
        <f>IF(OR($I3328="",$I3328="NSO"),"",VLOOKUP($A3323,'Class-1'!$B$9:$DL$108,107,0))</f>
        <v>1000</v>
      </c>
      <c r="G3345" s="910"/>
      <c r="H3345" s="909">
        <f>IF(OR($I3328="",$I3328="NSO"),"",VLOOKUP($A3323,'Class-1'!$B$9:$DL$108,108,0))</f>
        <v>0</v>
      </c>
      <c r="I3345" s="910"/>
      <c r="J3345" s="133">
        <f>IF(OR($I3328="",$I3328="NSO"),"",VLOOKUP($A3323,'Class-1'!$B$9:$DL$200,109,0))</f>
        <v>0</v>
      </c>
      <c r="K3345" s="133" t="str">
        <f>IF(OR($I3328="",$I3328="NSO"),"",VLOOKUP($A3323,'Class-1'!$B$9:$DL$200,110,0))</f>
        <v/>
      </c>
      <c r="L3345" s="263" t="str">
        <f>IF(OR($I3328="",$I3328="NSO"),"",VLOOKUP($A3323,'Class-1'!$B$9:$DL$200,111,0))</f>
        <v/>
      </c>
      <c r="M3345" s="279" t="str">
        <f>IF(OR($I3328="",$I3328="NSO"),"",VLOOKUP($A3323,'Class-1'!$B$9:$DL$200,113,0))</f>
        <v/>
      </c>
    </row>
    <row r="3346" spans="1:13" ht="18" customHeight="1" thickBot="1">
      <c r="A3346" s="17"/>
      <c r="B3346" s="436" t="s">
        <v>165</v>
      </c>
      <c r="C3346" s="979"/>
      <c r="D3346" s="980"/>
      <c r="E3346" s="980"/>
      <c r="F3346" s="980"/>
      <c r="G3346" s="980"/>
      <c r="H3346" s="981"/>
      <c r="I3346" s="983" t="s">
        <v>73</v>
      </c>
      <c r="J3346" s="984"/>
      <c r="K3346" s="63">
        <f>IF(OR($I3328="",$I3328="NSO"),"",VLOOKUP($A3323,'Class-1'!$B$9:$DL$200,104,0))</f>
        <v>0</v>
      </c>
      <c r="L3346" s="982" t="s">
        <v>93</v>
      </c>
      <c r="M3346" s="897"/>
    </row>
    <row r="3347" spans="1:13" ht="18" customHeight="1" thickBot="1">
      <c r="A3347" s="17"/>
      <c r="B3347" s="436" t="s">
        <v>165</v>
      </c>
      <c r="C3347" s="1014" t="s">
        <v>72</v>
      </c>
      <c r="D3347" s="1015"/>
      <c r="E3347" s="1015"/>
      <c r="F3347" s="1015"/>
      <c r="G3347" s="1015"/>
      <c r="H3347" s="1016"/>
      <c r="I3347" s="1017" t="s">
        <v>74</v>
      </c>
      <c r="J3347" s="1018"/>
      <c r="K3347" s="64">
        <f>IF(OR($I3328="",$I3328="NSO"),"",VLOOKUP($A3323,'Class-1'!$B$9:$DL$200,105,0))</f>
        <v>0</v>
      </c>
      <c r="L3347" s="1019" t="str">
        <f>IF(OR($I3328="",$I3328="NSO"),"",VLOOKUP($A3323,'Class-1'!$B$9:$DL$200,106,0))</f>
        <v/>
      </c>
      <c r="M3347" s="1020"/>
    </row>
    <row r="3348" spans="1:13" ht="18" customHeight="1" thickBot="1">
      <c r="A3348" s="17"/>
      <c r="B3348" s="436" t="s">
        <v>165</v>
      </c>
      <c r="C3348" s="1001" t="s">
        <v>66</v>
      </c>
      <c r="D3348" s="1002"/>
      <c r="E3348" s="1003"/>
      <c r="F3348" s="1012" t="s">
        <v>69</v>
      </c>
      <c r="G3348" s="1013"/>
      <c r="H3348" s="272" t="s">
        <v>58</v>
      </c>
      <c r="I3348" s="985" t="s">
        <v>75</v>
      </c>
      <c r="J3348" s="986"/>
      <c r="K3348" s="987">
        <f>IF(OR($I3328="",$I3328="NSO"),"",VLOOKUP($A3323,'Class-1'!$B$9:$DL$200,114,0))</f>
        <v>0</v>
      </c>
      <c r="L3348" s="987"/>
      <c r="M3348" s="988"/>
    </row>
    <row r="3349" spans="1:13" ht="18" customHeight="1">
      <c r="A3349" s="17"/>
      <c r="B3349" s="436" t="s">
        <v>165</v>
      </c>
      <c r="C3349" s="923" t="str">
        <f>'Class-1'!$CC$3</f>
        <v>WORK EXP.</v>
      </c>
      <c r="D3349" s="924"/>
      <c r="E3349" s="925"/>
      <c r="F3349" s="926" t="str">
        <f>IF(OR(C3349="",$I3328="NSO"),"",VLOOKUP($A3323,'Class-1'!$B$9:$DZ$200,121,0))</f>
        <v>0/100</v>
      </c>
      <c r="G3349" s="927"/>
      <c r="H3349" s="85" t="str">
        <f>IF(OR(C3349="",$I3328="NSO"),"",VLOOKUP($A3323,'Class-1'!$B$9:$DL$108,87,0))</f>
        <v/>
      </c>
      <c r="I3349" s="1021" t="s">
        <v>95</v>
      </c>
      <c r="J3349" s="1022"/>
      <c r="K3349" s="1023">
        <f>'Class-1'!$T$2</f>
        <v>44705</v>
      </c>
      <c r="L3349" s="1024"/>
      <c r="M3349" s="1025"/>
    </row>
    <row r="3350" spans="1:13" ht="18" customHeight="1">
      <c r="A3350" s="17"/>
      <c r="B3350" s="436" t="s">
        <v>165</v>
      </c>
      <c r="C3350" s="923" t="str">
        <f>'Class-1'!$CK$3</f>
        <v>ART EDUCATION</v>
      </c>
      <c r="D3350" s="924"/>
      <c r="E3350" s="925"/>
      <c r="F3350" s="926" t="str">
        <f>IF(OR(C3350="",$I3328="NSO"),"",VLOOKUP($A3323,'Class-1'!$B$9:$DZ$200,125,0))</f>
        <v>0/100</v>
      </c>
      <c r="G3350" s="927"/>
      <c r="H3350" s="134" t="str">
        <f>IF(OR(C3350="",$I3328="NSO"),"",VLOOKUP($A3323,'Class-1'!$B$9:$DL$108,95,0))</f>
        <v/>
      </c>
      <c r="I3350" s="928"/>
      <c r="J3350" s="929"/>
      <c r="K3350" s="929"/>
      <c r="L3350" s="929"/>
      <c r="M3350" s="930"/>
    </row>
    <row r="3351" spans="1:13" ht="18" customHeight="1" thickBot="1">
      <c r="A3351" s="17"/>
      <c r="B3351" s="436" t="s">
        <v>165</v>
      </c>
      <c r="C3351" s="931" t="str">
        <f>'Class-1'!$CS$3</f>
        <v>HEALTH &amp; PHY. EDUCATION</v>
      </c>
      <c r="D3351" s="932"/>
      <c r="E3351" s="933"/>
      <c r="F3351" s="926" t="str">
        <f>IF(OR(C3351="",$I3328="NSO"),"",VLOOKUP($A3323,'Class-1'!$B$9:$DZ$200,129,0))</f>
        <v>0/100</v>
      </c>
      <c r="G3351" s="927"/>
      <c r="H3351" s="86" t="str">
        <f>IF(OR(C3351="",$I3328="NSO"),"",VLOOKUP($A3323,'Class-1'!$B$9:$DL$108,103,0))</f>
        <v/>
      </c>
      <c r="I3351" s="889" t="s">
        <v>89</v>
      </c>
      <c r="J3351" s="890"/>
      <c r="K3351" s="936"/>
      <c r="L3351" s="937"/>
      <c r="M3351" s="938"/>
    </row>
    <row r="3352" spans="1:13" ht="18" customHeight="1">
      <c r="A3352" s="17"/>
      <c r="B3352" s="436" t="s">
        <v>165</v>
      </c>
      <c r="C3352" s="895" t="s">
        <v>76</v>
      </c>
      <c r="D3352" s="896"/>
      <c r="E3352" s="896"/>
      <c r="F3352" s="896"/>
      <c r="G3352" s="896"/>
      <c r="H3352" s="897"/>
      <c r="I3352" s="891"/>
      <c r="J3352" s="892"/>
      <c r="K3352" s="939"/>
      <c r="L3352" s="940"/>
      <c r="M3352" s="941"/>
    </row>
    <row r="3353" spans="1:13" ht="18" customHeight="1">
      <c r="A3353" s="17"/>
      <c r="B3353" s="436" t="s">
        <v>165</v>
      </c>
      <c r="C3353" s="135" t="s">
        <v>35</v>
      </c>
      <c r="D3353" s="463" t="s">
        <v>82</v>
      </c>
      <c r="E3353" s="452"/>
      <c r="F3353" s="463" t="s">
        <v>83</v>
      </c>
      <c r="G3353" s="464"/>
      <c r="H3353" s="465"/>
      <c r="I3353" s="893"/>
      <c r="J3353" s="894"/>
      <c r="K3353" s="942"/>
      <c r="L3353" s="943"/>
      <c r="M3353" s="944"/>
    </row>
    <row r="3354" spans="1:13" ht="16.5" customHeight="1">
      <c r="A3354" s="17"/>
      <c r="B3354" s="436" t="s">
        <v>165</v>
      </c>
      <c r="C3354" s="148" t="s">
        <v>168</v>
      </c>
      <c r="D3354" s="451" t="s">
        <v>170</v>
      </c>
      <c r="E3354" s="148"/>
      <c r="F3354" s="468" t="s">
        <v>84</v>
      </c>
      <c r="G3354" s="466"/>
      <c r="H3354" s="467"/>
      <c r="I3354" s="992" t="s">
        <v>90</v>
      </c>
      <c r="J3354" s="993"/>
      <c r="K3354" s="993"/>
      <c r="L3354" s="993"/>
      <c r="M3354" s="994"/>
    </row>
    <row r="3355" spans="1:13" ht="16.5" customHeight="1">
      <c r="A3355" s="17"/>
      <c r="B3355" s="436" t="s">
        <v>165</v>
      </c>
      <c r="C3355" s="471" t="s">
        <v>77</v>
      </c>
      <c r="D3355" s="451" t="s">
        <v>173</v>
      </c>
      <c r="E3355" s="148"/>
      <c r="F3355" s="468" t="s">
        <v>85</v>
      </c>
      <c r="G3355" s="466"/>
      <c r="H3355" s="467"/>
      <c r="I3355" s="995"/>
      <c r="J3355" s="996"/>
      <c r="K3355" s="996"/>
      <c r="L3355" s="996"/>
      <c r="M3355" s="997"/>
    </row>
    <row r="3356" spans="1:13" ht="16.5" customHeight="1">
      <c r="A3356" s="17"/>
      <c r="B3356" s="436" t="s">
        <v>165</v>
      </c>
      <c r="C3356" s="471" t="s">
        <v>78</v>
      </c>
      <c r="D3356" s="451" t="s">
        <v>174</v>
      </c>
      <c r="E3356" s="148"/>
      <c r="F3356" s="468" t="s">
        <v>86</v>
      </c>
      <c r="G3356" s="466"/>
      <c r="H3356" s="467"/>
      <c r="I3356" s="995"/>
      <c r="J3356" s="996"/>
      <c r="K3356" s="996"/>
      <c r="L3356" s="996"/>
      <c r="M3356" s="997"/>
    </row>
    <row r="3357" spans="1:13" ht="16.5" customHeight="1">
      <c r="A3357" s="17"/>
      <c r="B3357" s="436" t="s">
        <v>165</v>
      </c>
      <c r="C3357" s="471" t="s">
        <v>80</v>
      </c>
      <c r="D3357" s="451" t="s">
        <v>171</v>
      </c>
      <c r="E3357" s="148"/>
      <c r="F3357" s="468" t="s">
        <v>88</v>
      </c>
      <c r="G3357" s="466"/>
      <c r="H3357" s="467"/>
      <c r="I3357" s="998"/>
      <c r="J3357" s="999"/>
      <c r="K3357" s="999"/>
      <c r="L3357" s="999"/>
      <c r="M3357" s="1000"/>
    </row>
    <row r="3358" spans="1:13" ht="16.5" customHeight="1" thickBot="1">
      <c r="A3358" s="17"/>
      <c r="B3358" s="437" t="s">
        <v>165</v>
      </c>
      <c r="C3358" s="280" t="s">
        <v>79</v>
      </c>
      <c r="D3358" s="446" t="s">
        <v>172</v>
      </c>
      <c r="E3358" s="439"/>
      <c r="F3358" s="461" t="s">
        <v>87</v>
      </c>
      <c r="G3358" s="462"/>
      <c r="H3358" s="469"/>
      <c r="I3358" s="989" t="s">
        <v>124</v>
      </c>
      <c r="J3358" s="990"/>
      <c r="K3358" s="990"/>
      <c r="L3358" s="990"/>
      <c r="M3358" s="991"/>
    </row>
    <row r="3359" spans="1:13" ht="14.25" customHeight="1" thickBot="1">
      <c r="A3359" s="282">
        <f>A3323+1</f>
        <v>93</v>
      </c>
      <c r="B3359" s="1009" t="s">
        <v>61</v>
      </c>
      <c r="C3359" s="1010"/>
      <c r="D3359" s="1010"/>
      <c r="E3359" s="1010"/>
      <c r="F3359" s="1010"/>
      <c r="G3359" s="1010"/>
      <c r="H3359" s="1010"/>
      <c r="I3359" s="1010"/>
      <c r="J3359" s="1010"/>
      <c r="K3359" s="1010"/>
      <c r="L3359" s="1010"/>
      <c r="M3359" s="1011"/>
    </row>
    <row r="3360" spans="1:13" ht="36.75" thickTop="1">
      <c r="A3360" s="17"/>
      <c r="B3360" s="1005"/>
      <c r="C3360" s="1006"/>
      <c r="D3360" s="945" t="str">
        <f>Master!$E$8</f>
        <v>Govt.Sr.Sec.Sch. Raimalwada</v>
      </c>
      <c r="E3360" s="946"/>
      <c r="F3360" s="946"/>
      <c r="G3360" s="946"/>
      <c r="H3360" s="946"/>
      <c r="I3360" s="946"/>
      <c r="J3360" s="946"/>
      <c r="K3360" s="946"/>
      <c r="L3360" s="946"/>
      <c r="M3360" s="947"/>
    </row>
    <row r="3361" spans="1:13" ht="21" customHeight="1" thickBot="1">
      <c r="A3361" s="17"/>
      <c r="B3361" s="1007"/>
      <c r="C3361" s="1008"/>
      <c r="D3361" s="948" t="str">
        <f>Master!$E$11</f>
        <v>P.S.-Bapini (Jodhpur)</v>
      </c>
      <c r="E3361" s="949"/>
      <c r="F3361" s="949"/>
      <c r="G3361" s="949"/>
      <c r="H3361" s="949"/>
      <c r="I3361" s="949"/>
      <c r="J3361" s="949"/>
      <c r="K3361" s="949"/>
      <c r="L3361" s="949"/>
      <c r="M3361" s="950"/>
    </row>
    <row r="3362" spans="1:13" ht="42.75" customHeight="1" thickTop="1">
      <c r="A3362" s="17"/>
      <c r="B3362" s="273"/>
      <c r="C3362" s="916" t="s">
        <v>62</v>
      </c>
      <c r="D3362" s="917"/>
      <c r="E3362" s="917"/>
      <c r="F3362" s="917"/>
      <c r="G3362" s="917"/>
      <c r="H3362" s="917"/>
      <c r="I3362" s="918"/>
      <c r="J3362" s="922" t="s">
        <v>91</v>
      </c>
      <c r="K3362" s="922"/>
      <c r="L3362" s="934" t="str">
        <f>Master!$E$14</f>
        <v>0810000000</v>
      </c>
      <c r="M3362" s="935"/>
    </row>
    <row r="3363" spans="1:13" ht="18" customHeight="1" thickBot="1">
      <c r="A3363" s="17"/>
      <c r="B3363" s="274"/>
      <c r="C3363" s="919"/>
      <c r="D3363" s="920"/>
      <c r="E3363" s="920"/>
      <c r="F3363" s="920"/>
      <c r="G3363" s="920"/>
      <c r="H3363" s="920"/>
      <c r="I3363" s="921"/>
      <c r="J3363" s="898" t="s">
        <v>63</v>
      </c>
      <c r="K3363" s="899"/>
      <c r="L3363" s="902" t="str">
        <f>Master!$E$6</f>
        <v>2021-22</v>
      </c>
      <c r="M3363" s="903"/>
    </row>
    <row r="3364" spans="1:13" ht="18" customHeight="1" thickBot="1">
      <c r="A3364" s="17"/>
      <c r="B3364" s="274"/>
      <c r="C3364" s="951" t="s">
        <v>125</v>
      </c>
      <c r="D3364" s="952"/>
      <c r="E3364" s="952"/>
      <c r="F3364" s="952"/>
      <c r="G3364" s="952"/>
      <c r="H3364" s="952"/>
      <c r="I3364" s="281">
        <f>VLOOKUP($A3359,'Class-1'!$B$9:$F$108,5,0)</f>
        <v>0</v>
      </c>
      <c r="J3364" s="900"/>
      <c r="K3364" s="901"/>
      <c r="L3364" s="904"/>
      <c r="M3364" s="905"/>
    </row>
    <row r="3365" spans="1:13" ht="18" customHeight="1">
      <c r="A3365" s="17"/>
      <c r="B3365" s="436" t="s">
        <v>165</v>
      </c>
      <c r="C3365" s="911" t="s">
        <v>20</v>
      </c>
      <c r="D3365" s="912"/>
      <c r="E3365" s="912"/>
      <c r="F3365" s="913"/>
      <c r="G3365" s="31" t="s">
        <v>101</v>
      </c>
      <c r="H3365" s="914">
        <f>VLOOKUP($A3359,'Class-1'!$B$9:$DL$108,3,0)</f>
        <v>0</v>
      </c>
      <c r="I3365" s="914"/>
      <c r="J3365" s="914"/>
      <c r="K3365" s="914"/>
      <c r="L3365" s="914"/>
      <c r="M3365" s="915"/>
    </row>
    <row r="3366" spans="1:13" ht="18" customHeight="1">
      <c r="A3366" s="17"/>
      <c r="B3366" s="436" t="s">
        <v>165</v>
      </c>
      <c r="C3366" s="953" t="s">
        <v>22</v>
      </c>
      <c r="D3366" s="954"/>
      <c r="E3366" s="954"/>
      <c r="F3366" s="955"/>
      <c r="G3366" s="60" t="s">
        <v>101</v>
      </c>
      <c r="H3366" s="956">
        <f>VLOOKUP($A3359,'Class-1'!$B$9:$DL$108,6,0)</f>
        <v>0</v>
      </c>
      <c r="I3366" s="956"/>
      <c r="J3366" s="956"/>
      <c r="K3366" s="956"/>
      <c r="L3366" s="956"/>
      <c r="M3366" s="957"/>
    </row>
    <row r="3367" spans="1:13" ht="18" customHeight="1">
      <c r="A3367" s="17"/>
      <c r="B3367" s="436" t="s">
        <v>165</v>
      </c>
      <c r="C3367" s="953" t="s">
        <v>23</v>
      </c>
      <c r="D3367" s="954"/>
      <c r="E3367" s="954"/>
      <c r="F3367" s="955"/>
      <c r="G3367" s="60" t="s">
        <v>101</v>
      </c>
      <c r="H3367" s="956">
        <f>VLOOKUP($A3359,'Class-1'!$B$9:$DL$108,7,0)</f>
        <v>0</v>
      </c>
      <c r="I3367" s="956"/>
      <c r="J3367" s="956"/>
      <c r="K3367" s="956"/>
      <c r="L3367" s="956"/>
      <c r="M3367" s="957"/>
    </row>
    <row r="3368" spans="1:13" ht="18" customHeight="1">
      <c r="A3368" s="17"/>
      <c r="B3368" s="436" t="s">
        <v>165</v>
      </c>
      <c r="C3368" s="953" t="s">
        <v>64</v>
      </c>
      <c r="D3368" s="954"/>
      <c r="E3368" s="954"/>
      <c r="F3368" s="955"/>
      <c r="G3368" s="60" t="s">
        <v>101</v>
      </c>
      <c r="H3368" s="956">
        <f>VLOOKUP($A3359,'Class-1'!$B$9:$DL$108,8,0)</f>
        <v>0</v>
      </c>
      <c r="I3368" s="956"/>
      <c r="J3368" s="956"/>
      <c r="K3368" s="956"/>
      <c r="L3368" s="956"/>
      <c r="M3368" s="957"/>
    </row>
    <row r="3369" spans="1:13" ht="18" customHeight="1">
      <c r="A3369" s="17"/>
      <c r="B3369" s="436" t="s">
        <v>165</v>
      </c>
      <c r="C3369" s="953" t="s">
        <v>65</v>
      </c>
      <c r="D3369" s="954"/>
      <c r="E3369" s="954"/>
      <c r="F3369" s="955"/>
      <c r="G3369" s="60" t="s">
        <v>101</v>
      </c>
      <c r="H3369" s="1026" t="str">
        <f>CONCATENATE('Class-1'!$F$4,'Class-1'!$I$4)</f>
        <v>4(A)</v>
      </c>
      <c r="I3369" s="956"/>
      <c r="J3369" s="956"/>
      <c r="K3369" s="956"/>
      <c r="L3369" s="956"/>
      <c r="M3369" s="957"/>
    </row>
    <row r="3370" spans="1:13" ht="18" customHeight="1" thickBot="1">
      <c r="A3370" s="17"/>
      <c r="B3370" s="436" t="s">
        <v>165</v>
      </c>
      <c r="C3370" s="1027" t="s">
        <v>25</v>
      </c>
      <c r="D3370" s="1028"/>
      <c r="E3370" s="1028"/>
      <c r="F3370" s="1029"/>
      <c r="G3370" s="130" t="s">
        <v>101</v>
      </c>
      <c r="H3370" s="1030">
        <f>VLOOKUP($A3359,'Class-1'!$B$9:$DL$108,9,0)</f>
        <v>0</v>
      </c>
      <c r="I3370" s="1030"/>
      <c r="J3370" s="1030"/>
      <c r="K3370" s="1030"/>
      <c r="L3370" s="1030"/>
      <c r="M3370" s="1031"/>
    </row>
    <row r="3371" spans="1:13" ht="18" customHeight="1">
      <c r="A3371" s="17"/>
      <c r="B3371" s="436" t="s">
        <v>165</v>
      </c>
      <c r="C3371" s="958" t="s">
        <v>66</v>
      </c>
      <c r="D3371" s="959"/>
      <c r="E3371" s="268" t="s">
        <v>109</v>
      </c>
      <c r="F3371" s="268" t="s">
        <v>110</v>
      </c>
      <c r="G3371" s="265" t="s">
        <v>34</v>
      </c>
      <c r="H3371" s="269" t="s">
        <v>67</v>
      </c>
      <c r="I3371" s="265" t="s">
        <v>147</v>
      </c>
      <c r="J3371" s="270" t="s">
        <v>31</v>
      </c>
      <c r="K3371" s="960" t="s">
        <v>118</v>
      </c>
      <c r="L3371" s="961"/>
      <c r="M3371" s="275" t="s">
        <v>119</v>
      </c>
    </row>
    <row r="3372" spans="1:13" ht="18" customHeight="1" thickBot="1">
      <c r="A3372" s="17"/>
      <c r="B3372" s="436" t="s">
        <v>165</v>
      </c>
      <c r="C3372" s="966" t="s">
        <v>68</v>
      </c>
      <c r="D3372" s="967"/>
      <c r="E3372" s="470">
        <f>'Class-1'!$K$7</f>
        <v>20</v>
      </c>
      <c r="F3372" s="470">
        <f>'Class-1'!$L$7</f>
        <v>20</v>
      </c>
      <c r="G3372" s="266">
        <f>E3372+F3372</f>
        <v>40</v>
      </c>
      <c r="H3372" s="470">
        <f>'Class-1'!$Q$7</f>
        <v>60</v>
      </c>
      <c r="I3372" s="266">
        <f>G3372+H3372</f>
        <v>100</v>
      </c>
      <c r="J3372" s="470">
        <f>'Class-1'!$U$7</f>
        <v>100</v>
      </c>
      <c r="K3372" s="1032">
        <f>I3372+J3372</f>
        <v>200</v>
      </c>
      <c r="L3372" s="1033"/>
      <c r="M3372" s="276" t="s">
        <v>166</v>
      </c>
    </row>
    <row r="3373" spans="1:13" ht="18" customHeight="1">
      <c r="A3373" s="17"/>
      <c r="B3373" s="436" t="s">
        <v>165</v>
      </c>
      <c r="C3373" s="1034" t="str">
        <f>'Class-1'!$K$3</f>
        <v>Hindi</v>
      </c>
      <c r="D3373" s="1035"/>
      <c r="E3373" s="131">
        <f>IF(OR(C3373="",$I3364="NSO"),"",VLOOKUP($A3359,'Class-1'!$B$9:$DL$108,10,0))</f>
        <v>0</v>
      </c>
      <c r="F3373" s="131">
        <f>IF(OR(C3373="",$I3364="NSO"),"",VLOOKUP($A3359,'Class-1'!$B$9:$DL$108,11,0))</f>
        <v>0</v>
      </c>
      <c r="G3373" s="267">
        <f>SUM(E3373,F3373)</f>
        <v>0</v>
      </c>
      <c r="H3373" s="131">
        <f>IF(OR(C3373="",$I3364="NSO"),"",VLOOKUP($A3359,'Class-1'!$B$9:$DL$108,16,0))</f>
        <v>0</v>
      </c>
      <c r="I3373" s="264">
        <f t="shared" ref="I3373:I3378" si="369">SUM(G3373,H3373)</f>
        <v>0</v>
      </c>
      <c r="J3373" s="131">
        <f>IF(OR(C3373="",$I3364="NSO"),"",VLOOKUP($A3359,'Class-1'!$B$9:$DL$108,20,0))</f>
        <v>0</v>
      </c>
      <c r="K3373" s="1036">
        <f t="shared" ref="K3373:K3378" si="370">SUM(I3373,J3373)</f>
        <v>0</v>
      </c>
      <c r="L3373" s="1037">
        <f t="shared" ref="L3373:L3378" si="371">SUM(J3373,K3373)</f>
        <v>0</v>
      </c>
      <c r="M3373" s="277" t="str">
        <f>IF(OR(C3373="",$I3364="NSO"),"",VLOOKUP($A3359,'Class-1'!$B$9:$DL$108,23,0))</f>
        <v/>
      </c>
    </row>
    <row r="3374" spans="1:13" ht="18" customHeight="1">
      <c r="A3374" s="17"/>
      <c r="B3374" s="436" t="s">
        <v>165</v>
      </c>
      <c r="C3374" s="962" t="str">
        <f>'Class-1'!$Y$3</f>
        <v>Mathematics</v>
      </c>
      <c r="D3374" s="963"/>
      <c r="E3374" s="131">
        <f>IF(OR(C3374="",$I3364="NSO"),"",VLOOKUP($A3359,'Class-1'!$B$9:$DL$108,24,0))</f>
        <v>0</v>
      </c>
      <c r="F3374" s="131">
        <f>IF(OR(C3374="",$I3364="NSO"),"",VLOOKUP($A3359,'Class-1'!$B$9:$DL$108,25,0))</f>
        <v>0</v>
      </c>
      <c r="G3374" s="267">
        <f t="shared" ref="G3374:G3378" si="372">SUM(E3374,F3374)</f>
        <v>0</v>
      </c>
      <c r="H3374" s="131">
        <f>IF(OR(C3374="",$I3364="NSO"),"",VLOOKUP($A3359,'Class-1'!$B$9:$DL$108,30,0))</f>
        <v>0</v>
      </c>
      <c r="I3374" s="264">
        <f t="shared" si="369"/>
        <v>0</v>
      </c>
      <c r="J3374" s="131">
        <f>IF(OR(C3374="",$I3364="NSO"),"",VLOOKUP($A3359,'Class-1'!$B$9:$DL$108,34,0))</f>
        <v>0</v>
      </c>
      <c r="K3374" s="964">
        <f t="shared" si="370"/>
        <v>0</v>
      </c>
      <c r="L3374" s="965">
        <f t="shared" si="371"/>
        <v>0</v>
      </c>
      <c r="M3374" s="277" t="str">
        <f>IF(OR(C3374="",$I3364="NSO"),"",VLOOKUP($A3359,'Class-1'!$B$9:$DL$108,37,0))</f>
        <v/>
      </c>
    </row>
    <row r="3375" spans="1:13" ht="18" customHeight="1">
      <c r="A3375" s="17"/>
      <c r="B3375" s="436" t="s">
        <v>165</v>
      </c>
      <c r="C3375" s="962" t="str">
        <f>'Class-1'!$AM$3</f>
        <v>Sanskrit</v>
      </c>
      <c r="D3375" s="963"/>
      <c r="E3375" s="131">
        <f>IF(OR(C3375="",$I3364="NSO"),"",VLOOKUP($A3359,'Class-1'!$B$9:$DL$108,38,0))</f>
        <v>0</v>
      </c>
      <c r="F3375" s="131">
        <f>IF(OR(C3375="",$I3364="NSO"),"",VLOOKUP($A3359,'Class-1'!$B$9:$DL$108,39,0))</f>
        <v>0</v>
      </c>
      <c r="G3375" s="267">
        <f t="shared" si="372"/>
        <v>0</v>
      </c>
      <c r="H3375" s="131">
        <f>IF(OR(C3375="",$I3364="NSO"),"",VLOOKUP($A3359,'Class-1'!$B$9:$DL$108,44,0))</f>
        <v>0</v>
      </c>
      <c r="I3375" s="264">
        <f t="shared" si="369"/>
        <v>0</v>
      </c>
      <c r="J3375" s="131">
        <f>IF(OR(C3375="",$I3364="NSO"),"",VLOOKUP($A3359,'Class-1'!$B$9:$DL$108,48,0))</f>
        <v>0</v>
      </c>
      <c r="K3375" s="964">
        <f t="shared" si="370"/>
        <v>0</v>
      </c>
      <c r="L3375" s="965">
        <f t="shared" si="371"/>
        <v>0</v>
      </c>
      <c r="M3375" s="277" t="str">
        <f>IF(OR(C3375="",$I3364="NSO"),"",VLOOKUP($A3359,'Class-1'!$B$9:$DL$108,51,0))</f>
        <v/>
      </c>
    </row>
    <row r="3376" spans="1:13" ht="18" customHeight="1">
      <c r="A3376" s="17"/>
      <c r="B3376" s="436" t="s">
        <v>165</v>
      </c>
      <c r="C3376" s="962" t="str">
        <f>'Class-1'!$BA$3</f>
        <v>English</v>
      </c>
      <c r="D3376" s="963"/>
      <c r="E3376" s="131">
        <f>IF(OR(C3376="",$I3364="NSO"),"",VLOOKUP($A3359,'Class-1'!$B$9:$DL$108,52,0))</f>
        <v>0</v>
      </c>
      <c r="F3376" s="131">
        <f>IF(OR(C3376="",$I3364="NSO"),"",VLOOKUP($A3359,'Class-1'!$B$9:$DL$108,53,0))</f>
        <v>0</v>
      </c>
      <c r="G3376" s="267">
        <f t="shared" si="372"/>
        <v>0</v>
      </c>
      <c r="H3376" s="131">
        <f>IF(OR(C3376="",$I3364="NSO"),"",VLOOKUP($A3359,'Class-1'!$B$9:$DL$108,58,0))</f>
        <v>0</v>
      </c>
      <c r="I3376" s="264">
        <f t="shared" si="369"/>
        <v>0</v>
      </c>
      <c r="J3376" s="131">
        <f>IF(OR(C3376="",$I3364="NSO"),"",VLOOKUP($A3359,'Class-1'!$B$9:$DL$108,62,0))</f>
        <v>0</v>
      </c>
      <c r="K3376" s="964">
        <f t="shared" si="370"/>
        <v>0</v>
      </c>
      <c r="L3376" s="965">
        <f t="shared" si="371"/>
        <v>0</v>
      </c>
      <c r="M3376" s="277" t="str">
        <f>IF(OR(C3376="",$I3364="NSO"),"",VLOOKUP($A3359,'Class-1'!$B$9:$DL$108,65,0))</f>
        <v/>
      </c>
    </row>
    <row r="3377" spans="1:13" ht="18" customHeight="1" thickBot="1">
      <c r="A3377" s="17"/>
      <c r="B3377" s="436" t="s">
        <v>165</v>
      </c>
      <c r="C3377" s="966" t="s">
        <v>68</v>
      </c>
      <c r="D3377" s="967"/>
      <c r="E3377" s="470">
        <f>'Class-1'!$BO$7</f>
        <v>20</v>
      </c>
      <c r="F3377" s="470">
        <f>'Class-1'!$BP$7</f>
        <v>20</v>
      </c>
      <c r="G3377" s="266">
        <f t="shared" si="372"/>
        <v>40</v>
      </c>
      <c r="H3377" s="271">
        <f>'Class-1'!$BU$7</f>
        <v>60</v>
      </c>
      <c r="I3377" s="266">
        <f t="shared" si="369"/>
        <v>100</v>
      </c>
      <c r="J3377" s="470">
        <f>'Class-1'!$BY$7</f>
        <v>100</v>
      </c>
      <c r="K3377" s="1032">
        <f t="shared" si="370"/>
        <v>200</v>
      </c>
      <c r="L3377" s="1033">
        <f t="shared" si="371"/>
        <v>300</v>
      </c>
      <c r="M3377" s="276" t="s">
        <v>166</v>
      </c>
    </row>
    <row r="3378" spans="1:13" ht="18" customHeight="1">
      <c r="A3378" s="17"/>
      <c r="B3378" s="436" t="s">
        <v>165</v>
      </c>
      <c r="C3378" s="962" t="str">
        <f>'Class-1'!$BO$3</f>
        <v>Env. Study</v>
      </c>
      <c r="D3378" s="963"/>
      <c r="E3378" s="131">
        <f>IF(OR(C3378="",$I3364="NSO"),"",VLOOKUP($A3359,'Class-1'!$B$9:$DL$108,66,0))</f>
        <v>0</v>
      </c>
      <c r="F3378" s="131">
        <f>IF(OR(C3378="",$I3364="NSO"),"",VLOOKUP($A3359,'Class-1'!$B$9:$DL$108,67,0))</f>
        <v>0</v>
      </c>
      <c r="G3378" s="264">
        <f t="shared" si="372"/>
        <v>0</v>
      </c>
      <c r="H3378" s="131">
        <f>IF(OR(C3378="",$I3364="NSO"),"",VLOOKUP($A3359,'Class-1'!$B$9:$DL$108,72,0))</f>
        <v>0</v>
      </c>
      <c r="I3378" s="264">
        <f t="shared" si="369"/>
        <v>0</v>
      </c>
      <c r="J3378" s="131">
        <f>IF(OR(C3378="",$I3364="NSO"),"",VLOOKUP($A3359,'Class-1'!$B$9:$DL$108,76,0))</f>
        <v>0</v>
      </c>
      <c r="K3378" s="968">
        <f t="shared" si="370"/>
        <v>0</v>
      </c>
      <c r="L3378" s="969">
        <f t="shared" si="371"/>
        <v>0</v>
      </c>
      <c r="M3378" s="277" t="str">
        <f>IF(OR(C3378="",$I3364="NSO"),"",VLOOKUP($A3359,'Class-1'!$B$9:$DL$108,79,0))</f>
        <v/>
      </c>
    </row>
    <row r="3379" spans="1:13" ht="18" customHeight="1" thickBot="1">
      <c r="A3379" s="17"/>
      <c r="B3379" s="436" t="s">
        <v>165</v>
      </c>
      <c r="C3379" s="970"/>
      <c r="D3379" s="971"/>
      <c r="E3379" s="971"/>
      <c r="F3379" s="971"/>
      <c r="G3379" s="971"/>
      <c r="H3379" s="971"/>
      <c r="I3379" s="971"/>
      <c r="J3379" s="971"/>
      <c r="K3379" s="971"/>
      <c r="L3379" s="971"/>
      <c r="M3379" s="972"/>
    </row>
    <row r="3380" spans="1:13" ht="18" customHeight="1">
      <c r="A3380" s="17"/>
      <c r="B3380" s="436" t="s">
        <v>165</v>
      </c>
      <c r="C3380" s="973" t="s">
        <v>120</v>
      </c>
      <c r="D3380" s="974"/>
      <c r="E3380" s="975"/>
      <c r="F3380" s="906" t="s">
        <v>121</v>
      </c>
      <c r="G3380" s="906"/>
      <c r="H3380" s="907" t="s">
        <v>122</v>
      </c>
      <c r="I3380" s="908"/>
      <c r="J3380" s="132" t="s">
        <v>51</v>
      </c>
      <c r="K3380" s="438" t="s">
        <v>123</v>
      </c>
      <c r="L3380" s="262" t="s">
        <v>49</v>
      </c>
      <c r="M3380" s="278" t="s">
        <v>54</v>
      </c>
    </row>
    <row r="3381" spans="1:13" ht="18" customHeight="1" thickBot="1">
      <c r="A3381" s="17"/>
      <c r="B3381" s="436" t="s">
        <v>165</v>
      </c>
      <c r="C3381" s="976"/>
      <c r="D3381" s="977"/>
      <c r="E3381" s="978"/>
      <c r="F3381" s="909">
        <f>IF(OR($I3364="",$I3364="NSO"),"",VLOOKUP($A3359,'Class-1'!$B$9:$DL$108,107,0))</f>
        <v>1000</v>
      </c>
      <c r="G3381" s="910"/>
      <c r="H3381" s="909">
        <f>IF(OR($I3364="",$I3364="NSO"),"",VLOOKUP($A3359,'Class-1'!$B$9:$DL$108,108,0))</f>
        <v>0</v>
      </c>
      <c r="I3381" s="910"/>
      <c r="J3381" s="133">
        <f>IF(OR($I3364="",$I3364="NSO"),"",VLOOKUP($A3359,'Class-1'!$B$9:$DL$200,109,0))</f>
        <v>0</v>
      </c>
      <c r="K3381" s="133" t="str">
        <f>IF(OR($I3364="",$I3364="NSO"),"",VLOOKUP($A3359,'Class-1'!$B$9:$DL$200,110,0))</f>
        <v/>
      </c>
      <c r="L3381" s="263" t="str">
        <f>IF(OR($I3364="",$I3364="NSO"),"",VLOOKUP($A3359,'Class-1'!$B$9:$DL$200,111,0))</f>
        <v/>
      </c>
      <c r="M3381" s="279" t="str">
        <f>IF(OR($I3364="",$I3364="NSO"),"",VLOOKUP($A3359,'Class-1'!$B$9:$DL$200,113,0))</f>
        <v/>
      </c>
    </row>
    <row r="3382" spans="1:13" ht="18" customHeight="1" thickBot="1">
      <c r="A3382" s="17"/>
      <c r="B3382" s="436" t="s">
        <v>165</v>
      </c>
      <c r="C3382" s="979"/>
      <c r="D3382" s="980"/>
      <c r="E3382" s="980"/>
      <c r="F3382" s="980"/>
      <c r="G3382" s="980"/>
      <c r="H3382" s="981"/>
      <c r="I3382" s="983" t="s">
        <v>73</v>
      </c>
      <c r="J3382" s="984"/>
      <c r="K3382" s="63">
        <f>IF(OR($I3364="",$I3364="NSO"),"",VLOOKUP($A3359,'Class-1'!$B$9:$DL$200,104,0))</f>
        <v>0</v>
      </c>
      <c r="L3382" s="982" t="s">
        <v>93</v>
      </c>
      <c r="M3382" s="897"/>
    </row>
    <row r="3383" spans="1:13" ht="18" customHeight="1" thickBot="1">
      <c r="A3383" s="17"/>
      <c r="B3383" s="436" t="s">
        <v>165</v>
      </c>
      <c r="C3383" s="1014" t="s">
        <v>72</v>
      </c>
      <c r="D3383" s="1015"/>
      <c r="E3383" s="1015"/>
      <c r="F3383" s="1015"/>
      <c r="G3383" s="1015"/>
      <c r="H3383" s="1016"/>
      <c r="I3383" s="1017" t="s">
        <v>74</v>
      </c>
      <c r="J3383" s="1018"/>
      <c r="K3383" s="64">
        <f>IF(OR($I3364="",$I3364="NSO"),"",VLOOKUP($A3359,'Class-1'!$B$9:$DL$200,105,0))</f>
        <v>0</v>
      </c>
      <c r="L3383" s="1019" t="str">
        <f>IF(OR($I3364="",$I3364="NSO"),"",VLOOKUP($A3359,'Class-1'!$B$9:$DL$200,106,0))</f>
        <v/>
      </c>
      <c r="M3383" s="1020"/>
    </row>
    <row r="3384" spans="1:13" ht="18" customHeight="1" thickBot="1">
      <c r="A3384" s="17"/>
      <c r="B3384" s="436" t="s">
        <v>165</v>
      </c>
      <c r="C3384" s="1001" t="s">
        <v>66</v>
      </c>
      <c r="D3384" s="1002"/>
      <c r="E3384" s="1003"/>
      <c r="F3384" s="1012" t="s">
        <v>69</v>
      </c>
      <c r="G3384" s="1013"/>
      <c r="H3384" s="272" t="s">
        <v>58</v>
      </c>
      <c r="I3384" s="985" t="s">
        <v>75</v>
      </c>
      <c r="J3384" s="986"/>
      <c r="K3384" s="987">
        <f>IF(OR($I3364="",$I3364="NSO"),"",VLOOKUP($A3359,'Class-1'!$B$9:$DL$200,114,0))</f>
        <v>0</v>
      </c>
      <c r="L3384" s="987"/>
      <c r="M3384" s="988"/>
    </row>
    <row r="3385" spans="1:13" ht="18" customHeight="1">
      <c r="A3385" s="17"/>
      <c r="B3385" s="436" t="s">
        <v>165</v>
      </c>
      <c r="C3385" s="923" t="str">
        <f>'Class-1'!$CC$3</f>
        <v>WORK EXP.</v>
      </c>
      <c r="D3385" s="924"/>
      <c r="E3385" s="925"/>
      <c r="F3385" s="926" t="str">
        <f>IF(OR(C3385="",$I3364="NSO"),"",VLOOKUP($A3359,'Class-1'!$B$9:$DZ$200,121,0))</f>
        <v>0/100</v>
      </c>
      <c r="G3385" s="927"/>
      <c r="H3385" s="85" t="str">
        <f>IF(OR(C3385="",$I3364="NSO"),"",VLOOKUP($A3359,'Class-1'!$B$9:$DL$108,87,0))</f>
        <v/>
      </c>
      <c r="I3385" s="1021" t="s">
        <v>95</v>
      </c>
      <c r="J3385" s="1022"/>
      <c r="K3385" s="1023">
        <f>'Class-1'!$T$2</f>
        <v>44705</v>
      </c>
      <c r="L3385" s="1024"/>
      <c r="M3385" s="1025"/>
    </row>
    <row r="3386" spans="1:13" ht="18" customHeight="1">
      <c r="A3386" s="17"/>
      <c r="B3386" s="436" t="s">
        <v>165</v>
      </c>
      <c r="C3386" s="923" t="str">
        <f>'Class-1'!$CK$3</f>
        <v>ART EDUCATION</v>
      </c>
      <c r="D3386" s="924"/>
      <c r="E3386" s="925"/>
      <c r="F3386" s="926" t="str">
        <f>IF(OR(C3386="",$I3364="NSO"),"",VLOOKUP($A3359,'Class-1'!$B$9:$DZ$200,125,0))</f>
        <v>0/100</v>
      </c>
      <c r="G3386" s="927"/>
      <c r="H3386" s="134" t="str">
        <f>IF(OR(C3386="",$I3364="NSO"),"",VLOOKUP($A3359,'Class-1'!$B$9:$DL$108,95,0))</f>
        <v/>
      </c>
      <c r="I3386" s="928"/>
      <c r="J3386" s="929"/>
      <c r="K3386" s="929"/>
      <c r="L3386" s="929"/>
      <c r="M3386" s="930"/>
    </row>
    <row r="3387" spans="1:13" ht="18" customHeight="1" thickBot="1">
      <c r="A3387" s="17"/>
      <c r="B3387" s="436" t="s">
        <v>165</v>
      </c>
      <c r="C3387" s="931" t="str">
        <f>'Class-1'!$CS$3</f>
        <v>HEALTH &amp; PHY. EDUCATION</v>
      </c>
      <c r="D3387" s="932"/>
      <c r="E3387" s="933"/>
      <c r="F3387" s="926" t="str">
        <f>IF(OR(C3387="",$I3364="NSO"),"",VLOOKUP($A3359,'Class-1'!$B$9:$DZ$200,129,0))</f>
        <v>0/100</v>
      </c>
      <c r="G3387" s="927"/>
      <c r="H3387" s="86" t="str">
        <f>IF(OR(C3387="",$I3364="NSO"),"",VLOOKUP($A3359,'Class-1'!$B$9:$DL$108,103,0))</f>
        <v/>
      </c>
      <c r="I3387" s="889" t="s">
        <v>89</v>
      </c>
      <c r="J3387" s="890"/>
      <c r="K3387" s="936"/>
      <c r="L3387" s="937"/>
      <c r="M3387" s="938"/>
    </row>
    <row r="3388" spans="1:13" ht="18" customHeight="1">
      <c r="A3388" s="17"/>
      <c r="B3388" s="436" t="s">
        <v>165</v>
      </c>
      <c r="C3388" s="895" t="s">
        <v>76</v>
      </c>
      <c r="D3388" s="896"/>
      <c r="E3388" s="896"/>
      <c r="F3388" s="896"/>
      <c r="G3388" s="896"/>
      <c r="H3388" s="897"/>
      <c r="I3388" s="891"/>
      <c r="J3388" s="892"/>
      <c r="K3388" s="939"/>
      <c r="L3388" s="940"/>
      <c r="M3388" s="941"/>
    </row>
    <row r="3389" spans="1:13" ht="18" customHeight="1">
      <c r="A3389" s="17"/>
      <c r="B3389" s="436" t="s">
        <v>165</v>
      </c>
      <c r="C3389" s="135" t="s">
        <v>35</v>
      </c>
      <c r="D3389" s="463" t="s">
        <v>82</v>
      </c>
      <c r="E3389" s="452"/>
      <c r="F3389" s="463" t="s">
        <v>83</v>
      </c>
      <c r="G3389" s="464"/>
      <c r="H3389" s="465"/>
      <c r="I3389" s="893"/>
      <c r="J3389" s="894"/>
      <c r="K3389" s="942"/>
      <c r="L3389" s="943"/>
      <c r="M3389" s="944"/>
    </row>
    <row r="3390" spans="1:13" ht="16.5" customHeight="1">
      <c r="A3390" s="17"/>
      <c r="B3390" s="436" t="s">
        <v>165</v>
      </c>
      <c r="C3390" s="148" t="s">
        <v>168</v>
      </c>
      <c r="D3390" s="451" t="s">
        <v>170</v>
      </c>
      <c r="E3390" s="148"/>
      <c r="F3390" s="468" t="s">
        <v>84</v>
      </c>
      <c r="G3390" s="466"/>
      <c r="H3390" s="467"/>
      <c r="I3390" s="992" t="s">
        <v>90</v>
      </c>
      <c r="J3390" s="993"/>
      <c r="K3390" s="993"/>
      <c r="L3390" s="993"/>
      <c r="M3390" s="994"/>
    </row>
    <row r="3391" spans="1:13" ht="16.5" customHeight="1">
      <c r="A3391" s="17"/>
      <c r="B3391" s="436" t="s">
        <v>165</v>
      </c>
      <c r="C3391" s="471" t="s">
        <v>77</v>
      </c>
      <c r="D3391" s="451" t="s">
        <v>173</v>
      </c>
      <c r="E3391" s="148"/>
      <c r="F3391" s="468" t="s">
        <v>85</v>
      </c>
      <c r="G3391" s="466"/>
      <c r="H3391" s="467"/>
      <c r="I3391" s="995"/>
      <c r="J3391" s="996"/>
      <c r="K3391" s="996"/>
      <c r="L3391" s="996"/>
      <c r="M3391" s="997"/>
    </row>
    <row r="3392" spans="1:13" ht="16.5" customHeight="1">
      <c r="A3392" s="17"/>
      <c r="B3392" s="436" t="s">
        <v>165</v>
      </c>
      <c r="C3392" s="471" t="s">
        <v>78</v>
      </c>
      <c r="D3392" s="451" t="s">
        <v>174</v>
      </c>
      <c r="E3392" s="148"/>
      <c r="F3392" s="468" t="s">
        <v>86</v>
      </c>
      <c r="G3392" s="466"/>
      <c r="H3392" s="467"/>
      <c r="I3392" s="995"/>
      <c r="J3392" s="996"/>
      <c r="K3392" s="996"/>
      <c r="L3392" s="996"/>
      <c r="M3392" s="997"/>
    </row>
    <row r="3393" spans="1:13" ht="16.5" customHeight="1">
      <c r="A3393" s="17"/>
      <c r="B3393" s="436" t="s">
        <v>165</v>
      </c>
      <c r="C3393" s="471" t="s">
        <v>80</v>
      </c>
      <c r="D3393" s="451" t="s">
        <v>171</v>
      </c>
      <c r="E3393" s="148"/>
      <c r="F3393" s="468" t="s">
        <v>88</v>
      </c>
      <c r="G3393" s="466"/>
      <c r="H3393" s="467"/>
      <c r="I3393" s="998"/>
      <c r="J3393" s="999"/>
      <c r="K3393" s="999"/>
      <c r="L3393" s="999"/>
      <c r="M3393" s="1000"/>
    </row>
    <row r="3394" spans="1:13" ht="16.5" customHeight="1" thickBot="1">
      <c r="A3394" s="17"/>
      <c r="B3394" s="437" t="s">
        <v>165</v>
      </c>
      <c r="C3394" s="280" t="s">
        <v>79</v>
      </c>
      <c r="D3394" s="446" t="s">
        <v>172</v>
      </c>
      <c r="E3394" s="439"/>
      <c r="F3394" s="461" t="s">
        <v>87</v>
      </c>
      <c r="G3394" s="462"/>
      <c r="H3394" s="469"/>
      <c r="I3394" s="989" t="s">
        <v>124</v>
      </c>
      <c r="J3394" s="990"/>
      <c r="K3394" s="990"/>
      <c r="L3394" s="990"/>
      <c r="M3394" s="991"/>
    </row>
    <row r="3395" spans="1:13" ht="20.25" customHeight="1" thickBot="1">
      <c r="A3395" s="1004"/>
      <c r="B3395" s="1004"/>
      <c r="C3395" s="1004"/>
      <c r="D3395" s="1004"/>
      <c r="E3395" s="1004"/>
      <c r="F3395" s="1004"/>
      <c r="G3395" s="1004"/>
      <c r="H3395" s="1004"/>
      <c r="I3395" s="1004"/>
      <c r="J3395" s="1004"/>
      <c r="K3395" s="1004"/>
      <c r="L3395" s="1004"/>
      <c r="M3395" s="1004"/>
    </row>
    <row r="3396" spans="1:13" ht="14.25" customHeight="1" thickBot="1">
      <c r="A3396" s="282">
        <f>A3359+1</f>
        <v>94</v>
      </c>
      <c r="B3396" s="1009" t="s">
        <v>61</v>
      </c>
      <c r="C3396" s="1010"/>
      <c r="D3396" s="1010"/>
      <c r="E3396" s="1010"/>
      <c r="F3396" s="1010"/>
      <c r="G3396" s="1010"/>
      <c r="H3396" s="1010"/>
      <c r="I3396" s="1010"/>
      <c r="J3396" s="1010"/>
      <c r="K3396" s="1010"/>
      <c r="L3396" s="1010"/>
      <c r="M3396" s="1011"/>
    </row>
    <row r="3397" spans="1:13" ht="36.75" thickTop="1">
      <c r="A3397" s="17"/>
      <c r="B3397" s="1005"/>
      <c r="C3397" s="1006"/>
      <c r="D3397" s="945" t="str">
        <f>Master!$E$8</f>
        <v>Govt.Sr.Sec.Sch. Raimalwada</v>
      </c>
      <c r="E3397" s="946"/>
      <c r="F3397" s="946"/>
      <c r="G3397" s="946"/>
      <c r="H3397" s="946"/>
      <c r="I3397" s="946"/>
      <c r="J3397" s="946"/>
      <c r="K3397" s="946"/>
      <c r="L3397" s="946"/>
      <c r="M3397" s="947"/>
    </row>
    <row r="3398" spans="1:13" ht="21" customHeight="1" thickBot="1">
      <c r="A3398" s="17"/>
      <c r="B3398" s="1007"/>
      <c r="C3398" s="1008"/>
      <c r="D3398" s="948" t="str">
        <f>Master!$E$11</f>
        <v>P.S.-Bapini (Jodhpur)</v>
      </c>
      <c r="E3398" s="949"/>
      <c r="F3398" s="949"/>
      <c r="G3398" s="949"/>
      <c r="H3398" s="949"/>
      <c r="I3398" s="949"/>
      <c r="J3398" s="949"/>
      <c r="K3398" s="949"/>
      <c r="L3398" s="949"/>
      <c r="M3398" s="950"/>
    </row>
    <row r="3399" spans="1:13" ht="42.75" customHeight="1" thickTop="1">
      <c r="A3399" s="17"/>
      <c r="B3399" s="273"/>
      <c r="C3399" s="916" t="s">
        <v>62</v>
      </c>
      <c r="D3399" s="917"/>
      <c r="E3399" s="917"/>
      <c r="F3399" s="917"/>
      <c r="G3399" s="917"/>
      <c r="H3399" s="917"/>
      <c r="I3399" s="918"/>
      <c r="J3399" s="922" t="s">
        <v>91</v>
      </c>
      <c r="K3399" s="922"/>
      <c r="L3399" s="934" t="str">
        <f>Master!$E$14</f>
        <v>0810000000</v>
      </c>
      <c r="M3399" s="935"/>
    </row>
    <row r="3400" spans="1:13" ht="18" customHeight="1" thickBot="1">
      <c r="A3400" s="17"/>
      <c r="B3400" s="274"/>
      <c r="C3400" s="919"/>
      <c r="D3400" s="920"/>
      <c r="E3400" s="920"/>
      <c r="F3400" s="920"/>
      <c r="G3400" s="920"/>
      <c r="H3400" s="920"/>
      <c r="I3400" s="921"/>
      <c r="J3400" s="898" t="s">
        <v>63</v>
      </c>
      <c r="K3400" s="899"/>
      <c r="L3400" s="902" t="str">
        <f>Master!$E$6</f>
        <v>2021-22</v>
      </c>
      <c r="M3400" s="903"/>
    </row>
    <row r="3401" spans="1:13" ht="18" customHeight="1" thickBot="1">
      <c r="A3401" s="17"/>
      <c r="B3401" s="274"/>
      <c r="C3401" s="951" t="s">
        <v>125</v>
      </c>
      <c r="D3401" s="952"/>
      <c r="E3401" s="952"/>
      <c r="F3401" s="952"/>
      <c r="G3401" s="952"/>
      <c r="H3401" s="952"/>
      <c r="I3401" s="281">
        <f>VLOOKUP($A3396,'Class-1'!$B$9:$F$108,5,0)</f>
        <v>0</v>
      </c>
      <c r="J3401" s="900"/>
      <c r="K3401" s="901"/>
      <c r="L3401" s="904"/>
      <c r="M3401" s="905"/>
    </row>
    <row r="3402" spans="1:13" ht="18" customHeight="1">
      <c r="A3402" s="17"/>
      <c r="B3402" s="436" t="s">
        <v>165</v>
      </c>
      <c r="C3402" s="911" t="s">
        <v>20</v>
      </c>
      <c r="D3402" s="912"/>
      <c r="E3402" s="912"/>
      <c r="F3402" s="913"/>
      <c r="G3402" s="31" t="s">
        <v>101</v>
      </c>
      <c r="H3402" s="914">
        <f>VLOOKUP($A3396,'Class-1'!$B$9:$DL$108,3,0)</f>
        <v>0</v>
      </c>
      <c r="I3402" s="914"/>
      <c r="J3402" s="914"/>
      <c r="K3402" s="914"/>
      <c r="L3402" s="914"/>
      <c r="M3402" s="915"/>
    </row>
    <row r="3403" spans="1:13" ht="18" customHeight="1">
      <c r="A3403" s="17"/>
      <c r="B3403" s="436" t="s">
        <v>165</v>
      </c>
      <c r="C3403" s="953" t="s">
        <v>22</v>
      </c>
      <c r="D3403" s="954"/>
      <c r="E3403" s="954"/>
      <c r="F3403" s="955"/>
      <c r="G3403" s="60" t="s">
        <v>101</v>
      </c>
      <c r="H3403" s="956">
        <f>VLOOKUP($A3396,'Class-1'!$B$9:$DL$108,6,0)</f>
        <v>0</v>
      </c>
      <c r="I3403" s="956"/>
      <c r="J3403" s="956"/>
      <c r="K3403" s="956"/>
      <c r="L3403" s="956"/>
      <c r="M3403" s="957"/>
    </row>
    <row r="3404" spans="1:13" ht="18" customHeight="1">
      <c r="A3404" s="17"/>
      <c r="B3404" s="436" t="s">
        <v>165</v>
      </c>
      <c r="C3404" s="953" t="s">
        <v>23</v>
      </c>
      <c r="D3404" s="954"/>
      <c r="E3404" s="954"/>
      <c r="F3404" s="955"/>
      <c r="G3404" s="60" t="s">
        <v>101</v>
      </c>
      <c r="H3404" s="956">
        <f>VLOOKUP($A3396,'Class-1'!$B$9:$DL$108,7,0)</f>
        <v>0</v>
      </c>
      <c r="I3404" s="956"/>
      <c r="J3404" s="956"/>
      <c r="K3404" s="956"/>
      <c r="L3404" s="956"/>
      <c r="M3404" s="957"/>
    </row>
    <row r="3405" spans="1:13" ht="18" customHeight="1">
      <c r="A3405" s="17"/>
      <c r="B3405" s="436" t="s">
        <v>165</v>
      </c>
      <c r="C3405" s="953" t="s">
        <v>64</v>
      </c>
      <c r="D3405" s="954"/>
      <c r="E3405" s="954"/>
      <c r="F3405" s="955"/>
      <c r="G3405" s="60" t="s">
        <v>101</v>
      </c>
      <c r="H3405" s="956">
        <f>VLOOKUP($A3396,'Class-1'!$B$9:$DL$108,8,0)</f>
        <v>0</v>
      </c>
      <c r="I3405" s="956"/>
      <c r="J3405" s="956"/>
      <c r="K3405" s="956"/>
      <c r="L3405" s="956"/>
      <c r="M3405" s="957"/>
    </row>
    <row r="3406" spans="1:13" ht="18" customHeight="1">
      <c r="A3406" s="17"/>
      <c r="B3406" s="436" t="s">
        <v>165</v>
      </c>
      <c r="C3406" s="953" t="s">
        <v>65</v>
      </c>
      <c r="D3406" s="954"/>
      <c r="E3406" s="954"/>
      <c r="F3406" s="955"/>
      <c r="G3406" s="60" t="s">
        <v>101</v>
      </c>
      <c r="H3406" s="1026" t="str">
        <f>CONCATENATE('Class-1'!$F$4,'Class-1'!$I$4)</f>
        <v>4(A)</v>
      </c>
      <c r="I3406" s="956"/>
      <c r="J3406" s="956"/>
      <c r="K3406" s="956"/>
      <c r="L3406" s="956"/>
      <c r="M3406" s="957"/>
    </row>
    <row r="3407" spans="1:13" ht="18" customHeight="1" thickBot="1">
      <c r="A3407" s="17"/>
      <c r="B3407" s="436" t="s">
        <v>165</v>
      </c>
      <c r="C3407" s="1027" t="s">
        <v>25</v>
      </c>
      <c r="D3407" s="1028"/>
      <c r="E3407" s="1028"/>
      <c r="F3407" s="1029"/>
      <c r="G3407" s="130" t="s">
        <v>101</v>
      </c>
      <c r="H3407" s="1030">
        <f>VLOOKUP($A3396,'Class-1'!$B$9:$DL$108,9,0)</f>
        <v>0</v>
      </c>
      <c r="I3407" s="1030"/>
      <c r="J3407" s="1030"/>
      <c r="K3407" s="1030"/>
      <c r="L3407" s="1030"/>
      <c r="M3407" s="1031"/>
    </row>
    <row r="3408" spans="1:13" ht="18" customHeight="1">
      <c r="A3408" s="17"/>
      <c r="B3408" s="436" t="s">
        <v>165</v>
      </c>
      <c r="C3408" s="958" t="s">
        <v>66</v>
      </c>
      <c r="D3408" s="959"/>
      <c r="E3408" s="268" t="s">
        <v>109</v>
      </c>
      <c r="F3408" s="268" t="s">
        <v>110</v>
      </c>
      <c r="G3408" s="265" t="s">
        <v>34</v>
      </c>
      <c r="H3408" s="269" t="s">
        <v>67</v>
      </c>
      <c r="I3408" s="265" t="s">
        <v>147</v>
      </c>
      <c r="J3408" s="270" t="s">
        <v>31</v>
      </c>
      <c r="K3408" s="960" t="s">
        <v>118</v>
      </c>
      <c r="L3408" s="961"/>
      <c r="M3408" s="275" t="s">
        <v>119</v>
      </c>
    </row>
    <row r="3409" spans="1:13" ht="18" customHeight="1" thickBot="1">
      <c r="A3409" s="17"/>
      <c r="B3409" s="436" t="s">
        <v>165</v>
      </c>
      <c r="C3409" s="966" t="s">
        <v>68</v>
      </c>
      <c r="D3409" s="967"/>
      <c r="E3409" s="470">
        <f>'Class-1'!$K$7</f>
        <v>20</v>
      </c>
      <c r="F3409" s="470">
        <f>'Class-1'!$L$7</f>
        <v>20</v>
      </c>
      <c r="G3409" s="266">
        <f>E3409+F3409</f>
        <v>40</v>
      </c>
      <c r="H3409" s="470">
        <f>'Class-1'!$Q$7</f>
        <v>60</v>
      </c>
      <c r="I3409" s="266">
        <f>G3409+H3409</f>
        <v>100</v>
      </c>
      <c r="J3409" s="470">
        <f>'Class-1'!$U$7</f>
        <v>100</v>
      </c>
      <c r="K3409" s="1032">
        <f>I3409+J3409</f>
        <v>200</v>
      </c>
      <c r="L3409" s="1033"/>
      <c r="M3409" s="276" t="s">
        <v>166</v>
      </c>
    </row>
    <row r="3410" spans="1:13" ht="18" customHeight="1">
      <c r="A3410" s="17"/>
      <c r="B3410" s="436" t="s">
        <v>165</v>
      </c>
      <c r="C3410" s="1034" t="str">
        <f>'Class-1'!$K$3</f>
        <v>Hindi</v>
      </c>
      <c r="D3410" s="1035"/>
      <c r="E3410" s="131">
        <f>IF(OR(C3410="",$I3401="NSO"),"",VLOOKUP($A3396,'Class-1'!$B$9:$DL$108,10,0))</f>
        <v>0</v>
      </c>
      <c r="F3410" s="131">
        <f>IF(OR(C3410="",$I3401="NSO"),"",VLOOKUP($A3396,'Class-1'!$B$9:$DL$108,11,0))</f>
        <v>0</v>
      </c>
      <c r="G3410" s="267">
        <f>SUM(E3410,F3410)</f>
        <v>0</v>
      </c>
      <c r="H3410" s="131">
        <f>IF(OR(C3410="",$I3401="NSO"),"",VLOOKUP($A3396,'Class-1'!$B$9:$DL$108,16,0))</f>
        <v>0</v>
      </c>
      <c r="I3410" s="264">
        <f t="shared" ref="I3410:I3415" si="373">SUM(G3410,H3410)</f>
        <v>0</v>
      </c>
      <c r="J3410" s="131">
        <f>IF(OR(C3410="",$I3401="NSO"),"",VLOOKUP($A3396,'Class-1'!$B$9:$DL$108,20,0))</f>
        <v>0</v>
      </c>
      <c r="K3410" s="1036">
        <f t="shared" ref="K3410:K3415" si="374">SUM(I3410,J3410)</f>
        <v>0</v>
      </c>
      <c r="L3410" s="1037">
        <f t="shared" ref="L3410:L3415" si="375">SUM(J3410,K3410)</f>
        <v>0</v>
      </c>
      <c r="M3410" s="277" t="str">
        <f>IF(OR(C3410="",$I3401="NSO"),"",VLOOKUP($A3396,'Class-1'!$B$9:$DL$108,23,0))</f>
        <v/>
      </c>
    </row>
    <row r="3411" spans="1:13" ht="18" customHeight="1">
      <c r="A3411" s="17"/>
      <c r="B3411" s="436" t="s">
        <v>165</v>
      </c>
      <c r="C3411" s="962" t="str">
        <f>'Class-1'!$Y$3</f>
        <v>Mathematics</v>
      </c>
      <c r="D3411" s="963"/>
      <c r="E3411" s="131">
        <f>IF(OR(C3411="",$I3401="NSO"),"",VLOOKUP($A3396,'Class-1'!$B$9:$DL$108,24,0))</f>
        <v>0</v>
      </c>
      <c r="F3411" s="131">
        <f>IF(OR(C3411="",$I3401="NSO"),"",VLOOKUP($A3396,'Class-1'!$B$9:$DL$108,25,0))</f>
        <v>0</v>
      </c>
      <c r="G3411" s="267">
        <f t="shared" ref="G3411:G3415" si="376">SUM(E3411,F3411)</f>
        <v>0</v>
      </c>
      <c r="H3411" s="131">
        <f>IF(OR(C3411="",$I3401="NSO"),"",VLOOKUP($A3396,'Class-1'!$B$9:$DL$108,30,0))</f>
        <v>0</v>
      </c>
      <c r="I3411" s="264">
        <f t="shared" si="373"/>
        <v>0</v>
      </c>
      <c r="J3411" s="131">
        <f>IF(OR(C3411="",$I3401="NSO"),"",VLOOKUP($A3396,'Class-1'!$B$9:$DL$108,34,0))</f>
        <v>0</v>
      </c>
      <c r="K3411" s="964">
        <f t="shared" si="374"/>
        <v>0</v>
      </c>
      <c r="L3411" s="965">
        <f t="shared" si="375"/>
        <v>0</v>
      </c>
      <c r="M3411" s="277" t="str">
        <f>IF(OR(C3411="",$I3401="NSO"),"",VLOOKUP($A3396,'Class-1'!$B$9:$DL$108,37,0))</f>
        <v/>
      </c>
    </row>
    <row r="3412" spans="1:13" ht="18" customHeight="1">
      <c r="A3412" s="17"/>
      <c r="B3412" s="436" t="s">
        <v>165</v>
      </c>
      <c r="C3412" s="962" t="str">
        <f>'Class-1'!$AM$3</f>
        <v>Sanskrit</v>
      </c>
      <c r="D3412" s="963"/>
      <c r="E3412" s="131">
        <f>IF(OR(C3412="",$I3401="NSO"),"",VLOOKUP($A3396,'Class-1'!$B$9:$DL$108,38,0))</f>
        <v>0</v>
      </c>
      <c r="F3412" s="131">
        <f>IF(OR(C3412="",$I3401="NSO"),"",VLOOKUP($A3396,'Class-1'!$B$9:$DL$108,39,0))</f>
        <v>0</v>
      </c>
      <c r="G3412" s="267">
        <f t="shared" si="376"/>
        <v>0</v>
      </c>
      <c r="H3412" s="131">
        <f>IF(OR(C3412="",$I3401="NSO"),"",VLOOKUP($A3396,'Class-1'!$B$9:$DL$108,44,0))</f>
        <v>0</v>
      </c>
      <c r="I3412" s="264">
        <f t="shared" si="373"/>
        <v>0</v>
      </c>
      <c r="J3412" s="131">
        <f>IF(OR(C3412="",$I3401="NSO"),"",VLOOKUP($A3396,'Class-1'!$B$9:$DL$108,48,0))</f>
        <v>0</v>
      </c>
      <c r="K3412" s="964">
        <f t="shared" si="374"/>
        <v>0</v>
      </c>
      <c r="L3412" s="965">
        <f t="shared" si="375"/>
        <v>0</v>
      </c>
      <c r="M3412" s="277" t="str">
        <f>IF(OR(C3412="",$I3401="NSO"),"",VLOOKUP($A3396,'Class-1'!$B$9:$DL$108,51,0))</f>
        <v/>
      </c>
    </row>
    <row r="3413" spans="1:13" ht="18" customHeight="1">
      <c r="A3413" s="17"/>
      <c r="B3413" s="436" t="s">
        <v>165</v>
      </c>
      <c r="C3413" s="962" t="str">
        <f>'Class-1'!$BA$3</f>
        <v>English</v>
      </c>
      <c r="D3413" s="963"/>
      <c r="E3413" s="131">
        <f>IF(OR(C3413="",$I3401="NSO"),"",VLOOKUP($A3396,'Class-1'!$B$9:$DL$108,52,0))</f>
        <v>0</v>
      </c>
      <c r="F3413" s="131">
        <f>IF(OR(C3413="",$I3401="NSO"),"",VLOOKUP($A3396,'Class-1'!$B$9:$DL$108,53,0))</f>
        <v>0</v>
      </c>
      <c r="G3413" s="267">
        <f t="shared" si="376"/>
        <v>0</v>
      </c>
      <c r="H3413" s="131">
        <f>IF(OR(C3413="",$I3401="NSO"),"",VLOOKUP($A3396,'Class-1'!$B$9:$DL$108,58,0))</f>
        <v>0</v>
      </c>
      <c r="I3413" s="264">
        <f t="shared" si="373"/>
        <v>0</v>
      </c>
      <c r="J3413" s="131">
        <f>IF(OR(C3413="",$I3401="NSO"),"",VLOOKUP($A3396,'Class-1'!$B$9:$DL$108,62,0))</f>
        <v>0</v>
      </c>
      <c r="K3413" s="964">
        <f t="shared" si="374"/>
        <v>0</v>
      </c>
      <c r="L3413" s="965">
        <f t="shared" si="375"/>
        <v>0</v>
      </c>
      <c r="M3413" s="277" t="str">
        <f>IF(OR(C3413="",$I3401="NSO"),"",VLOOKUP($A3396,'Class-1'!$B$9:$DL$108,65,0))</f>
        <v/>
      </c>
    </row>
    <row r="3414" spans="1:13" ht="18" customHeight="1" thickBot="1">
      <c r="A3414" s="17"/>
      <c r="B3414" s="436" t="s">
        <v>165</v>
      </c>
      <c r="C3414" s="966" t="s">
        <v>68</v>
      </c>
      <c r="D3414" s="967"/>
      <c r="E3414" s="470">
        <f>'Class-1'!$BO$7</f>
        <v>20</v>
      </c>
      <c r="F3414" s="470">
        <f>'Class-1'!$BP$7</f>
        <v>20</v>
      </c>
      <c r="G3414" s="266">
        <f t="shared" si="376"/>
        <v>40</v>
      </c>
      <c r="H3414" s="271">
        <f>'Class-1'!$BU$7</f>
        <v>60</v>
      </c>
      <c r="I3414" s="266">
        <f t="shared" si="373"/>
        <v>100</v>
      </c>
      <c r="J3414" s="470">
        <f>'Class-1'!$BY$7</f>
        <v>100</v>
      </c>
      <c r="K3414" s="1032">
        <f t="shared" si="374"/>
        <v>200</v>
      </c>
      <c r="L3414" s="1033">
        <f t="shared" si="375"/>
        <v>300</v>
      </c>
      <c r="M3414" s="276" t="s">
        <v>166</v>
      </c>
    </row>
    <row r="3415" spans="1:13" ht="18" customHeight="1">
      <c r="A3415" s="17"/>
      <c r="B3415" s="436" t="s">
        <v>165</v>
      </c>
      <c r="C3415" s="962" t="str">
        <f>'Class-1'!$BO$3</f>
        <v>Env. Study</v>
      </c>
      <c r="D3415" s="963"/>
      <c r="E3415" s="131">
        <f>IF(OR(C3415="",$I3401="NSO"),"",VLOOKUP($A3396,'Class-1'!$B$9:$DL$108,66,0))</f>
        <v>0</v>
      </c>
      <c r="F3415" s="131">
        <f>IF(OR(C3415="",$I3401="NSO"),"",VLOOKUP($A3396,'Class-1'!$B$9:$DL$108,67,0))</f>
        <v>0</v>
      </c>
      <c r="G3415" s="264">
        <f t="shared" si="376"/>
        <v>0</v>
      </c>
      <c r="H3415" s="131">
        <f>IF(OR(C3415="",$I3401="NSO"),"",VLOOKUP($A3396,'Class-1'!$B$9:$DL$108,72,0))</f>
        <v>0</v>
      </c>
      <c r="I3415" s="264">
        <f t="shared" si="373"/>
        <v>0</v>
      </c>
      <c r="J3415" s="131">
        <f>IF(OR(C3415="",$I3401="NSO"),"",VLOOKUP($A3396,'Class-1'!$B$9:$DL$108,76,0))</f>
        <v>0</v>
      </c>
      <c r="K3415" s="968">
        <f t="shared" si="374"/>
        <v>0</v>
      </c>
      <c r="L3415" s="969">
        <f t="shared" si="375"/>
        <v>0</v>
      </c>
      <c r="M3415" s="277" t="str">
        <f>IF(OR(C3415="",$I3401="NSO"),"",VLOOKUP($A3396,'Class-1'!$B$9:$DL$108,79,0))</f>
        <v/>
      </c>
    </row>
    <row r="3416" spans="1:13" ht="18" customHeight="1" thickBot="1">
      <c r="A3416" s="17"/>
      <c r="B3416" s="436" t="s">
        <v>165</v>
      </c>
      <c r="C3416" s="970"/>
      <c r="D3416" s="971"/>
      <c r="E3416" s="971"/>
      <c r="F3416" s="971"/>
      <c r="G3416" s="971"/>
      <c r="H3416" s="971"/>
      <c r="I3416" s="971"/>
      <c r="J3416" s="971"/>
      <c r="K3416" s="971"/>
      <c r="L3416" s="971"/>
      <c r="M3416" s="972"/>
    </row>
    <row r="3417" spans="1:13" ht="18" customHeight="1">
      <c r="A3417" s="17"/>
      <c r="B3417" s="436" t="s">
        <v>165</v>
      </c>
      <c r="C3417" s="973" t="s">
        <v>120</v>
      </c>
      <c r="D3417" s="974"/>
      <c r="E3417" s="975"/>
      <c r="F3417" s="906" t="s">
        <v>121</v>
      </c>
      <c r="G3417" s="906"/>
      <c r="H3417" s="907" t="s">
        <v>122</v>
      </c>
      <c r="I3417" s="908"/>
      <c r="J3417" s="132" t="s">
        <v>51</v>
      </c>
      <c r="K3417" s="438" t="s">
        <v>123</v>
      </c>
      <c r="L3417" s="262" t="s">
        <v>49</v>
      </c>
      <c r="M3417" s="278" t="s">
        <v>54</v>
      </c>
    </row>
    <row r="3418" spans="1:13" ht="18" customHeight="1" thickBot="1">
      <c r="A3418" s="17"/>
      <c r="B3418" s="436" t="s">
        <v>165</v>
      </c>
      <c r="C3418" s="976"/>
      <c r="D3418" s="977"/>
      <c r="E3418" s="978"/>
      <c r="F3418" s="909">
        <f>IF(OR($I3401="",$I3401="NSO"),"",VLOOKUP($A3396,'Class-1'!$B$9:$DL$108,107,0))</f>
        <v>1000</v>
      </c>
      <c r="G3418" s="910"/>
      <c r="H3418" s="909">
        <f>IF(OR($I3401="",$I3401="NSO"),"",VLOOKUP($A3396,'Class-1'!$B$9:$DL$108,108,0))</f>
        <v>0</v>
      </c>
      <c r="I3418" s="910"/>
      <c r="J3418" s="133">
        <f>IF(OR($I3401="",$I3401="NSO"),"",VLOOKUP($A3396,'Class-1'!$B$9:$DL$200,109,0))</f>
        <v>0</v>
      </c>
      <c r="K3418" s="133" t="str">
        <f>IF(OR($I3401="",$I3401="NSO"),"",VLOOKUP($A3396,'Class-1'!$B$9:$DL$200,110,0))</f>
        <v/>
      </c>
      <c r="L3418" s="263" t="str">
        <f>IF(OR($I3401="",$I3401="NSO"),"",VLOOKUP($A3396,'Class-1'!$B$9:$DL$200,111,0))</f>
        <v/>
      </c>
      <c r="M3418" s="279" t="str">
        <f>IF(OR($I3401="",$I3401="NSO"),"",VLOOKUP($A3396,'Class-1'!$B$9:$DL$200,113,0))</f>
        <v/>
      </c>
    </row>
    <row r="3419" spans="1:13" ht="18" customHeight="1" thickBot="1">
      <c r="A3419" s="17"/>
      <c r="B3419" s="436" t="s">
        <v>165</v>
      </c>
      <c r="C3419" s="979"/>
      <c r="D3419" s="980"/>
      <c r="E3419" s="980"/>
      <c r="F3419" s="980"/>
      <c r="G3419" s="980"/>
      <c r="H3419" s="981"/>
      <c r="I3419" s="983" t="s">
        <v>73</v>
      </c>
      <c r="J3419" s="984"/>
      <c r="K3419" s="63">
        <f>IF(OR($I3401="",$I3401="NSO"),"",VLOOKUP($A3396,'Class-1'!$B$9:$DL$200,104,0))</f>
        <v>0</v>
      </c>
      <c r="L3419" s="982" t="s">
        <v>93</v>
      </c>
      <c r="M3419" s="897"/>
    </row>
    <row r="3420" spans="1:13" ht="18" customHeight="1" thickBot="1">
      <c r="A3420" s="17"/>
      <c r="B3420" s="436" t="s">
        <v>165</v>
      </c>
      <c r="C3420" s="1014" t="s">
        <v>72</v>
      </c>
      <c r="D3420" s="1015"/>
      <c r="E3420" s="1015"/>
      <c r="F3420" s="1015"/>
      <c r="G3420" s="1015"/>
      <c r="H3420" s="1016"/>
      <c r="I3420" s="1017" t="s">
        <v>74</v>
      </c>
      <c r="J3420" s="1018"/>
      <c r="K3420" s="64">
        <f>IF(OR($I3401="",$I3401="NSO"),"",VLOOKUP($A3396,'Class-1'!$B$9:$DL$200,105,0))</f>
        <v>0</v>
      </c>
      <c r="L3420" s="1019" t="str">
        <f>IF(OR($I3401="",$I3401="NSO"),"",VLOOKUP($A3396,'Class-1'!$B$9:$DL$200,106,0))</f>
        <v/>
      </c>
      <c r="M3420" s="1020"/>
    </row>
    <row r="3421" spans="1:13" ht="18" customHeight="1" thickBot="1">
      <c r="A3421" s="17"/>
      <c r="B3421" s="436" t="s">
        <v>165</v>
      </c>
      <c r="C3421" s="1001" t="s">
        <v>66</v>
      </c>
      <c r="D3421" s="1002"/>
      <c r="E3421" s="1003"/>
      <c r="F3421" s="1012" t="s">
        <v>69</v>
      </c>
      <c r="G3421" s="1013"/>
      <c r="H3421" s="272" t="s">
        <v>58</v>
      </c>
      <c r="I3421" s="985" t="s">
        <v>75</v>
      </c>
      <c r="J3421" s="986"/>
      <c r="K3421" s="987">
        <f>IF(OR($I3401="",$I3401="NSO"),"",VLOOKUP($A3396,'Class-1'!$B$9:$DL$200,114,0))</f>
        <v>0</v>
      </c>
      <c r="L3421" s="987"/>
      <c r="M3421" s="988"/>
    </row>
    <row r="3422" spans="1:13" ht="18" customHeight="1">
      <c r="A3422" s="17"/>
      <c r="B3422" s="436" t="s">
        <v>165</v>
      </c>
      <c r="C3422" s="923" t="str">
        <f>'Class-1'!$CC$3</f>
        <v>WORK EXP.</v>
      </c>
      <c r="D3422" s="924"/>
      <c r="E3422" s="925"/>
      <c r="F3422" s="926" t="str">
        <f>IF(OR(C3422="",$I3401="NSO"),"",VLOOKUP($A3396,'Class-1'!$B$9:$DZ$200,121,0))</f>
        <v>0/100</v>
      </c>
      <c r="G3422" s="927"/>
      <c r="H3422" s="85" t="str">
        <f>IF(OR(C3422="",$I3401="NSO"),"",VLOOKUP($A3396,'Class-1'!$B$9:$DL$108,87,0))</f>
        <v/>
      </c>
      <c r="I3422" s="1021" t="s">
        <v>95</v>
      </c>
      <c r="J3422" s="1022"/>
      <c r="K3422" s="1023">
        <f>'Class-1'!$T$2</f>
        <v>44705</v>
      </c>
      <c r="L3422" s="1024"/>
      <c r="M3422" s="1025"/>
    </row>
    <row r="3423" spans="1:13" ht="18" customHeight="1">
      <c r="A3423" s="17"/>
      <c r="B3423" s="436" t="s">
        <v>165</v>
      </c>
      <c r="C3423" s="923" t="str">
        <f>'Class-1'!$CK$3</f>
        <v>ART EDUCATION</v>
      </c>
      <c r="D3423" s="924"/>
      <c r="E3423" s="925"/>
      <c r="F3423" s="926" t="str">
        <f>IF(OR(C3423="",$I3401="NSO"),"",VLOOKUP($A3396,'Class-1'!$B$9:$DZ$200,125,0))</f>
        <v>0/100</v>
      </c>
      <c r="G3423" s="927"/>
      <c r="H3423" s="134" t="str">
        <f>IF(OR(C3423="",$I3401="NSO"),"",VLOOKUP($A3396,'Class-1'!$B$9:$DL$108,95,0))</f>
        <v/>
      </c>
      <c r="I3423" s="928"/>
      <c r="J3423" s="929"/>
      <c r="K3423" s="929"/>
      <c r="L3423" s="929"/>
      <c r="M3423" s="930"/>
    </row>
    <row r="3424" spans="1:13" ht="18" customHeight="1" thickBot="1">
      <c r="A3424" s="17"/>
      <c r="B3424" s="436" t="s">
        <v>165</v>
      </c>
      <c r="C3424" s="931" t="str">
        <f>'Class-1'!$CS$3</f>
        <v>HEALTH &amp; PHY. EDUCATION</v>
      </c>
      <c r="D3424" s="932"/>
      <c r="E3424" s="933"/>
      <c r="F3424" s="926" t="str">
        <f>IF(OR(C3424="",$I3401="NSO"),"",VLOOKUP($A3396,'Class-1'!$B$9:$DZ$200,129,0))</f>
        <v>0/100</v>
      </c>
      <c r="G3424" s="927"/>
      <c r="H3424" s="86" t="str">
        <f>IF(OR(C3424="",$I3401="NSO"),"",VLOOKUP($A3396,'Class-1'!$B$9:$DL$108,103,0))</f>
        <v/>
      </c>
      <c r="I3424" s="889" t="s">
        <v>89</v>
      </c>
      <c r="J3424" s="890"/>
      <c r="K3424" s="936"/>
      <c r="L3424" s="937"/>
      <c r="M3424" s="938"/>
    </row>
    <row r="3425" spans="1:13" ht="18" customHeight="1">
      <c r="A3425" s="17"/>
      <c r="B3425" s="436" t="s">
        <v>165</v>
      </c>
      <c r="C3425" s="895" t="s">
        <v>76</v>
      </c>
      <c r="D3425" s="896"/>
      <c r="E3425" s="896"/>
      <c r="F3425" s="896"/>
      <c r="G3425" s="896"/>
      <c r="H3425" s="897"/>
      <c r="I3425" s="891"/>
      <c r="J3425" s="892"/>
      <c r="K3425" s="939"/>
      <c r="L3425" s="940"/>
      <c r="M3425" s="941"/>
    </row>
    <row r="3426" spans="1:13" ht="18" customHeight="1">
      <c r="A3426" s="17"/>
      <c r="B3426" s="436" t="s">
        <v>165</v>
      </c>
      <c r="C3426" s="135" t="s">
        <v>35</v>
      </c>
      <c r="D3426" s="463" t="s">
        <v>82</v>
      </c>
      <c r="E3426" s="452"/>
      <c r="F3426" s="463" t="s">
        <v>83</v>
      </c>
      <c r="G3426" s="464"/>
      <c r="H3426" s="465"/>
      <c r="I3426" s="893"/>
      <c r="J3426" s="894"/>
      <c r="K3426" s="942"/>
      <c r="L3426" s="943"/>
      <c r="M3426" s="944"/>
    </row>
    <row r="3427" spans="1:13" ht="16.5" customHeight="1">
      <c r="A3427" s="17"/>
      <c r="B3427" s="436" t="s">
        <v>165</v>
      </c>
      <c r="C3427" s="148" t="s">
        <v>168</v>
      </c>
      <c r="D3427" s="451" t="s">
        <v>170</v>
      </c>
      <c r="E3427" s="148"/>
      <c r="F3427" s="468" t="s">
        <v>84</v>
      </c>
      <c r="G3427" s="466"/>
      <c r="H3427" s="467"/>
      <c r="I3427" s="992" t="s">
        <v>90</v>
      </c>
      <c r="J3427" s="993"/>
      <c r="K3427" s="993"/>
      <c r="L3427" s="993"/>
      <c r="M3427" s="994"/>
    </row>
    <row r="3428" spans="1:13" ht="16.5" customHeight="1">
      <c r="A3428" s="17"/>
      <c r="B3428" s="436" t="s">
        <v>165</v>
      </c>
      <c r="C3428" s="471" t="s">
        <v>77</v>
      </c>
      <c r="D3428" s="451" t="s">
        <v>173</v>
      </c>
      <c r="E3428" s="148"/>
      <c r="F3428" s="468" t="s">
        <v>85</v>
      </c>
      <c r="G3428" s="466"/>
      <c r="H3428" s="467"/>
      <c r="I3428" s="995"/>
      <c r="J3428" s="996"/>
      <c r="K3428" s="996"/>
      <c r="L3428" s="996"/>
      <c r="M3428" s="997"/>
    </row>
    <row r="3429" spans="1:13" ht="16.5" customHeight="1">
      <c r="A3429" s="17"/>
      <c r="B3429" s="436" t="s">
        <v>165</v>
      </c>
      <c r="C3429" s="471" t="s">
        <v>78</v>
      </c>
      <c r="D3429" s="451" t="s">
        <v>174</v>
      </c>
      <c r="E3429" s="148"/>
      <c r="F3429" s="468" t="s">
        <v>86</v>
      </c>
      <c r="G3429" s="466"/>
      <c r="H3429" s="467"/>
      <c r="I3429" s="995"/>
      <c r="J3429" s="996"/>
      <c r="K3429" s="996"/>
      <c r="L3429" s="996"/>
      <c r="M3429" s="997"/>
    </row>
    <row r="3430" spans="1:13" ht="16.5" customHeight="1">
      <c r="A3430" s="17"/>
      <c r="B3430" s="436" t="s">
        <v>165</v>
      </c>
      <c r="C3430" s="471" t="s">
        <v>80</v>
      </c>
      <c r="D3430" s="451" t="s">
        <v>171</v>
      </c>
      <c r="E3430" s="148"/>
      <c r="F3430" s="468" t="s">
        <v>88</v>
      </c>
      <c r="G3430" s="466"/>
      <c r="H3430" s="467"/>
      <c r="I3430" s="998"/>
      <c r="J3430" s="999"/>
      <c r="K3430" s="999"/>
      <c r="L3430" s="999"/>
      <c r="M3430" s="1000"/>
    </row>
    <row r="3431" spans="1:13" ht="16.5" customHeight="1" thickBot="1">
      <c r="A3431" s="17"/>
      <c r="B3431" s="437" t="s">
        <v>165</v>
      </c>
      <c r="C3431" s="280" t="s">
        <v>79</v>
      </c>
      <c r="D3431" s="446" t="s">
        <v>172</v>
      </c>
      <c r="E3431" s="439"/>
      <c r="F3431" s="461" t="s">
        <v>87</v>
      </c>
      <c r="G3431" s="462"/>
      <c r="H3431" s="469"/>
      <c r="I3431" s="989" t="s">
        <v>124</v>
      </c>
      <c r="J3431" s="990"/>
      <c r="K3431" s="990"/>
      <c r="L3431" s="990"/>
      <c r="M3431" s="991"/>
    </row>
    <row r="3432" spans="1:13" ht="14.25" customHeight="1" thickBot="1">
      <c r="A3432" s="282">
        <f>A3396+1</f>
        <v>95</v>
      </c>
      <c r="B3432" s="1009" t="s">
        <v>61</v>
      </c>
      <c r="C3432" s="1010"/>
      <c r="D3432" s="1010"/>
      <c r="E3432" s="1010"/>
      <c r="F3432" s="1010"/>
      <c r="G3432" s="1010"/>
      <c r="H3432" s="1010"/>
      <c r="I3432" s="1010"/>
      <c r="J3432" s="1010"/>
      <c r="K3432" s="1010"/>
      <c r="L3432" s="1010"/>
      <c r="M3432" s="1011"/>
    </row>
    <row r="3433" spans="1:13" ht="36.75" thickTop="1">
      <c r="A3433" s="17"/>
      <c r="B3433" s="1005"/>
      <c r="C3433" s="1006"/>
      <c r="D3433" s="945" t="str">
        <f>Master!$E$8</f>
        <v>Govt.Sr.Sec.Sch. Raimalwada</v>
      </c>
      <c r="E3433" s="946"/>
      <c r="F3433" s="946"/>
      <c r="G3433" s="946"/>
      <c r="H3433" s="946"/>
      <c r="I3433" s="946"/>
      <c r="J3433" s="946"/>
      <c r="K3433" s="946"/>
      <c r="L3433" s="946"/>
      <c r="M3433" s="947"/>
    </row>
    <row r="3434" spans="1:13" ht="21" customHeight="1" thickBot="1">
      <c r="A3434" s="17"/>
      <c r="B3434" s="1007"/>
      <c r="C3434" s="1008"/>
      <c r="D3434" s="948" t="str">
        <f>Master!$E$11</f>
        <v>P.S.-Bapini (Jodhpur)</v>
      </c>
      <c r="E3434" s="949"/>
      <c r="F3434" s="949"/>
      <c r="G3434" s="949"/>
      <c r="H3434" s="949"/>
      <c r="I3434" s="949"/>
      <c r="J3434" s="949"/>
      <c r="K3434" s="949"/>
      <c r="L3434" s="949"/>
      <c r="M3434" s="950"/>
    </row>
    <row r="3435" spans="1:13" ht="42.75" customHeight="1" thickTop="1">
      <c r="A3435" s="17"/>
      <c r="B3435" s="273"/>
      <c r="C3435" s="916" t="s">
        <v>62</v>
      </c>
      <c r="D3435" s="917"/>
      <c r="E3435" s="917"/>
      <c r="F3435" s="917"/>
      <c r="G3435" s="917"/>
      <c r="H3435" s="917"/>
      <c r="I3435" s="918"/>
      <c r="J3435" s="922" t="s">
        <v>91</v>
      </c>
      <c r="K3435" s="922"/>
      <c r="L3435" s="934" t="str">
        <f>Master!$E$14</f>
        <v>0810000000</v>
      </c>
      <c r="M3435" s="935"/>
    </row>
    <row r="3436" spans="1:13" ht="18" customHeight="1" thickBot="1">
      <c r="A3436" s="17"/>
      <c r="B3436" s="274"/>
      <c r="C3436" s="919"/>
      <c r="D3436" s="920"/>
      <c r="E3436" s="920"/>
      <c r="F3436" s="920"/>
      <c r="G3436" s="920"/>
      <c r="H3436" s="920"/>
      <c r="I3436" s="921"/>
      <c r="J3436" s="898" t="s">
        <v>63</v>
      </c>
      <c r="K3436" s="899"/>
      <c r="L3436" s="902" t="str">
        <f>Master!$E$6</f>
        <v>2021-22</v>
      </c>
      <c r="M3436" s="903"/>
    </row>
    <row r="3437" spans="1:13" ht="18" customHeight="1" thickBot="1">
      <c r="A3437" s="17"/>
      <c r="B3437" s="274"/>
      <c r="C3437" s="951" t="s">
        <v>125</v>
      </c>
      <c r="D3437" s="952"/>
      <c r="E3437" s="952"/>
      <c r="F3437" s="952"/>
      <c r="G3437" s="952"/>
      <c r="H3437" s="952"/>
      <c r="I3437" s="281">
        <f>VLOOKUP($A3432,'Class-1'!$B$9:$F$108,5,0)</f>
        <v>0</v>
      </c>
      <c r="J3437" s="900"/>
      <c r="K3437" s="901"/>
      <c r="L3437" s="904"/>
      <c r="M3437" s="905"/>
    </row>
    <row r="3438" spans="1:13" ht="18" customHeight="1">
      <c r="A3438" s="17"/>
      <c r="B3438" s="436" t="s">
        <v>165</v>
      </c>
      <c r="C3438" s="911" t="s">
        <v>20</v>
      </c>
      <c r="D3438" s="912"/>
      <c r="E3438" s="912"/>
      <c r="F3438" s="913"/>
      <c r="G3438" s="31" t="s">
        <v>101</v>
      </c>
      <c r="H3438" s="914">
        <f>VLOOKUP($A3432,'Class-1'!$B$9:$DL$108,3,0)</f>
        <v>0</v>
      </c>
      <c r="I3438" s="914"/>
      <c r="J3438" s="914"/>
      <c r="K3438" s="914"/>
      <c r="L3438" s="914"/>
      <c r="M3438" s="915"/>
    </row>
    <row r="3439" spans="1:13" ht="18" customHeight="1">
      <c r="A3439" s="17"/>
      <c r="B3439" s="436" t="s">
        <v>165</v>
      </c>
      <c r="C3439" s="953" t="s">
        <v>22</v>
      </c>
      <c r="D3439" s="954"/>
      <c r="E3439" s="954"/>
      <c r="F3439" s="955"/>
      <c r="G3439" s="60" t="s">
        <v>101</v>
      </c>
      <c r="H3439" s="956">
        <f>VLOOKUP($A3432,'Class-1'!$B$9:$DL$108,6,0)</f>
        <v>0</v>
      </c>
      <c r="I3439" s="956"/>
      <c r="J3439" s="956"/>
      <c r="K3439" s="956"/>
      <c r="L3439" s="956"/>
      <c r="M3439" s="957"/>
    </row>
    <row r="3440" spans="1:13" ht="18" customHeight="1">
      <c r="A3440" s="17"/>
      <c r="B3440" s="436" t="s">
        <v>165</v>
      </c>
      <c r="C3440" s="953" t="s">
        <v>23</v>
      </c>
      <c r="D3440" s="954"/>
      <c r="E3440" s="954"/>
      <c r="F3440" s="955"/>
      <c r="G3440" s="60" t="s">
        <v>101</v>
      </c>
      <c r="H3440" s="956">
        <f>VLOOKUP($A3432,'Class-1'!$B$9:$DL$108,7,0)</f>
        <v>0</v>
      </c>
      <c r="I3440" s="956"/>
      <c r="J3440" s="956"/>
      <c r="K3440" s="956"/>
      <c r="L3440" s="956"/>
      <c r="M3440" s="957"/>
    </row>
    <row r="3441" spans="1:13" ht="18" customHeight="1">
      <c r="A3441" s="17"/>
      <c r="B3441" s="436" t="s">
        <v>165</v>
      </c>
      <c r="C3441" s="953" t="s">
        <v>64</v>
      </c>
      <c r="D3441" s="954"/>
      <c r="E3441" s="954"/>
      <c r="F3441" s="955"/>
      <c r="G3441" s="60" t="s">
        <v>101</v>
      </c>
      <c r="H3441" s="956">
        <f>VLOOKUP($A3432,'Class-1'!$B$9:$DL$108,8,0)</f>
        <v>0</v>
      </c>
      <c r="I3441" s="956"/>
      <c r="J3441" s="956"/>
      <c r="K3441" s="956"/>
      <c r="L3441" s="956"/>
      <c r="M3441" s="957"/>
    </row>
    <row r="3442" spans="1:13" ht="18" customHeight="1">
      <c r="A3442" s="17"/>
      <c r="B3442" s="436" t="s">
        <v>165</v>
      </c>
      <c r="C3442" s="953" t="s">
        <v>65</v>
      </c>
      <c r="D3442" s="954"/>
      <c r="E3442" s="954"/>
      <c r="F3442" s="955"/>
      <c r="G3442" s="60" t="s">
        <v>101</v>
      </c>
      <c r="H3442" s="1026" t="str">
        <f>CONCATENATE('Class-1'!$F$4,'Class-1'!$I$4)</f>
        <v>4(A)</v>
      </c>
      <c r="I3442" s="956"/>
      <c r="J3442" s="956"/>
      <c r="K3442" s="956"/>
      <c r="L3442" s="956"/>
      <c r="M3442" s="957"/>
    </row>
    <row r="3443" spans="1:13" ht="18" customHeight="1" thickBot="1">
      <c r="A3443" s="17"/>
      <c r="B3443" s="436" t="s">
        <v>165</v>
      </c>
      <c r="C3443" s="1027" t="s">
        <v>25</v>
      </c>
      <c r="D3443" s="1028"/>
      <c r="E3443" s="1028"/>
      <c r="F3443" s="1029"/>
      <c r="G3443" s="130" t="s">
        <v>101</v>
      </c>
      <c r="H3443" s="1030">
        <f>VLOOKUP($A3432,'Class-1'!$B$9:$DL$108,9,0)</f>
        <v>0</v>
      </c>
      <c r="I3443" s="1030"/>
      <c r="J3443" s="1030"/>
      <c r="K3443" s="1030"/>
      <c r="L3443" s="1030"/>
      <c r="M3443" s="1031"/>
    </row>
    <row r="3444" spans="1:13" ht="18" customHeight="1">
      <c r="A3444" s="17"/>
      <c r="B3444" s="436" t="s">
        <v>165</v>
      </c>
      <c r="C3444" s="958" t="s">
        <v>66</v>
      </c>
      <c r="D3444" s="959"/>
      <c r="E3444" s="268" t="s">
        <v>109</v>
      </c>
      <c r="F3444" s="268" t="s">
        <v>110</v>
      </c>
      <c r="G3444" s="265" t="s">
        <v>34</v>
      </c>
      <c r="H3444" s="269" t="s">
        <v>67</v>
      </c>
      <c r="I3444" s="265" t="s">
        <v>147</v>
      </c>
      <c r="J3444" s="270" t="s">
        <v>31</v>
      </c>
      <c r="K3444" s="960" t="s">
        <v>118</v>
      </c>
      <c r="L3444" s="961"/>
      <c r="M3444" s="275" t="s">
        <v>119</v>
      </c>
    </row>
    <row r="3445" spans="1:13" ht="18" customHeight="1" thickBot="1">
      <c r="A3445" s="17"/>
      <c r="B3445" s="436" t="s">
        <v>165</v>
      </c>
      <c r="C3445" s="966" t="s">
        <v>68</v>
      </c>
      <c r="D3445" s="967"/>
      <c r="E3445" s="470">
        <f>'Class-1'!$K$7</f>
        <v>20</v>
      </c>
      <c r="F3445" s="470">
        <f>'Class-1'!$L$7</f>
        <v>20</v>
      </c>
      <c r="G3445" s="266">
        <f>E3445+F3445</f>
        <v>40</v>
      </c>
      <c r="H3445" s="470">
        <f>'Class-1'!$Q$7</f>
        <v>60</v>
      </c>
      <c r="I3445" s="266">
        <f>G3445+H3445</f>
        <v>100</v>
      </c>
      <c r="J3445" s="470">
        <f>'Class-1'!$U$7</f>
        <v>100</v>
      </c>
      <c r="K3445" s="1032">
        <f>I3445+J3445</f>
        <v>200</v>
      </c>
      <c r="L3445" s="1033"/>
      <c r="M3445" s="276" t="s">
        <v>166</v>
      </c>
    </row>
    <row r="3446" spans="1:13" ht="18" customHeight="1">
      <c r="A3446" s="17"/>
      <c r="B3446" s="436" t="s">
        <v>165</v>
      </c>
      <c r="C3446" s="1034" t="str">
        <f>'Class-1'!$K$3</f>
        <v>Hindi</v>
      </c>
      <c r="D3446" s="1035"/>
      <c r="E3446" s="131">
        <f>IF(OR(C3446="",$I3437="NSO"),"",VLOOKUP($A3432,'Class-1'!$B$9:$DL$108,10,0))</f>
        <v>0</v>
      </c>
      <c r="F3446" s="131">
        <f>IF(OR(C3446="",$I3437="NSO"),"",VLOOKUP($A3432,'Class-1'!$B$9:$DL$108,11,0))</f>
        <v>0</v>
      </c>
      <c r="G3446" s="267">
        <f>SUM(E3446,F3446)</f>
        <v>0</v>
      </c>
      <c r="H3446" s="131">
        <f>IF(OR(C3446="",$I3437="NSO"),"",VLOOKUP($A3432,'Class-1'!$B$9:$DL$108,16,0))</f>
        <v>0</v>
      </c>
      <c r="I3446" s="264">
        <f t="shared" ref="I3446:I3451" si="377">SUM(G3446,H3446)</f>
        <v>0</v>
      </c>
      <c r="J3446" s="131">
        <f>IF(OR(C3446="",$I3437="NSO"),"",VLOOKUP($A3432,'Class-1'!$B$9:$DL$108,20,0))</f>
        <v>0</v>
      </c>
      <c r="K3446" s="1036">
        <f t="shared" ref="K3446:K3451" si="378">SUM(I3446,J3446)</f>
        <v>0</v>
      </c>
      <c r="L3446" s="1037">
        <f t="shared" ref="L3446:L3451" si="379">SUM(J3446,K3446)</f>
        <v>0</v>
      </c>
      <c r="M3446" s="277" t="str">
        <f>IF(OR(C3446="",$I3437="NSO"),"",VLOOKUP($A3432,'Class-1'!$B$9:$DL$108,23,0))</f>
        <v/>
      </c>
    </row>
    <row r="3447" spans="1:13" ht="18" customHeight="1">
      <c r="A3447" s="17"/>
      <c r="B3447" s="436" t="s">
        <v>165</v>
      </c>
      <c r="C3447" s="962" t="str">
        <f>'Class-1'!$Y$3</f>
        <v>Mathematics</v>
      </c>
      <c r="D3447" s="963"/>
      <c r="E3447" s="131">
        <f>IF(OR(C3447="",$I3437="NSO"),"",VLOOKUP($A3432,'Class-1'!$B$9:$DL$108,24,0))</f>
        <v>0</v>
      </c>
      <c r="F3447" s="131">
        <f>IF(OR(C3447="",$I3437="NSO"),"",VLOOKUP($A3432,'Class-1'!$B$9:$DL$108,25,0))</f>
        <v>0</v>
      </c>
      <c r="G3447" s="267">
        <f t="shared" ref="G3447:G3451" si="380">SUM(E3447,F3447)</f>
        <v>0</v>
      </c>
      <c r="H3447" s="131">
        <f>IF(OR(C3447="",$I3437="NSO"),"",VLOOKUP($A3432,'Class-1'!$B$9:$DL$108,30,0))</f>
        <v>0</v>
      </c>
      <c r="I3447" s="264">
        <f t="shared" si="377"/>
        <v>0</v>
      </c>
      <c r="J3447" s="131">
        <f>IF(OR(C3447="",$I3437="NSO"),"",VLOOKUP($A3432,'Class-1'!$B$9:$DL$108,34,0))</f>
        <v>0</v>
      </c>
      <c r="K3447" s="964">
        <f t="shared" si="378"/>
        <v>0</v>
      </c>
      <c r="L3447" s="965">
        <f t="shared" si="379"/>
        <v>0</v>
      </c>
      <c r="M3447" s="277" t="str">
        <f>IF(OR(C3447="",$I3437="NSO"),"",VLOOKUP($A3432,'Class-1'!$B$9:$DL$108,37,0))</f>
        <v/>
      </c>
    </row>
    <row r="3448" spans="1:13" ht="18" customHeight="1">
      <c r="A3448" s="17"/>
      <c r="B3448" s="436" t="s">
        <v>165</v>
      </c>
      <c r="C3448" s="962" t="str">
        <f>'Class-1'!$AM$3</f>
        <v>Sanskrit</v>
      </c>
      <c r="D3448" s="963"/>
      <c r="E3448" s="131">
        <f>IF(OR(C3448="",$I3437="NSO"),"",VLOOKUP($A3432,'Class-1'!$B$9:$DL$108,38,0))</f>
        <v>0</v>
      </c>
      <c r="F3448" s="131">
        <f>IF(OR(C3448="",$I3437="NSO"),"",VLOOKUP($A3432,'Class-1'!$B$9:$DL$108,39,0))</f>
        <v>0</v>
      </c>
      <c r="G3448" s="267">
        <f t="shared" si="380"/>
        <v>0</v>
      </c>
      <c r="H3448" s="131">
        <f>IF(OR(C3448="",$I3437="NSO"),"",VLOOKUP($A3432,'Class-1'!$B$9:$DL$108,44,0))</f>
        <v>0</v>
      </c>
      <c r="I3448" s="264">
        <f t="shared" si="377"/>
        <v>0</v>
      </c>
      <c r="J3448" s="131">
        <f>IF(OR(C3448="",$I3437="NSO"),"",VLOOKUP($A3432,'Class-1'!$B$9:$DL$108,48,0))</f>
        <v>0</v>
      </c>
      <c r="K3448" s="964">
        <f t="shared" si="378"/>
        <v>0</v>
      </c>
      <c r="L3448" s="965">
        <f t="shared" si="379"/>
        <v>0</v>
      </c>
      <c r="M3448" s="277" t="str">
        <f>IF(OR(C3448="",$I3437="NSO"),"",VLOOKUP($A3432,'Class-1'!$B$9:$DL$108,51,0))</f>
        <v/>
      </c>
    </row>
    <row r="3449" spans="1:13" ht="18" customHeight="1">
      <c r="A3449" s="17"/>
      <c r="B3449" s="436" t="s">
        <v>165</v>
      </c>
      <c r="C3449" s="962" t="str">
        <f>'Class-1'!$BA$3</f>
        <v>English</v>
      </c>
      <c r="D3449" s="963"/>
      <c r="E3449" s="131">
        <f>IF(OR(C3449="",$I3437="NSO"),"",VLOOKUP($A3432,'Class-1'!$B$9:$DL$108,52,0))</f>
        <v>0</v>
      </c>
      <c r="F3449" s="131">
        <f>IF(OR(C3449="",$I3437="NSO"),"",VLOOKUP($A3432,'Class-1'!$B$9:$DL$108,53,0))</f>
        <v>0</v>
      </c>
      <c r="G3449" s="267">
        <f t="shared" si="380"/>
        <v>0</v>
      </c>
      <c r="H3449" s="131">
        <f>IF(OR(C3449="",$I3437="NSO"),"",VLOOKUP($A3432,'Class-1'!$B$9:$DL$108,58,0))</f>
        <v>0</v>
      </c>
      <c r="I3449" s="264">
        <f t="shared" si="377"/>
        <v>0</v>
      </c>
      <c r="J3449" s="131">
        <f>IF(OR(C3449="",$I3437="NSO"),"",VLOOKUP($A3432,'Class-1'!$B$9:$DL$108,62,0))</f>
        <v>0</v>
      </c>
      <c r="K3449" s="964">
        <f t="shared" si="378"/>
        <v>0</v>
      </c>
      <c r="L3449" s="965">
        <f t="shared" si="379"/>
        <v>0</v>
      </c>
      <c r="M3449" s="277" t="str">
        <f>IF(OR(C3449="",$I3437="NSO"),"",VLOOKUP($A3432,'Class-1'!$B$9:$DL$108,65,0))</f>
        <v/>
      </c>
    </row>
    <row r="3450" spans="1:13" ht="18" customHeight="1" thickBot="1">
      <c r="A3450" s="17"/>
      <c r="B3450" s="436" t="s">
        <v>165</v>
      </c>
      <c r="C3450" s="966" t="s">
        <v>68</v>
      </c>
      <c r="D3450" s="967"/>
      <c r="E3450" s="470">
        <f>'Class-1'!$BO$7</f>
        <v>20</v>
      </c>
      <c r="F3450" s="470">
        <f>'Class-1'!$BP$7</f>
        <v>20</v>
      </c>
      <c r="G3450" s="266">
        <f t="shared" si="380"/>
        <v>40</v>
      </c>
      <c r="H3450" s="271">
        <f>'Class-1'!$BU$7</f>
        <v>60</v>
      </c>
      <c r="I3450" s="266">
        <f t="shared" si="377"/>
        <v>100</v>
      </c>
      <c r="J3450" s="470">
        <f>'Class-1'!$BY$7</f>
        <v>100</v>
      </c>
      <c r="K3450" s="1032">
        <f t="shared" si="378"/>
        <v>200</v>
      </c>
      <c r="L3450" s="1033">
        <f t="shared" si="379"/>
        <v>300</v>
      </c>
      <c r="M3450" s="276" t="s">
        <v>166</v>
      </c>
    </row>
    <row r="3451" spans="1:13" ht="18" customHeight="1">
      <c r="A3451" s="17"/>
      <c r="B3451" s="436" t="s">
        <v>165</v>
      </c>
      <c r="C3451" s="962" t="str">
        <f>'Class-1'!$BO$3</f>
        <v>Env. Study</v>
      </c>
      <c r="D3451" s="963"/>
      <c r="E3451" s="131">
        <f>IF(OR(C3451="",$I3437="NSO"),"",VLOOKUP($A3432,'Class-1'!$B$9:$DL$108,66,0))</f>
        <v>0</v>
      </c>
      <c r="F3451" s="131">
        <f>IF(OR(C3451="",$I3437="NSO"),"",VLOOKUP($A3432,'Class-1'!$B$9:$DL$108,67,0))</f>
        <v>0</v>
      </c>
      <c r="G3451" s="264">
        <f t="shared" si="380"/>
        <v>0</v>
      </c>
      <c r="H3451" s="131">
        <f>IF(OR(C3451="",$I3437="NSO"),"",VLOOKUP($A3432,'Class-1'!$B$9:$DL$108,72,0))</f>
        <v>0</v>
      </c>
      <c r="I3451" s="264">
        <f t="shared" si="377"/>
        <v>0</v>
      </c>
      <c r="J3451" s="131">
        <f>IF(OR(C3451="",$I3437="NSO"),"",VLOOKUP($A3432,'Class-1'!$B$9:$DL$108,76,0))</f>
        <v>0</v>
      </c>
      <c r="K3451" s="968">
        <f t="shared" si="378"/>
        <v>0</v>
      </c>
      <c r="L3451" s="969">
        <f t="shared" si="379"/>
        <v>0</v>
      </c>
      <c r="M3451" s="277" t="str">
        <f>IF(OR(C3451="",$I3437="NSO"),"",VLOOKUP($A3432,'Class-1'!$B$9:$DL$108,79,0))</f>
        <v/>
      </c>
    </row>
    <row r="3452" spans="1:13" ht="18" customHeight="1" thickBot="1">
      <c r="A3452" s="17"/>
      <c r="B3452" s="436" t="s">
        <v>165</v>
      </c>
      <c r="C3452" s="970"/>
      <c r="D3452" s="971"/>
      <c r="E3452" s="971"/>
      <c r="F3452" s="971"/>
      <c r="G3452" s="971"/>
      <c r="H3452" s="971"/>
      <c r="I3452" s="971"/>
      <c r="J3452" s="971"/>
      <c r="K3452" s="971"/>
      <c r="L3452" s="971"/>
      <c r="M3452" s="972"/>
    </row>
    <row r="3453" spans="1:13" ht="18" customHeight="1">
      <c r="A3453" s="17"/>
      <c r="B3453" s="436" t="s">
        <v>165</v>
      </c>
      <c r="C3453" s="973" t="s">
        <v>120</v>
      </c>
      <c r="D3453" s="974"/>
      <c r="E3453" s="975"/>
      <c r="F3453" s="906" t="s">
        <v>121</v>
      </c>
      <c r="G3453" s="906"/>
      <c r="H3453" s="907" t="s">
        <v>122</v>
      </c>
      <c r="I3453" s="908"/>
      <c r="J3453" s="132" t="s">
        <v>51</v>
      </c>
      <c r="K3453" s="438" t="s">
        <v>123</v>
      </c>
      <c r="L3453" s="262" t="s">
        <v>49</v>
      </c>
      <c r="M3453" s="278" t="s">
        <v>54</v>
      </c>
    </row>
    <row r="3454" spans="1:13" ht="18" customHeight="1" thickBot="1">
      <c r="A3454" s="17"/>
      <c r="B3454" s="436" t="s">
        <v>165</v>
      </c>
      <c r="C3454" s="976"/>
      <c r="D3454" s="977"/>
      <c r="E3454" s="978"/>
      <c r="F3454" s="909">
        <f>IF(OR($I3437="",$I3437="NSO"),"",VLOOKUP($A3432,'Class-1'!$B$9:$DL$108,107,0))</f>
        <v>1000</v>
      </c>
      <c r="G3454" s="910"/>
      <c r="H3454" s="909">
        <f>IF(OR($I3437="",$I3437="NSO"),"",VLOOKUP($A3432,'Class-1'!$B$9:$DL$108,108,0))</f>
        <v>0</v>
      </c>
      <c r="I3454" s="910"/>
      <c r="J3454" s="133">
        <f>IF(OR($I3437="",$I3437="NSO"),"",VLOOKUP($A3432,'Class-1'!$B$9:$DL$200,109,0))</f>
        <v>0</v>
      </c>
      <c r="K3454" s="133" t="str">
        <f>IF(OR($I3437="",$I3437="NSO"),"",VLOOKUP($A3432,'Class-1'!$B$9:$DL$200,110,0))</f>
        <v/>
      </c>
      <c r="L3454" s="263" t="str">
        <f>IF(OR($I3437="",$I3437="NSO"),"",VLOOKUP($A3432,'Class-1'!$B$9:$DL$200,111,0))</f>
        <v/>
      </c>
      <c r="M3454" s="279" t="str">
        <f>IF(OR($I3437="",$I3437="NSO"),"",VLOOKUP($A3432,'Class-1'!$B$9:$DL$200,113,0))</f>
        <v/>
      </c>
    </row>
    <row r="3455" spans="1:13" ht="18" customHeight="1" thickBot="1">
      <c r="A3455" s="17"/>
      <c r="B3455" s="436" t="s">
        <v>165</v>
      </c>
      <c r="C3455" s="979"/>
      <c r="D3455" s="980"/>
      <c r="E3455" s="980"/>
      <c r="F3455" s="980"/>
      <c r="G3455" s="980"/>
      <c r="H3455" s="981"/>
      <c r="I3455" s="983" t="s">
        <v>73</v>
      </c>
      <c r="J3455" s="984"/>
      <c r="K3455" s="63">
        <f>IF(OR($I3437="",$I3437="NSO"),"",VLOOKUP($A3432,'Class-1'!$B$9:$DL$200,104,0))</f>
        <v>0</v>
      </c>
      <c r="L3455" s="982" t="s">
        <v>93</v>
      </c>
      <c r="M3455" s="897"/>
    </row>
    <row r="3456" spans="1:13" ht="18" customHeight="1" thickBot="1">
      <c r="A3456" s="17"/>
      <c r="B3456" s="436" t="s">
        <v>165</v>
      </c>
      <c r="C3456" s="1014" t="s">
        <v>72</v>
      </c>
      <c r="D3456" s="1015"/>
      <c r="E3456" s="1015"/>
      <c r="F3456" s="1015"/>
      <c r="G3456" s="1015"/>
      <c r="H3456" s="1016"/>
      <c r="I3456" s="1017" t="s">
        <v>74</v>
      </c>
      <c r="J3456" s="1018"/>
      <c r="K3456" s="64">
        <f>IF(OR($I3437="",$I3437="NSO"),"",VLOOKUP($A3432,'Class-1'!$B$9:$DL$200,105,0))</f>
        <v>0</v>
      </c>
      <c r="L3456" s="1019" t="str">
        <f>IF(OR($I3437="",$I3437="NSO"),"",VLOOKUP($A3432,'Class-1'!$B$9:$DL$200,106,0))</f>
        <v/>
      </c>
      <c r="M3456" s="1020"/>
    </row>
    <row r="3457" spans="1:13" ht="18" customHeight="1" thickBot="1">
      <c r="A3457" s="17"/>
      <c r="B3457" s="436" t="s">
        <v>165</v>
      </c>
      <c r="C3457" s="1001" t="s">
        <v>66</v>
      </c>
      <c r="D3457" s="1002"/>
      <c r="E3457" s="1003"/>
      <c r="F3457" s="1012" t="s">
        <v>69</v>
      </c>
      <c r="G3457" s="1013"/>
      <c r="H3457" s="272" t="s">
        <v>58</v>
      </c>
      <c r="I3457" s="985" t="s">
        <v>75</v>
      </c>
      <c r="J3457" s="986"/>
      <c r="K3457" s="987">
        <f>IF(OR($I3437="",$I3437="NSO"),"",VLOOKUP($A3432,'Class-1'!$B$9:$DL$200,114,0))</f>
        <v>0</v>
      </c>
      <c r="L3457" s="987"/>
      <c r="M3457" s="988"/>
    </row>
    <row r="3458" spans="1:13" ht="18" customHeight="1">
      <c r="A3458" s="17"/>
      <c r="B3458" s="436" t="s">
        <v>165</v>
      </c>
      <c r="C3458" s="923" t="str">
        <f>'Class-1'!$CC$3</f>
        <v>WORK EXP.</v>
      </c>
      <c r="D3458" s="924"/>
      <c r="E3458" s="925"/>
      <c r="F3458" s="926" t="str">
        <f>IF(OR(C3458="",$I3437="NSO"),"",VLOOKUP($A3432,'Class-1'!$B$9:$DZ$200,121,0))</f>
        <v>0/100</v>
      </c>
      <c r="G3458" s="927"/>
      <c r="H3458" s="85" t="str">
        <f>IF(OR(C3458="",$I3437="NSO"),"",VLOOKUP($A3432,'Class-1'!$B$9:$DL$108,87,0))</f>
        <v/>
      </c>
      <c r="I3458" s="1021" t="s">
        <v>95</v>
      </c>
      <c r="J3458" s="1022"/>
      <c r="K3458" s="1023">
        <f>'Class-1'!$T$2</f>
        <v>44705</v>
      </c>
      <c r="L3458" s="1024"/>
      <c r="M3458" s="1025"/>
    </row>
    <row r="3459" spans="1:13" ht="18" customHeight="1">
      <c r="A3459" s="17"/>
      <c r="B3459" s="436" t="s">
        <v>165</v>
      </c>
      <c r="C3459" s="923" t="str">
        <f>'Class-1'!$CK$3</f>
        <v>ART EDUCATION</v>
      </c>
      <c r="D3459" s="924"/>
      <c r="E3459" s="925"/>
      <c r="F3459" s="926" t="str">
        <f>IF(OR(C3459="",$I3437="NSO"),"",VLOOKUP($A3432,'Class-1'!$B$9:$DZ$200,125,0))</f>
        <v>0/100</v>
      </c>
      <c r="G3459" s="927"/>
      <c r="H3459" s="134" t="str">
        <f>IF(OR(C3459="",$I3437="NSO"),"",VLOOKUP($A3432,'Class-1'!$B$9:$DL$108,95,0))</f>
        <v/>
      </c>
      <c r="I3459" s="928"/>
      <c r="J3459" s="929"/>
      <c r="K3459" s="929"/>
      <c r="L3459" s="929"/>
      <c r="M3459" s="930"/>
    </row>
    <row r="3460" spans="1:13" ht="18" customHeight="1" thickBot="1">
      <c r="A3460" s="17"/>
      <c r="B3460" s="436" t="s">
        <v>165</v>
      </c>
      <c r="C3460" s="931" t="str">
        <f>'Class-1'!$CS$3</f>
        <v>HEALTH &amp; PHY. EDUCATION</v>
      </c>
      <c r="D3460" s="932"/>
      <c r="E3460" s="933"/>
      <c r="F3460" s="926" t="str">
        <f>IF(OR(C3460="",$I3437="NSO"),"",VLOOKUP($A3432,'Class-1'!$B$9:$DZ$200,129,0))</f>
        <v>0/100</v>
      </c>
      <c r="G3460" s="927"/>
      <c r="H3460" s="86" t="str">
        <f>IF(OR(C3460="",$I3437="NSO"),"",VLOOKUP($A3432,'Class-1'!$B$9:$DL$108,103,0))</f>
        <v/>
      </c>
      <c r="I3460" s="889" t="s">
        <v>89</v>
      </c>
      <c r="J3460" s="890"/>
      <c r="K3460" s="936"/>
      <c r="L3460" s="937"/>
      <c r="M3460" s="938"/>
    </row>
    <row r="3461" spans="1:13" ht="18" customHeight="1">
      <c r="A3461" s="17"/>
      <c r="B3461" s="436" t="s">
        <v>165</v>
      </c>
      <c r="C3461" s="895" t="s">
        <v>76</v>
      </c>
      <c r="D3461" s="896"/>
      <c r="E3461" s="896"/>
      <c r="F3461" s="896"/>
      <c r="G3461" s="896"/>
      <c r="H3461" s="897"/>
      <c r="I3461" s="891"/>
      <c r="J3461" s="892"/>
      <c r="K3461" s="939"/>
      <c r="L3461" s="940"/>
      <c r="M3461" s="941"/>
    </row>
    <row r="3462" spans="1:13" ht="18" customHeight="1">
      <c r="A3462" s="17"/>
      <c r="B3462" s="436" t="s">
        <v>165</v>
      </c>
      <c r="C3462" s="135" t="s">
        <v>35</v>
      </c>
      <c r="D3462" s="463" t="s">
        <v>82</v>
      </c>
      <c r="E3462" s="452"/>
      <c r="F3462" s="463" t="s">
        <v>83</v>
      </c>
      <c r="G3462" s="464"/>
      <c r="H3462" s="465"/>
      <c r="I3462" s="893"/>
      <c r="J3462" s="894"/>
      <c r="K3462" s="942"/>
      <c r="L3462" s="943"/>
      <c r="M3462" s="944"/>
    </row>
    <row r="3463" spans="1:13" ht="16.5" customHeight="1">
      <c r="A3463" s="17"/>
      <c r="B3463" s="436" t="s">
        <v>165</v>
      </c>
      <c r="C3463" s="148" t="s">
        <v>168</v>
      </c>
      <c r="D3463" s="451" t="s">
        <v>170</v>
      </c>
      <c r="E3463" s="148"/>
      <c r="F3463" s="468" t="s">
        <v>84</v>
      </c>
      <c r="G3463" s="466"/>
      <c r="H3463" s="467"/>
      <c r="I3463" s="992" t="s">
        <v>90</v>
      </c>
      <c r="J3463" s="993"/>
      <c r="K3463" s="993"/>
      <c r="L3463" s="993"/>
      <c r="M3463" s="994"/>
    </row>
    <row r="3464" spans="1:13" ht="16.5" customHeight="1">
      <c r="A3464" s="17"/>
      <c r="B3464" s="436" t="s">
        <v>165</v>
      </c>
      <c r="C3464" s="471" t="s">
        <v>77</v>
      </c>
      <c r="D3464" s="451" t="s">
        <v>173</v>
      </c>
      <c r="E3464" s="148"/>
      <c r="F3464" s="468" t="s">
        <v>85</v>
      </c>
      <c r="G3464" s="466"/>
      <c r="H3464" s="467"/>
      <c r="I3464" s="995"/>
      <c r="J3464" s="996"/>
      <c r="K3464" s="996"/>
      <c r="L3464" s="996"/>
      <c r="M3464" s="997"/>
    </row>
    <row r="3465" spans="1:13" ht="16.5" customHeight="1">
      <c r="A3465" s="17"/>
      <c r="B3465" s="436" t="s">
        <v>165</v>
      </c>
      <c r="C3465" s="471" t="s">
        <v>78</v>
      </c>
      <c r="D3465" s="451" t="s">
        <v>174</v>
      </c>
      <c r="E3465" s="148"/>
      <c r="F3465" s="468" t="s">
        <v>86</v>
      </c>
      <c r="G3465" s="466"/>
      <c r="H3465" s="467"/>
      <c r="I3465" s="995"/>
      <c r="J3465" s="996"/>
      <c r="K3465" s="996"/>
      <c r="L3465" s="996"/>
      <c r="M3465" s="997"/>
    </row>
    <row r="3466" spans="1:13" ht="16.5" customHeight="1">
      <c r="A3466" s="17"/>
      <c r="B3466" s="436" t="s">
        <v>165</v>
      </c>
      <c r="C3466" s="471" t="s">
        <v>80</v>
      </c>
      <c r="D3466" s="451" t="s">
        <v>171</v>
      </c>
      <c r="E3466" s="148"/>
      <c r="F3466" s="468" t="s">
        <v>88</v>
      </c>
      <c r="G3466" s="466"/>
      <c r="H3466" s="467"/>
      <c r="I3466" s="998"/>
      <c r="J3466" s="999"/>
      <c r="K3466" s="999"/>
      <c r="L3466" s="999"/>
      <c r="M3466" s="1000"/>
    </row>
    <row r="3467" spans="1:13" ht="16.5" customHeight="1" thickBot="1">
      <c r="A3467" s="17"/>
      <c r="B3467" s="437" t="s">
        <v>165</v>
      </c>
      <c r="C3467" s="280" t="s">
        <v>79</v>
      </c>
      <c r="D3467" s="446" t="s">
        <v>172</v>
      </c>
      <c r="E3467" s="439"/>
      <c r="F3467" s="461" t="s">
        <v>87</v>
      </c>
      <c r="G3467" s="462"/>
      <c r="H3467" s="469"/>
      <c r="I3467" s="989" t="s">
        <v>124</v>
      </c>
      <c r="J3467" s="990"/>
      <c r="K3467" s="990"/>
      <c r="L3467" s="990"/>
      <c r="M3467" s="991"/>
    </row>
    <row r="3468" spans="1:13" ht="20.25" customHeight="1" thickBot="1">
      <c r="A3468" s="1004"/>
      <c r="B3468" s="1004"/>
      <c r="C3468" s="1004"/>
      <c r="D3468" s="1004"/>
      <c r="E3468" s="1004"/>
      <c r="F3468" s="1004"/>
      <c r="G3468" s="1004"/>
      <c r="H3468" s="1004"/>
      <c r="I3468" s="1004"/>
      <c r="J3468" s="1004"/>
      <c r="K3468" s="1004"/>
      <c r="L3468" s="1004"/>
      <c r="M3468" s="1004"/>
    </row>
    <row r="3469" spans="1:13" ht="14.25" customHeight="1" thickBot="1">
      <c r="A3469" s="282">
        <f>A3432+1</f>
        <v>96</v>
      </c>
      <c r="B3469" s="1009" t="s">
        <v>61</v>
      </c>
      <c r="C3469" s="1010"/>
      <c r="D3469" s="1010"/>
      <c r="E3469" s="1010"/>
      <c r="F3469" s="1010"/>
      <c r="G3469" s="1010"/>
      <c r="H3469" s="1010"/>
      <c r="I3469" s="1010"/>
      <c r="J3469" s="1010"/>
      <c r="K3469" s="1010"/>
      <c r="L3469" s="1010"/>
      <c r="M3469" s="1011"/>
    </row>
    <row r="3470" spans="1:13" ht="36.75" thickTop="1">
      <c r="A3470" s="17"/>
      <c r="B3470" s="1005"/>
      <c r="C3470" s="1006"/>
      <c r="D3470" s="945" t="str">
        <f>Master!$E$8</f>
        <v>Govt.Sr.Sec.Sch. Raimalwada</v>
      </c>
      <c r="E3470" s="946"/>
      <c r="F3470" s="946"/>
      <c r="G3470" s="946"/>
      <c r="H3470" s="946"/>
      <c r="I3470" s="946"/>
      <c r="J3470" s="946"/>
      <c r="K3470" s="946"/>
      <c r="L3470" s="946"/>
      <c r="M3470" s="947"/>
    </row>
    <row r="3471" spans="1:13" ht="21" customHeight="1" thickBot="1">
      <c r="A3471" s="17"/>
      <c r="B3471" s="1007"/>
      <c r="C3471" s="1008"/>
      <c r="D3471" s="948" t="str">
        <f>Master!$E$11</f>
        <v>P.S.-Bapini (Jodhpur)</v>
      </c>
      <c r="E3471" s="949"/>
      <c r="F3471" s="949"/>
      <c r="G3471" s="949"/>
      <c r="H3471" s="949"/>
      <c r="I3471" s="949"/>
      <c r="J3471" s="949"/>
      <c r="K3471" s="949"/>
      <c r="L3471" s="949"/>
      <c r="M3471" s="950"/>
    </row>
    <row r="3472" spans="1:13" ht="42.75" customHeight="1" thickTop="1">
      <c r="A3472" s="17"/>
      <c r="B3472" s="273"/>
      <c r="C3472" s="916" t="s">
        <v>62</v>
      </c>
      <c r="D3472" s="917"/>
      <c r="E3472" s="917"/>
      <c r="F3472" s="917"/>
      <c r="G3472" s="917"/>
      <c r="H3472" s="917"/>
      <c r="I3472" s="918"/>
      <c r="J3472" s="922" t="s">
        <v>91</v>
      </c>
      <c r="K3472" s="922"/>
      <c r="L3472" s="934" t="str">
        <f>Master!$E$14</f>
        <v>0810000000</v>
      </c>
      <c r="M3472" s="935"/>
    </row>
    <row r="3473" spans="1:13" ht="18" customHeight="1" thickBot="1">
      <c r="A3473" s="17"/>
      <c r="B3473" s="274"/>
      <c r="C3473" s="919"/>
      <c r="D3473" s="920"/>
      <c r="E3473" s="920"/>
      <c r="F3473" s="920"/>
      <c r="G3473" s="920"/>
      <c r="H3473" s="920"/>
      <c r="I3473" s="921"/>
      <c r="J3473" s="898" t="s">
        <v>63</v>
      </c>
      <c r="K3473" s="899"/>
      <c r="L3473" s="902" t="str">
        <f>Master!$E$6</f>
        <v>2021-22</v>
      </c>
      <c r="M3473" s="903"/>
    </row>
    <row r="3474" spans="1:13" ht="18" customHeight="1" thickBot="1">
      <c r="A3474" s="17"/>
      <c r="B3474" s="274"/>
      <c r="C3474" s="951" t="s">
        <v>125</v>
      </c>
      <c r="D3474" s="952"/>
      <c r="E3474" s="952"/>
      <c r="F3474" s="952"/>
      <c r="G3474" s="952"/>
      <c r="H3474" s="952"/>
      <c r="I3474" s="281">
        <f>VLOOKUP($A3469,'Class-1'!$B$9:$F$108,5,0)</f>
        <v>0</v>
      </c>
      <c r="J3474" s="900"/>
      <c r="K3474" s="901"/>
      <c r="L3474" s="904"/>
      <c r="M3474" s="905"/>
    </row>
    <row r="3475" spans="1:13" ht="18" customHeight="1">
      <c r="A3475" s="17"/>
      <c r="B3475" s="436" t="s">
        <v>165</v>
      </c>
      <c r="C3475" s="911" t="s">
        <v>20</v>
      </c>
      <c r="D3475" s="912"/>
      <c r="E3475" s="912"/>
      <c r="F3475" s="913"/>
      <c r="G3475" s="31" t="s">
        <v>101</v>
      </c>
      <c r="H3475" s="914">
        <f>VLOOKUP($A3469,'Class-1'!$B$9:$DL$108,3,0)</f>
        <v>0</v>
      </c>
      <c r="I3475" s="914"/>
      <c r="J3475" s="914"/>
      <c r="K3475" s="914"/>
      <c r="L3475" s="914"/>
      <c r="M3475" s="915"/>
    </row>
    <row r="3476" spans="1:13" ht="18" customHeight="1">
      <c r="A3476" s="17"/>
      <c r="B3476" s="436" t="s">
        <v>165</v>
      </c>
      <c r="C3476" s="953" t="s">
        <v>22</v>
      </c>
      <c r="D3476" s="954"/>
      <c r="E3476" s="954"/>
      <c r="F3476" s="955"/>
      <c r="G3476" s="60" t="s">
        <v>101</v>
      </c>
      <c r="H3476" s="956">
        <f>VLOOKUP($A3469,'Class-1'!$B$9:$DL$108,6,0)</f>
        <v>0</v>
      </c>
      <c r="I3476" s="956"/>
      <c r="J3476" s="956"/>
      <c r="K3476" s="956"/>
      <c r="L3476" s="956"/>
      <c r="M3476" s="957"/>
    </row>
    <row r="3477" spans="1:13" ht="18" customHeight="1">
      <c r="A3477" s="17"/>
      <c r="B3477" s="436" t="s">
        <v>165</v>
      </c>
      <c r="C3477" s="953" t="s">
        <v>23</v>
      </c>
      <c r="D3477" s="954"/>
      <c r="E3477" s="954"/>
      <c r="F3477" s="955"/>
      <c r="G3477" s="60" t="s">
        <v>101</v>
      </c>
      <c r="H3477" s="956">
        <f>VLOOKUP($A3469,'Class-1'!$B$9:$DL$108,7,0)</f>
        <v>0</v>
      </c>
      <c r="I3477" s="956"/>
      <c r="J3477" s="956"/>
      <c r="K3477" s="956"/>
      <c r="L3477" s="956"/>
      <c r="M3477" s="957"/>
    </row>
    <row r="3478" spans="1:13" ht="18" customHeight="1">
      <c r="A3478" s="17"/>
      <c r="B3478" s="436" t="s">
        <v>165</v>
      </c>
      <c r="C3478" s="953" t="s">
        <v>64</v>
      </c>
      <c r="D3478" s="954"/>
      <c r="E3478" s="954"/>
      <c r="F3478" s="955"/>
      <c r="G3478" s="60" t="s">
        <v>101</v>
      </c>
      <c r="H3478" s="956">
        <f>VLOOKUP($A3469,'Class-1'!$B$9:$DL$108,8,0)</f>
        <v>0</v>
      </c>
      <c r="I3478" s="956"/>
      <c r="J3478" s="956"/>
      <c r="K3478" s="956"/>
      <c r="L3478" s="956"/>
      <c r="M3478" s="957"/>
    </row>
    <row r="3479" spans="1:13" ht="18" customHeight="1">
      <c r="A3479" s="17"/>
      <c r="B3479" s="436" t="s">
        <v>165</v>
      </c>
      <c r="C3479" s="953" t="s">
        <v>65</v>
      </c>
      <c r="D3479" s="954"/>
      <c r="E3479" s="954"/>
      <c r="F3479" s="955"/>
      <c r="G3479" s="60" t="s">
        <v>101</v>
      </c>
      <c r="H3479" s="1026" t="str">
        <f>CONCATENATE('Class-1'!$F$4,'Class-1'!$I$4)</f>
        <v>4(A)</v>
      </c>
      <c r="I3479" s="956"/>
      <c r="J3479" s="956"/>
      <c r="K3479" s="956"/>
      <c r="L3479" s="956"/>
      <c r="M3479" s="957"/>
    </row>
    <row r="3480" spans="1:13" ht="18" customHeight="1" thickBot="1">
      <c r="A3480" s="17"/>
      <c r="B3480" s="436" t="s">
        <v>165</v>
      </c>
      <c r="C3480" s="1027" t="s">
        <v>25</v>
      </c>
      <c r="D3480" s="1028"/>
      <c r="E3480" s="1028"/>
      <c r="F3480" s="1029"/>
      <c r="G3480" s="130" t="s">
        <v>101</v>
      </c>
      <c r="H3480" s="1030">
        <f>VLOOKUP($A3469,'Class-1'!$B$9:$DL$108,9,0)</f>
        <v>0</v>
      </c>
      <c r="I3480" s="1030"/>
      <c r="J3480" s="1030"/>
      <c r="K3480" s="1030"/>
      <c r="L3480" s="1030"/>
      <c r="M3480" s="1031"/>
    </row>
    <row r="3481" spans="1:13" ht="18" customHeight="1">
      <c r="A3481" s="17"/>
      <c r="B3481" s="436" t="s">
        <v>165</v>
      </c>
      <c r="C3481" s="958" t="s">
        <v>66</v>
      </c>
      <c r="D3481" s="959"/>
      <c r="E3481" s="268" t="s">
        <v>109</v>
      </c>
      <c r="F3481" s="268" t="s">
        <v>110</v>
      </c>
      <c r="G3481" s="265" t="s">
        <v>34</v>
      </c>
      <c r="H3481" s="269" t="s">
        <v>67</v>
      </c>
      <c r="I3481" s="265" t="s">
        <v>147</v>
      </c>
      <c r="J3481" s="270" t="s">
        <v>31</v>
      </c>
      <c r="K3481" s="960" t="s">
        <v>118</v>
      </c>
      <c r="L3481" s="961"/>
      <c r="M3481" s="275" t="s">
        <v>119</v>
      </c>
    </row>
    <row r="3482" spans="1:13" ht="18" customHeight="1" thickBot="1">
      <c r="A3482" s="17"/>
      <c r="B3482" s="436" t="s">
        <v>165</v>
      </c>
      <c r="C3482" s="966" t="s">
        <v>68</v>
      </c>
      <c r="D3482" s="967"/>
      <c r="E3482" s="470">
        <f>'Class-1'!$K$7</f>
        <v>20</v>
      </c>
      <c r="F3482" s="470">
        <f>'Class-1'!$L$7</f>
        <v>20</v>
      </c>
      <c r="G3482" s="266">
        <f>E3482+F3482</f>
        <v>40</v>
      </c>
      <c r="H3482" s="470">
        <f>'Class-1'!$Q$7</f>
        <v>60</v>
      </c>
      <c r="I3482" s="266">
        <f>G3482+H3482</f>
        <v>100</v>
      </c>
      <c r="J3482" s="470">
        <f>'Class-1'!$U$7</f>
        <v>100</v>
      </c>
      <c r="K3482" s="1032">
        <f>I3482+J3482</f>
        <v>200</v>
      </c>
      <c r="L3482" s="1033"/>
      <c r="M3482" s="276" t="s">
        <v>166</v>
      </c>
    </row>
    <row r="3483" spans="1:13" ht="18" customHeight="1">
      <c r="A3483" s="17"/>
      <c r="B3483" s="436" t="s">
        <v>165</v>
      </c>
      <c r="C3483" s="1034" t="str">
        <f>'Class-1'!$K$3</f>
        <v>Hindi</v>
      </c>
      <c r="D3483" s="1035"/>
      <c r="E3483" s="131">
        <f>IF(OR(C3483="",$I3474="NSO"),"",VLOOKUP($A3469,'Class-1'!$B$9:$DL$108,10,0))</f>
        <v>0</v>
      </c>
      <c r="F3483" s="131">
        <f>IF(OR(C3483="",$I3474="NSO"),"",VLOOKUP($A3469,'Class-1'!$B$9:$DL$108,11,0))</f>
        <v>0</v>
      </c>
      <c r="G3483" s="267">
        <f>SUM(E3483,F3483)</f>
        <v>0</v>
      </c>
      <c r="H3483" s="131">
        <f>IF(OR(C3483="",$I3474="NSO"),"",VLOOKUP($A3469,'Class-1'!$B$9:$DL$108,16,0))</f>
        <v>0</v>
      </c>
      <c r="I3483" s="264">
        <f t="shared" ref="I3483:I3488" si="381">SUM(G3483,H3483)</f>
        <v>0</v>
      </c>
      <c r="J3483" s="131">
        <f>IF(OR(C3483="",$I3474="NSO"),"",VLOOKUP($A3469,'Class-1'!$B$9:$DL$108,20,0))</f>
        <v>0</v>
      </c>
      <c r="K3483" s="1036">
        <f t="shared" ref="K3483:K3488" si="382">SUM(I3483,J3483)</f>
        <v>0</v>
      </c>
      <c r="L3483" s="1037">
        <f t="shared" ref="L3483:L3488" si="383">SUM(J3483,K3483)</f>
        <v>0</v>
      </c>
      <c r="M3483" s="277" t="str">
        <f>IF(OR(C3483="",$I3474="NSO"),"",VLOOKUP($A3469,'Class-1'!$B$9:$DL$108,23,0))</f>
        <v/>
      </c>
    </row>
    <row r="3484" spans="1:13" ht="18" customHeight="1">
      <c r="A3484" s="17"/>
      <c r="B3484" s="436" t="s">
        <v>165</v>
      </c>
      <c r="C3484" s="962" t="str">
        <f>'Class-1'!$Y$3</f>
        <v>Mathematics</v>
      </c>
      <c r="D3484" s="963"/>
      <c r="E3484" s="131">
        <f>IF(OR(C3484="",$I3474="NSO"),"",VLOOKUP($A3469,'Class-1'!$B$9:$DL$108,24,0))</f>
        <v>0</v>
      </c>
      <c r="F3484" s="131">
        <f>IF(OR(C3484="",$I3474="NSO"),"",VLOOKUP($A3469,'Class-1'!$B$9:$DL$108,25,0))</f>
        <v>0</v>
      </c>
      <c r="G3484" s="267">
        <f t="shared" ref="G3484:G3488" si="384">SUM(E3484,F3484)</f>
        <v>0</v>
      </c>
      <c r="H3484" s="131">
        <f>IF(OR(C3484="",$I3474="NSO"),"",VLOOKUP($A3469,'Class-1'!$B$9:$DL$108,30,0))</f>
        <v>0</v>
      </c>
      <c r="I3484" s="264">
        <f t="shared" si="381"/>
        <v>0</v>
      </c>
      <c r="J3484" s="131">
        <f>IF(OR(C3484="",$I3474="NSO"),"",VLOOKUP($A3469,'Class-1'!$B$9:$DL$108,34,0))</f>
        <v>0</v>
      </c>
      <c r="K3484" s="964">
        <f t="shared" si="382"/>
        <v>0</v>
      </c>
      <c r="L3484" s="965">
        <f t="shared" si="383"/>
        <v>0</v>
      </c>
      <c r="M3484" s="277" t="str">
        <f>IF(OR(C3484="",$I3474="NSO"),"",VLOOKUP($A3469,'Class-1'!$B$9:$DL$108,37,0))</f>
        <v/>
      </c>
    </row>
    <row r="3485" spans="1:13" ht="18" customHeight="1">
      <c r="A3485" s="17"/>
      <c r="B3485" s="436" t="s">
        <v>165</v>
      </c>
      <c r="C3485" s="962" t="str">
        <f>'Class-1'!$AM$3</f>
        <v>Sanskrit</v>
      </c>
      <c r="D3485" s="963"/>
      <c r="E3485" s="131">
        <f>IF(OR(C3485="",$I3474="NSO"),"",VLOOKUP($A3469,'Class-1'!$B$9:$DL$108,38,0))</f>
        <v>0</v>
      </c>
      <c r="F3485" s="131">
        <f>IF(OR(C3485="",$I3474="NSO"),"",VLOOKUP($A3469,'Class-1'!$B$9:$DL$108,39,0))</f>
        <v>0</v>
      </c>
      <c r="G3485" s="267">
        <f t="shared" si="384"/>
        <v>0</v>
      </c>
      <c r="H3485" s="131">
        <f>IF(OR(C3485="",$I3474="NSO"),"",VLOOKUP($A3469,'Class-1'!$B$9:$DL$108,44,0))</f>
        <v>0</v>
      </c>
      <c r="I3485" s="264">
        <f t="shared" si="381"/>
        <v>0</v>
      </c>
      <c r="J3485" s="131">
        <f>IF(OR(C3485="",$I3474="NSO"),"",VLOOKUP($A3469,'Class-1'!$B$9:$DL$108,48,0))</f>
        <v>0</v>
      </c>
      <c r="K3485" s="964">
        <f t="shared" si="382"/>
        <v>0</v>
      </c>
      <c r="L3485" s="965">
        <f t="shared" si="383"/>
        <v>0</v>
      </c>
      <c r="M3485" s="277" t="str">
        <f>IF(OR(C3485="",$I3474="NSO"),"",VLOOKUP($A3469,'Class-1'!$B$9:$DL$108,51,0))</f>
        <v/>
      </c>
    </row>
    <row r="3486" spans="1:13" ht="18" customHeight="1">
      <c r="A3486" s="17"/>
      <c r="B3486" s="436" t="s">
        <v>165</v>
      </c>
      <c r="C3486" s="962" t="str">
        <f>'Class-1'!$BA$3</f>
        <v>English</v>
      </c>
      <c r="D3486" s="963"/>
      <c r="E3486" s="131">
        <f>IF(OR(C3486="",$I3474="NSO"),"",VLOOKUP($A3469,'Class-1'!$B$9:$DL$108,52,0))</f>
        <v>0</v>
      </c>
      <c r="F3486" s="131">
        <f>IF(OR(C3486="",$I3474="NSO"),"",VLOOKUP($A3469,'Class-1'!$B$9:$DL$108,53,0))</f>
        <v>0</v>
      </c>
      <c r="G3486" s="267">
        <f t="shared" si="384"/>
        <v>0</v>
      </c>
      <c r="H3486" s="131">
        <f>IF(OR(C3486="",$I3474="NSO"),"",VLOOKUP($A3469,'Class-1'!$B$9:$DL$108,58,0))</f>
        <v>0</v>
      </c>
      <c r="I3486" s="264">
        <f t="shared" si="381"/>
        <v>0</v>
      </c>
      <c r="J3486" s="131">
        <f>IF(OR(C3486="",$I3474="NSO"),"",VLOOKUP($A3469,'Class-1'!$B$9:$DL$108,62,0))</f>
        <v>0</v>
      </c>
      <c r="K3486" s="964">
        <f t="shared" si="382"/>
        <v>0</v>
      </c>
      <c r="L3486" s="965">
        <f t="shared" si="383"/>
        <v>0</v>
      </c>
      <c r="M3486" s="277" t="str">
        <f>IF(OR(C3486="",$I3474="NSO"),"",VLOOKUP($A3469,'Class-1'!$B$9:$DL$108,65,0))</f>
        <v/>
      </c>
    </row>
    <row r="3487" spans="1:13" ht="18" customHeight="1" thickBot="1">
      <c r="A3487" s="17"/>
      <c r="B3487" s="436" t="s">
        <v>165</v>
      </c>
      <c r="C3487" s="966" t="s">
        <v>68</v>
      </c>
      <c r="D3487" s="967"/>
      <c r="E3487" s="470">
        <f>'Class-1'!$BO$7</f>
        <v>20</v>
      </c>
      <c r="F3487" s="470">
        <f>'Class-1'!$BP$7</f>
        <v>20</v>
      </c>
      <c r="G3487" s="266">
        <f t="shared" si="384"/>
        <v>40</v>
      </c>
      <c r="H3487" s="271">
        <f>'Class-1'!$BU$7</f>
        <v>60</v>
      </c>
      <c r="I3487" s="266">
        <f t="shared" si="381"/>
        <v>100</v>
      </c>
      <c r="J3487" s="470">
        <f>'Class-1'!$BY$7</f>
        <v>100</v>
      </c>
      <c r="K3487" s="1032">
        <f t="shared" si="382"/>
        <v>200</v>
      </c>
      <c r="L3487" s="1033">
        <f t="shared" si="383"/>
        <v>300</v>
      </c>
      <c r="M3487" s="276" t="s">
        <v>166</v>
      </c>
    </row>
    <row r="3488" spans="1:13" ht="18" customHeight="1">
      <c r="A3488" s="17"/>
      <c r="B3488" s="436" t="s">
        <v>165</v>
      </c>
      <c r="C3488" s="962" t="str">
        <f>'Class-1'!$BO$3</f>
        <v>Env. Study</v>
      </c>
      <c r="D3488" s="963"/>
      <c r="E3488" s="131">
        <f>IF(OR(C3488="",$I3474="NSO"),"",VLOOKUP($A3469,'Class-1'!$B$9:$DL$108,66,0))</f>
        <v>0</v>
      </c>
      <c r="F3488" s="131">
        <f>IF(OR(C3488="",$I3474="NSO"),"",VLOOKUP($A3469,'Class-1'!$B$9:$DL$108,67,0))</f>
        <v>0</v>
      </c>
      <c r="G3488" s="264">
        <f t="shared" si="384"/>
        <v>0</v>
      </c>
      <c r="H3488" s="131">
        <f>IF(OR(C3488="",$I3474="NSO"),"",VLOOKUP($A3469,'Class-1'!$B$9:$DL$108,72,0))</f>
        <v>0</v>
      </c>
      <c r="I3488" s="264">
        <f t="shared" si="381"/>
        <v>0</v>
      </c>
      <c r="J3488" s="131">
        <f>IF(OR(C3488="",$I3474="NSO"),"",VLOOKUP($A3469,'Class-1'!$B$9:$DL$108,76,0))</f>
        <v>0</v>
      </c>
      <c r="K3488" s="968">
        <f t="shared" si="382"/>
        <v>0</v>
      </c>
      <c r="L3488" s="969">
        <f t="shared" si="383"/>
        <v>0</v>
      </c>
      <c r="M3488" s="277" t="str">
        <f>IF(OR(C3488="",$I3474="NSO"),"",VLOOKUP($A3469,'Class-1'!$B$9:$DL$108,79,0))</f>
        <v/>
      </c>
    </row>
    <row r="3489" spans="1:13" ht="18" customHeight="1" thickBot="1">
      <c r="A3489" s="17"/>
      <c r="B3489" s="436" t="s">
        <v>165</v>
      </c>
      <c r="C3489" s="970"/>
      <c r="D3489" s="971"/>
      <c r="E3489" s="971"/>
      <c r="F3489" s="971"/>
      <c r="G3489" s="971"/>
      <c r="H3489" s="971"/>
      <c r="I3489" s="971"/>
      <c r="J3489" s="971"/>
      <c r="K3489" s="971"/>
      <c r="L3489" s="971"/>
      <c r="M3489" s="972"/>
    </row>
    <row r="3490" spans="1:13" ht="18" customHeight="1">
      <c r="A3490" s="17"/>
      <c r="B3490" s="436" t="s">
        <v>165</v>
      </c>
      <c r="C3490" s="973" t="s">
        <v>120</v>
      </c>
      <c r="D3490" s="974"/>
      <c r="E3490" s="975"/>
      <c r="F3490" s="906" t="s">
        <v>121</v>
      </c>
      <c r="G3490" s="906"/>
      <c r="H3490" s="907" t="s">
        <v>122</v>
      </c>
      <c r="I3490" s="908"/>
      <c r="J3490" s="132" t="s">
        <v>51</v>
      </c>
      <c r="K3490" s="438" t="s">
        <v>123</v>
      </c>
      <c r="L3490" s="262" t="s">
        <v>49</v>
      </c>
      <c r="M3490" s="278" t="s">
        <v>54</v>
      </c>
    </row>
    <row r="3491" spans="1:13" ht="18" customHeight="1" thickBot="1">
      <c r="A3491" s="17"/>
      <c r="B3491" s="436" t="s">
        <v>165</v>
      </c>
      <c r="C3491" s="976"/>
      <c r="D3491" s="977"/>
      <c r="E3491" s="978"/>
      <c r="F3491" s="909">
        <f>IF(OR($I3474="",$I3474="NSO"),"",VLOOKUP($A3469,'Class-1'!$B$9:$DL$108,107,0))</f>
        <v>1000</v>
      </c>
      <c r="G3491" s="910"/>
      <c r="H3491" s="909">
        <f>IF(OR($I3474="",$I3474="NSO"),"",VLOOKUP($A3469,'Class-1'!$B$9:$DL$108,108,0))</f>
        <v>0</v>
      </c>
      <c r="I3491" s="910"/>
      <c r="J3491" s="133">
        <f>IF(OR($I3474="",$I3474="NSO"),"",VLOOKUP($A3469,'Class-1'!$B$9:$DL$200,109,0))</f>
        <v>0</v>
      </c>
      <c r="K3491" s="133" t="str">
        <f>IF(OR($I3474="",$I3474="NSO"),"",VLOOKUP($A3469,'Class-1'!$B$9:$DL$200,110,0))</f>
        <v/>
      </c>
      <c r="L3491" s="263" t="str">
        <f>IF(OR($I3474="",$I3474="NSO"),"",VLOOKUP($A3469,'Class-1'!$B$9:$DL$200,111,0))</f>
        <v/>
      </c>
      <c r="M3491" s="279" t="str">
        <f>IF(OR($I3474="",$I3474="NSO"),"",VLOOKUP($A3469,'Class-1'!$B$9:$DL$200,113,0))</f>
        <v/>
      </c>
    </row>
    <row r="3492" spans="1:13" ht="18" customHeight="1" thickBot="1">
      <c r="A3492" s="17"/>
      <c r="B3492" s="436" t="s">
        <v>165</v>
      </c>
      <c r="C3492" s="979"/>
      <c r="D3492" s="980"/>
      <c r="E3492" s="980"/>
      <c r="F3492" s="980"/>
      <c r="G3492" s="980"/>
      <c r="H3492" s="981"/>
      <c r="I3492" s="983" t="s">
        <v>73</v>
      </c>
      <c r="J3492" s="984"/>
      <c r="K3492" s="63">
        <f>IF(OR($I3474="",$I3474="NSO"),"",VLOOKUP($A3469,'Class-1'!$B$9:$DL$200,104,0))</f>
        <v>0</v>
      </c>
      <c r="L3492" s="982" t="s">
        <v>93</v>
      </c>
      <c r="M3492" s="897"/>
    </row>
    <row r="3493" spans="1:13" ht="18" customHeight="1" thickBot="1">
      <c r="A3493" s="17"/>
      <c r="B3493" s="436" t="s">
        <v>165</v>
      </c>
      <c r="C3493" s="1014" t="s">
        <v>72</v>
      </c>
      <c r="D3493" s="1015"/>
      <c r="E3493" s="1015"/>
      <c r="F3493" s="1015"/>
      <c r="G3493" s="1015"/>
      <c r="H3493" s="1016"/>
      <c r="I3493" s="1017" t="s">
        <v>74</v>
      </c>
      <c r="J3493" s="1018"/>
      <c r="K3493" s="64">
        <f>IF(OR($I3474="",$I3474="NSO"),"",VLOOKUP($A3469,'Class-1'!$B$9:$DL$200,105,0))</f>
        <v>0</v>
      </c>
      <c r="L3493" s="1019" t="str">
        <f>IF(OR($I3474="",$I3474="NSO"),"",VLOOKUP($A3469,'Class-1'!$B$9:$DL$200,106,0))</f>
        <v/>
      </c>
      <c r="M3493" s="1020"/>
    </row>
    <row r="3494" spans="1:13" ht="18" customHeight="1" thickBot="1">
      <c r="A3494" s="17"/>
      <c r="B3494" s="436" t="s">
        <v>165</v>
      </c>
      <c r="C3494" s="1001" t="s">
        <v>66</v>
      </c>
      <c r="D3494" s="1002"/>
      <c r="E3494" s="1003"/>
      <c r="F3494" s="1012" t="s">
        <v>69</v>
      </c>
      <c r="G3494" s="1013"/>
      <c r="H3494" s="272" t="s">
        <v>58</v>
      </c>
      <c r="I3494" s="985" t="s">
        <v>75</v>
      </c>
      <c r="J3494" s="986"/>
      <c r="K3494" s="987">
        <f>IF(OR($I3474="",$I3474="NSO"),"",VLOOKUP($A3469,'Class-1'!$B$9:$DL$200,114,0))</f>
        <v>0</v>
      </c>
      <c r="L3494" s="987"/>
      <c r="M3494" s="988"/>
    </row>
    <row r="3495" spans="1:13" ht="18" customHeight="1">
      <c r="A3495" s="17"/>
      <c r="B3495" s="436" t="s">
        <v>165</v>
      </c>
      <c r="C3495" s="923" t="str">
        <f>'Class-1'!$CC$3</f>
        <v>WORK EXP.</v>
      </c>
      <c r="D3495" s="924"/>
      <c r="E3495" s="925"/>
      <c r="F3495" s="926" t="str">
        <f>IF(OR(C3495="",$I3474="NSO"),"",VLOOKUP($A3469,'Class-1'!$B$9:$DZ$200,121,0))</f>
        <v>0/100</v>
      </c>
      <c r="G3495" s="927"/>
      <c r="H3495" s="85" t="str">
        <f>IF(OR(C3495="",$I3474="NSO"),"",VLOOKUP($A3469,'Class-1'!$B$9:$DL$108,87,0))</f>
        <v/>
      </c>
      <c r="I3495" s="1021" t="s">
        <v>95</v>
      </c>
      <c r="J3495" s="1022"/>
      <c r="K3495" s="1023">
        <f>'Class-1'!$T$2</f>
        <v>44705</v>
      </c>
      <c r="L3495" s="1024"/>
      <c r="M3495" s="1025"/>
    </row>
    <row r="3496" spans="1:13" ht="18" customHeight="1">
      <c r="A3496" s="17"/>
      <c r="B3496" s="436" t="s">
        <v>165</v>
      </c>
      <c r="C3496" s="923" t="str">
        <f>'Class-1'!$CK$3</f>
        <v>ART EDUCATION</v>
      </c>
      <c r="D3496" s="924"/>
      <c r="E3496" s="925"/>
      <c r="F3496" s="926" t="str">
        <f>IF(OR(C3496="",$I3474="NSO"),"",VLOOKUP($A3469,'Class-1'!$B$9:$DZ$200,125,0))</f>
        <v>0/100</v>
      </c>
      <c r="G3496" s="927"/>
      <c r="H3496" s="134" t="str">
        <f>IF(OR(C3496="",$I3474="NSO"),"",VLOOKUP($A3469,'Class-1'!$B$9:$DL$108,95,0))</f>
        <v/>
      </c>
      <c r="I3496" s="928"/>
      <c r="J3496" s="929"/>
      <c r="K3496" s="929"/>
      <c r="L3496" s="929"/>
      <c r="M3496" s="930"/>
    </row>
    <row r="3497" spans="1:13" ht="18" customHeight="1" thickBot="1">
      <c r="A3497" s="17"/>
      <c r="B3497" s="436" t="s">
        <v>165</v>
      </c>
      <c r="C3497" s="931" t="str">
        <f>'Class-1'!$CS$3</f>
        <v>HEALTH &amp; PHY. EDUCATION</v>
      </c>
      <c r="D3497" s="932"/>
      <c r="E3497" s="933"/>
      <c r="F3497" s="926" t="str">
        <f>IF(OR(C3497="",$I3474="NSO"),"",VLOOKUP($A3469,'Class-1'!$B$9:$DZ$200,129,0))</f>
        <v>0/100</v>
      </c>
      <c r="G3497" s="927"/>
      <c r="H3497" s="86" t="str">
        <f>IF(OR(C3497="",$I3474="NSO"),"",VLOOKUP($A3469,'Class-1'!$B$9:$DL$108,103,0))</f>
        <v/>
      </c>
      <c r="I3497" s="889" t="s">
        <v>89</v>
      </c>
      <c r="J3497" s="890"/>
      <c r="K3497" s="936"/>
      <c r="L3497" s="937"/>
      <c r="M3497" s="938"/>
    </row>
    <row r="3498" spans="1:13" ht="18" customHeight="1">
      <c r="A3498" s="17"/>
      <c r="B3498" s="436" t="s">
        <v>165</v>
      </c>
      <c r="C3498" s="895" t="s">
        <v>76</v>
      </c>
      <c r="D3498" s="896"/>
      <c r="E3498" s="896"/>
      <c r="F3498" s="896"/>
      <c r="G3498" s="896"/>
      <c r="H3498" s="897"/>
      <c r="I3498" s="891"/>
      <c r="J3498" s="892"/>
      <c r="K3498" s="939"/>
      <c r="L3498" s="940"/>
      <c r="M3498" s="941"/>
    </row>
    <row r="3499" spans="1:13" ht="18" customHeight="1">
      <c r="A3499" s="17"/>
      <c r="B3499" s="436" t="s">
        <v>165</v>
      </c>
      <c r="C3499" s="135" t="s">
        <v>35</v>
      </c>
      <c r="D3499" s="463" t="s">
        <v>82</v>
      </c>
      <c r="E3499" s="452"/>
      <c r="F3499" s="463" t="s">
        <v>83</v>
      </c>
      <c r="G3499" s="464"/>
      <c r="H3499" s="465"/>
      <c r="I3499" s="893"/>
      <c r="J3499" s="894"/>
      <c r="K3499" s="942"/>
      <c r="L3499" s="943"/>
      <c r="M3499" s="944"/>
    </row>
    <row r="3500" spans="1:13" ht="16.5" customHeight="1">
      <c r="A3500" s="17"/>
      <c r="B3500" s="436" t="s">
        <v>165</v>
      </c>
      <c r="C3500" s="148" t="s">
        <v>168</v>
      </c>
      <c r="D3500" s="451" t="s">
        <v>170</v>
      </c>
      <c r="E3500" s="148"/>
      <c r="F3500" s="468" t="s">
        <v>84</v>
      </c>
      <c r="G3500" s="466"/>
      <c r="H3500" s="467"/>
      <c r="I3500" s="992" t="s">
        <v>90</v>
      </c>
      <c r="J3500" s="993"/>
      <c r="K3500" s="993"/>
      <c r="L3500" s="993"/>
      <c r="M3500" s="994"/>
    </row>
    <row r="3501" spans="1:13" ht="16.5" customHeight="1">
      <c r="A3501" s="17"/>
      <c r="B3501" s="436" t="s">
        <v>165</v>
      </c>
      <c r="C3501" s="471" t="s">
        <v>77</v>
      </c>
      <c r="D3501" s="451" t="s">
        <v>173</v>
      </c>
      <c r="E3501" s="148"/>
      <c r="F3501" s="468" t="s">
        <v>85</v>
      </c>
      <c r="G3501" s="466"/>
      <c r="H3501" s="467"/>
      <c r="I3501" s="995"/>
      <c r="J3501" s="996"/>
      <c r="K3501" s="996"/>
      <c r="L3501" s="996"/>
      <c r="M3501" s="997"/>
    </row>
    <row r="3502" spans="1:13" ht="16.5" customHeight="1">
      <c r="A3502" s="17"/>
      <c r="B3502" s="436" t="s">
        <v>165</v>
      </c>
      <c r="C3502" s="471" t="s">
        <v>78</v>
      </c>
      <c r="D3502" s="451" t="s">
        <v>174</v>
      </c>
      <c r="E3502" s="148"/>
      <c r="F3502" s="468" t="s">
        <v>86</v>
      </c>
      <c r="G3502" s="466"/>
      <c r="H3502" s="467"/>
      <c r="I3502" s="995"/>
      <c r="J3502" s="996"/>
      <c r="K3502" s="996"/>
      <c r="L3502" s="996"/>
      <c r="M3502" s="997"/>
    </row>
    <row r="3503" spans="1:13" ht="16.5" customHeight="1">
      <c r="A3503" s="17"/>
      <c r="B3503" s="436" t="s">
        <v>165</v>
      </c>
      <c r="C3503" s="471" t="s">
        <v>80</v>
      </c>
      <c r="D3503" s="451" t="s">
        <v>171</v>
      </c>
      <c r="E3503" s="148"/>
      <c r="F3503" s="468" t="s">
        <v>88</v>
      </c>
      <c r="G3503" s="466"/>
      <c r="H3503" s="467"/>
      <c r="I3503" s="998"/>
      <c r="J3503" s="999"/>
      <c r="K3503" s="999"/>
      <c r="L3503" s="999"/>
      <c r="M3503" s="1000"/>
    </row>
    <row r="3504" spans="1:13" ht="16.5" customHeight="1" thickBot="1">
      <c r="A3504" s="17"/>
      <c r="B3504" s="437" t="s">
        <v>165</v>
      </c>
      <c r="C3504" s="280" t="s">
        <v>79</v>
      </c>
      <c r="D3504" s="446" t="s">
        <v>172</v>
      </c>
      <c r="E3504" s="439"/>
      <c r="F3504" s="461" t="s">
        <v>87</v>
      </c>
      <c r="G3504" s="462"/>
      <c r="H3504" s="469"/>
      <c r="I3504" s="989" t="s">
        <v>124</v>
      </c>
      <c r="J3504" s="990"/>
      <c r="K3504" s="990"/>
      <c r="L3504" s="990"/>
      <c r="M3504" s="991"/>
    </row>
    <row r="3505" spans="1:13" ht="14.25" customHeight="1" thickBot="1">
      <c r="A3505" s="282">
        <f>A3469+1</f>
        <v>97</v>
      </c>
      <c r="B3505" s="1009" t="s">
        <v>61</v>
      </c>
      <c r="C3505" s="1010"/>
      <c r="D3505" s="1010"/>
      <c r="E3505" s="1010"/>
      <c r="F3505" s="1010"/>
      <c r="G3505" s="1010"/>
      <c r="H3505" s="1010"/>
      <c r="I3505" s="1010"/>
      <c r="J3505" s="1010"/>
      <c r="K3505" s="1010"/>
      <c r="L3505" s="1010"/>
      <c r="M3505" s="1011"/>
    </row>
    <row r="3506" spans="1:13" ht="36.75" thickTop="1">
      <c r="A3506" s="17"/>
      <c r="B3506" s="1005"/>
      <c r="C3506" s="1006"/>
      <c r="D3506" s="945" t="str">
        <f>Master!$E$8</f>
        <v>Govt.Sr.Sec.Sch. Raimalwada</v>
      </c>
      <c r="E3506" s="946"/>
      <c r="F3506" s="946"/>
      <c r="G3506" s="946"/>
      <c r="H3506" s="946"/>
      <c r="I3506" s="946"/>
      <c r="J3506" s="946"/>
      <c r="K3506" s="946"/>
      <c r="L3506" s="946"/>
      <c r="M3506" s="947"/>
    </row>
    <row r="3507" spans="1:13" ht="21" customHeight="1" thickBot="1">
      <c r="A3507" s="17"/>
      <c r="B3507" s="1007"/>
      <c r="C3507" s="1008"/>
      <c r="D3507" s="948" t="str">
        <f>Master!$E$11</f>
        <v>P.S.-Bapini (Jodhpur)</v>
      </c>
      <c r="E3507" s="949"/>
      <c r="F3507" s="949"/>
      <c r="G3507" s="949"/>
      <c r="H3507" s="949"/>
      <c r="I3507" s="949"/>
      <c r="J3507" s="949"/>
      <c r="K3507" s="949"/>
      <c r="L3507" s="949"/>
      <c r="M3507" s="950"/>
    </row>
    <row r="3508" spans="1:13" ht="42.75" customHeight="1" thickTop="1">
      <c r="A3508" s="17"/>
      <c r="B3508" s="273"/>
      <c r="C3508" s="916" t="s">
        <v>62</v>
      </c>
      <c r="D3508" s="917"/>
      <c r="E3508" s="917"/>
      <c r="F3508" s="917"/>
      <c r="G3508" s="917"/>
      <c r="H3508" s="917"/>
      <c r="I3508" s="918"/>
      <c r="J3508" s="922" t="s">
        <v>91</v>
      </c>
      <c r="K3508" s="922"/>
      <c r="L3508" s="934" t="str">
        <f>Master!$E$14</f>
        <v>0810000000</v>
      </c>
      <c r="M3508" s="935"/>
    </row>
    <row r="3509" spans="1:13" ht="18" customHeight="1" thickBot="1">
      <c r="A3509" s="17"/>
      <c r="B3509" s="274"/>
      <c r="C3509" s="919"/>
      <c r="D3509" s="920"/>
      <c r="E3509" s="920"/>
      <c r="F3509" s="920"/>
      <c r="G3509" s="920"/>
      <c r="H3509" s="920"/>
      <c r="I3509" s="921"/>
      <c r="J3509" s="898" t="s">
        <v>63</v>
      </c>
      <c r="K3509" s="899"/>
      <c r="L3509" s="902" t="str">
        <f>Master!$E$6</f>
        <v>2021-22</v>
      </c>
      <c r="M3509" s="903"/>
    </row>
    <row r="3510" spans="1:13" ht="18" customHeight="1" thickBot="1">
      <c r="A3510" s="17"/>
      <c r="B3510" s="274"/>
      <c r="C3510" s="951" t="s">
        <v>125</v>
      </c>
      <c r="D3510" s="952"/>
      <c r="E3510" s="952"/>
      <c r="F3510" s="952"/>
      <c r="G3510" s="952"/>
      <c r="H3510" s="952"/>
      <c r="I3510" s="281">
        <f>VLOOKUP($A3505,'Class-1'!$B$9:$F$108,5,0)</f>
        <v>0</v>
      </c>
      <c r="J3510" s="900"/>
      <c r="K3510" s="901"/>
      <c r="L3510" s="904"/>
      <c r="M3510" s="905"/>
    </row>
    <row r="3511" spans="1:13" ht="18" customHeight="1">
      <c r="A3511" s="17"/>
      <c r="B3511" s="436" t="s">
        <v>165</v>
      </c>
      <c r="C3511" s="911" t="s">
        <v>20</v>
      </c>
      <c r="D3511" s="912"/>
      <c r="E3511" s="912"/>
      <c r="F3511" s="913"/>
      <c r="G3511" s="31" t="s">
        <v>101</v>
      </c>
      <c r="H3511" s="914">
        <f>VLOOKUP($A3505,'Class-1'!$B$9:$DL$108,3,0)</f>
        <v>0</v>
      </c>
      <c r="I3511" s="914"/>
      <c r="J3511" s="914"/>
      <c r="K3511" s="914"/>
      <c r="L3511" s="914"/>
      <c r="M3511" s="915"/>
    </row>
    <row r="3512" spans="1:13" ht="18" customHeight="1">
      <c r="A3512" s="17"/>
      <c r="B3512" s="436" t="s">
        <v>165</v>
      </c>
      <c r="C3512" s="953" t="s">
        <v>22</v>
      </c>
      <c r="D3512" s="954"/>
      <c r="E3512" s="954"/>
      <c r="F3512" s="955"/>
      <c r="G3512" s="60" t="s">
        <v>101</v>
      </c>
      <c r="H3512" s="956">
        <f>VLOOKUP($A3505,'Class-1'!$B$9:$DL$108,6,0)</f>
        <v>0</v>
      </c>
      <c r="I3512" s="956"/>
      <c r="J3512" s="956"/>
      <c r="K3512" s="956"/>
      <c r="L3512" s="956"/>
      <c r="M3512" s="957"/>
    </row>
    <row r="3513" spans="1:13" ht="18" customHeight="1">
      <c r="A3513" s="17"/>
      <c r="B3513" s="436" t="s">
        <v>165</v>
      </c>
      <c r="C3513" s="953" t="s">
        <v>23</v>
      </c>
      <c r="D3513" s="954"/>
      <c r="E3513" s="954"/>
      <c r="F3513" s="955"/>
      <c r="G3513" s="60" t="s">
        <v>101</v>
      </c>
      <c r="H3513" s="956">
        <f>VLOOKUP($A3505,'Class-1'!$B$9:$DL$108,7,0)</f>
        <v>0</v>
      </c>
      <c r="I3513" s="956"/>
      <c r="J3513" s="956"/>
      <c r="K3513" s="956"/>
      <c r="L3513" s="956"/>
      <c r="M3513" s="957"/>
    </row>
    <row r="3514" spans="1:13" ht="18" customHeight="1">
      <c r="A3514" s="17"/>
      <c r="B3514" s="436" t="s">
        <v>165</v>
      </c>
      <c r="C3514" s="953" t="s">
        <v>64</v>
      </c>
      <c r="D3514" s="954"/>
      <c r="E3514" s="954"/>
      <c r="F3514" s="955"/>
      <c r="G3514" s="60" t="s">
        <v>101</v>
      </c>
      <c r="H3514" s="956">
        <f>VLOOKUP($A3505,'Class-1'!$B$9:$DL$108,8,0)</f>
        <v>0</v>
      </c>
      <c r="I3514" s="956"/>
      <c r="J3514" s="956"/>
      <c r="K3514" s="956"/>
      <c r="L3514" s="956"/>
      <c r="M3514" s="957"/>
    </row>
    <row r="3515" spans="1:13" ht="18" customHeight="1">
      <c r="A3515" s="17"/>
      <c r="B3515" s="436" t="s">
        <v>165</v>
      </c>
      <c r="C3515" s="953" t="s">
        <v>65</v>
      </c>
      <c r="D3515" s="954"/>
      <c r="E3515" s="954"/>
      <c r="F3515" s="955"/>
      <c r="G3515" s="60" t="s">
        <v>101</v>
      </c>
      <c r="H3515" s="1026" t="str">
        <f>CONCATENATE('Class-1'!$F$4,'Class-1'!$I$4)</f>
        <v>4(A)</v>
      </c>
      <c r="I3515" s="956"/>
      <c r="J3515" s="956"/>
      <c r="K3515" s="956"/>
      <c r="L3515" s="956"/>
      <c r="M3515" s="957"/>
    </row>
    <row r="3516" spans="1:13" ht="18" customHeight="1" thickBot="1">
      <c r="A3516" s="17"/>
      <c r="B3516" s="436" t="s">
        <v>165</v>
      </c>
      <c r="C3516" s="1027" t="s">
        <v>25</v>
      </c>
      <c r="D3516" s="1028"/>
      <c r="E3516" s="1028"/>
      <c r="F3516" s="1029"/>
      <c r="G3516" s="130" t="s">
        <v>101</v>
      </c>
      <c r="H3516" s="1030">
        <f>VLOOKUP($A3505,'Class-1'!$B$9:$DL$108,9,0)</f>
        <v>0</v>
      </c>
      <c r="I3516" s="1030"/>
      <c r="J3516" s="1030"/>
      <c r="K3516" s="1030"/>
      <c r="L3516" s="1030"/>
      <c r="M3516" s="1031"/>
    </row>
    <row r="3517" spans="1:13" ht="18" customHeight="1">
      <c r="A3517" s="17"/>
      <c r="B3517" s="436" t="s">
        <v>165</v>
      </c>
      <c r="C3517" s="958" t="s">
        <v>66</v>
      </c>
      <c r="D3517" s="959"/>
      <c r="E3517" s="268" t="s">
        <v>109</v>
      </c>
      <c r="F3517" s="268" t="s">
        <v>110</v>
      </c>
      <c r="G3517" s="265" t="s">
        <v>34</v>
      </c>
      <c r="H3517" s="269" t="s">
        <v>67</v>
      </c>
      <c r="I3517" s="265" t="s">
        <v>147</v>
      </c>
      <c r="J3517" s="270" t="s">
        <v>31</v>
      </c>
      <c r="K3517" s="960" t="s">
        <v>118</v>
      </c>
      <c r="L3517" s="961"/>
      <c r="M3517" s="275" t="s">
        <v>119</v>
      </c>
    </row>
    <row r="3518" spans="1:13" ht="18" customHeight="1" thickBot="1">
      <c r="A3518" s="17"/>
      <c r="B3518" s="436" t="s">
        <v>165</v>
      </c>
      <c r="C3518" s="966" t="s">
        <v>68</v>
      </c>
      <c r="D3518" s="967"/>
      <c r="E3518" s="470">
        <f>'Class-1'!$K$7</f>
        <v>20</v>
      </c>
      <c r="F3518" s="470">
        <f>'Class-1'!$L$7</f>
        <v>20</v>
      </c>
      <c r="G3518" s="266">
        <f>E3518+F3518</f>
        <v>40</v>
      </c>
      <c r="H3518" s="470">
        <f>'Class-1'!$Q$7</f>
        <v>60</v>
      </c>
      <c r="I3518" s="266">
        <f>G3518+H3518</f>
        <v>100</v>
      </c>
      <c r="J3518" s="470">
        <f>'Class-1'!$U$7</f>
        <v>100</v>
      </c>
      <c r="K3518" s="1032">
        <f>I3518+J3518</f>
        <v>200</v>
      </c>
      <c r="L3518" s="1033"/>
      <c r="M3518" s="276" t="s">
        <v>166</v>
      </c>
    </row>
    <row r="3519" spans="1:13" ht="18" customHeight="1">
      <c r="A3519" s="17"/>
      <c r="B3519" s="436" t="s">
        <v>165</v>
      </c>
      <c r="C3519" s="1034" t="str">
        <f>'Class-1'!$K$3</f>
        <v>Hindi</v>
      </c>
      <c r="D3519" s="1035"/>
      <c r="E3519" s="131">
        <f>IF(OR(C3519="",$I3510="NSO"),"",VLOOKUP($A3505,'Class-1'!$B$9:$DL$108,10,0))</f>
        <v>0</v>
      </c>
      <c r="F3519" s="131">
        <f>IF(OR(C3519="",$I3510="NSO"),"",VLOOKUP($A3505,'Class-1'!$B$9:$DL$108,11,0))</f>
        <v>0</v>
      </c>
      <c r="G3519" s="267">
        <f>SUM(E3519,F3519)</f>
        <v>0</v>
      </c>
      <c r="H3519" s="131">
        <f>IF(OR(C3519="",$I3510="NSO"),"",VLOOKUP($A3505,'Class-1'!$B$9:$DL$108,16,0))</f>
        <v>0</v>
      </c>
      <c r="I3519" s="264">
        <f t="shared" ref="I3519:I3524" si="385">SUM(G3519,H3519)</f>
        <v>0</v>
      </c>
      <c r="J3519" s="131">
        <f>IF(OR(C3519="",$I3510="NSO"),"",VLOOKUP($A3505,'Class-1'!$B$9:$DL$108,20,0))</f>
        <v>0</v>
      </c>
      <c r="K3519" s="1036">
        <f t="shared" ref="K3519:K3524" si="386">SUM(I3519,J3519)</f>
        <v>0</v>
      </c>
      <c r="L3519" s="1037">
        <f t="shared" ref="L3519:L3524" si="387">SUM(J3519,K3519)</f>
        <v>0</v>
      </c>
      <c r="M3519" s="277" t="str">
        <f>IF(OR(C3519="",$I3510="NSO"),"",VLOOKUP($A3505,'Class-1'!$B$9:$DL$108,23,0))</f>
        <v/>
      </c>
    </row>
    <row r="3520" spans="1:13" ht="18" customHeight="1">
      <c r="A3520" s="17"/>
      <c r="B3520" s="436" t="s">
        <v>165</v>
      </c>
      <c r="C3520" s="962" t="str">
        <f>'Class-1'!$Y$3</f>
        <v>Mathematics</v>
      </c>
      <c r="D3520" s="963"/>
      <c r="E3520" s="131">
        <f>IF(OR(C3520="",$I3510="NSO"),"",VLOOKUP($A3505,'Class-1'!$B$9:$DL$108,24,0))</f>
        <v>0</v>
      </c>
      <c r="F3520" s="131">
        <f>IF(OR(C3520="",$I3510="NSO"),"",VLOOKUP($A3505,'Class-1'!$B$9:$DL$108,25,0))</f>
        <v>0</v>
      </c>
      <c r="G3520" s="267">
        <f t="shared" ref="G3520:G3524" si="388">SUM(E3520,F3520)</f>
        <v>0</v>
      </c>
      <c r="H3520" s="131">
        <f>IF(OR(C3520="",$I3510="NSO"),"",VLOOKUP($A3505,'Class-1'!$B$9:$DL$108,30,0))</f>
        <v>0</v>
      </c>
      <c r="I3520" s="264">
        <f t="shared" si="385"/>
        <v>0</v>
      </c>
      <c r="J3520" s="131">
        <f>IF(OR(C3520="",$I3510="NSO"),"",VLOOKUP($A3505,'Class-1'!$B$9:$DL$108,34,0))</f>
        <v>0</v>
      </c>
      <c r="K3520" s="964">
        <f t="shared" si="386"/>
        <v>0</v>
      </c>
      <c r="L3520" s="965">
        <f t="shared" si="387"/>
        <v>0</v>
      </c>
      <c r="M3520" s="277" t="str">
        <f>IF(OR(C3520="",$I3510="NSO"),"",VLOOKUP($A3505,'Class-1'!$B$9:$DL$108,37,0))</f>
        <v/>
      </c>
    </row>
    <row r="3521" spans="1:13" ht="18" customHeight="1">
      <c r="A3521" s="17"/>
      <c r="B3521" s="436" t="s">
        <v>165</v>
      </c>
      <c r="C3521" s="962" t="str">
        <f>'Class-1'!$AM$3</f>
        <v>Sanskrit</v>
      </c>
      <c r="D3521" s="963"/>
      <c r="E3521" s="131">
        <f>IF(OR(C3521="",$I3510="NSO"),"",VLOOKUP($A3505,'Class-1'!$B$9:$DL$108,38,0))</f>
        <v>0</v>
      </c>
      <c r="F3521" s="131">
        <f>IF(OR(C3521="",$I3510="NSO"),"",VLOOKUP($A3505,'Class-1'!$B$9:$DL$108,39,0))</f>
        <v>0</v>
      </c>
      <c r="G3521" s="267">
        <f t="shared" si="388"/>
        <v>0</v>
      </c>
      <c r="H3521" s="131">
        <f>IF(OR(C3521="",$I3510="NSO"),"",VLOOKUP($A3505,'Class-1'!$B$9:$DL$108,44,0))</f>
        <v>0</v>
      </c>
      <c r="I3521" s="264">
        <f t="shared" si="385"/>
        <v>0</v>
      </c>
      <c r="J3521" s="131">
        <f>IF(OR(C3521="",$I3510="NSO"),"",VLOOKUP($A3505,'Class-1'!$B$9:$DL$108,48,0))</f>
        <v>0</v>
      </c>
      <c r="K3521" s="964">
        <f t="shared" si="386"/>
        <v>0</v>
      </c>
      <c r="L3521" s="965">
        <f t="shared" si="387"/>
        <v>0</v>
      </c>
      <c r="M3521" s="277" t="str">
        <f>IF(OR(C3521="",$I3510="NSO"),"",VLOOKUP($A3505,'Class-1'!$B$9:$DL$108,51,0))</f>
        <v/>
      </c>
    </row>
    <row r="3522" spans="1:13" ht="18" customHeight="1">
      <c r="A3522" s="17"/>
      <c r="B3522" s="436" t="s">
        <v>165</v>
      </c>
      <c r="C3522" s="962" t="str">
        <f>'Class-1'!$BA$3</f>
        <v>English</v>
      </c>
      <c r="D3522" s="963"/>
      <c r="E3522" s="131">
        <f>IF(OR(C3522="",$I3510="NSO"),"",VLOOKUP($A3505,'Class-1'!$B$9:$DL$108,52,0))</f>
        <v>0</v>
      </c>
      <c r="F3522" s="131">
        <f>IF(OR(C3522="",$I3510="NSO"),"",VLOOKUP($A3505,'Class-1'!$B$9:$DL$108,53,0))</f>
        <v>0</v>
      </c>
      <c r="G3522" s="267">
        <f t="shared" si="388"/>
        <v>0</v>
      </c>
      <c r="H3522" s="131">
        <f>IF(OR(C3522="",$I3510="NSO"),"",VLOOKUP($A3505,'Class-1'!$B$9:$DL$108,58,0))</f>
        <v>0</v>
      </c>
      <c r="I3522" s="264">
        <f t="shared" si="385"/>
        <v>0</v>
      </c>
      <c r="J3522" s="131">
        <f>IF(OR(C3522="",$I3510="NSO"),"",VLOOKUP($A3505,'Class-1'!$B$9:$DL$108,62,0))</f>
        <v>0</v>
      </c>
      <c r="K3522" s="964">
        <f t="shared" si="386"/>
        <v>0</v>
      </c>
      <c r="L3522" s="965">
        <f t="shared" si="387"/>
        <v>0</v>
      </c>
      <c r="M3522" s="277" t="str">
        <f>IF(OR(C3522="",$I3510="NSO"),"",VLOOKUP($A3505,'Class-1'!$B$9:$DL$108,65,0))</f>
        <v/>
      </c>
    </row>
    <row r="3523" spans="1:13" ht="18" customHeight="1" thickBot="1">
      <c r="A3523" s="17"/>
      <c r="B3523" s="436" t="s">
        <v>165</v>
      </c>
      <c r="C3523" s="966" t="s">
        <v>68</v>
      </c>
      <c r="D3523" s="967"/>
      <c r="E3523" s="470">
        <f>'Class-1'!$BO$7</f>
        <v>20</v>
      </c>
      <c r="F3523" s="470">
        <f>'Class-1'!$BP$7</f>
        <v>20</v>
      </c>
      <c r="G3523" s="266">
        <f t="shared" si="388"/>
        <v>40</v>
      </c>
      <c r="H3523" s="271">
        <f>'Class-1'!$BU$7</f>
        <v>60</v>
      </c>
      <c r="I3523" s="266">
        <f t="shared" si="385"/>
        <v>100</v>
      </c>
      <c r="J3523" s="470">
        <f>'Class-1'!$BY$7</f>
        <v>100</v>
      </c>
      <c r="K3523" s="1032">
        <f t="shared" si="386"/>
        <v>200</v>
      </c>
      <c r="L3523" s="1033">
        <f t="shared" si="387"/>
        <v>300</v>
      </c>
      <c r="M3523" s="276" t="s">
        <v>166</v>
      </c>
    </row>
    <row r="3524" spans="1:13" ht="18" customHeight="1">
      <c r="A3524" s="17"/>
      <c r="B3524" s="436" t="s">
        <v>165</v>
      </c>
      <c r="C3524" s="962" t="str">
        <f>'Class-1'!$BO$3</f>
        <v>Env. Study</v>
      </c>
      <c r="D3524" s="963"/>
      <c r="E3524" s="131">
        <f>IF(OR(C3524="",$I3510="NSO"),"",VLOOKUP($A3505,'Class-1'!$B$9:$DL$108,66,0))</f>
        <v>0</v>
      </c>
      <c r="F3524" s="131">
        <f>IF(OR(C3524="",$I3510="NSO"),"",VLOOKUP($A3505,'Class-1'!$B$9:$DL$108,67,0))</f>
        <v>0</v>
      </c>
      <c r="G3524" s="264">
        <f t="shared" si="388"/>
        <v>0</v>
      </c>
      <c r="H3524" s="131">
        <f>IF(OR(C3524="",$I3510="NSO"),"",VLOOKUP($A3505,'Class-1'!$B$9:$DL$108,72,0))</f>
        <v>0</v>
      </c>
      <c r="I3524" s="264">
        <f t="shared" si="385"/>
        <v>0</v>
      </c>
      <c r="J3524" s="131">
        <f>IF(OR(C3524="",$I3510="NSO"),"",VLOOKUP($A3505,'Class-1'!$B$9:$DL$108,76,0))</f>
        <v>0</v>
      </c>
      <c r="K3524" s="968">
        <f t="shared" si="386"/>
        <v>0</v>
      </c>
      <c r="L3524" s="969">
        <f t="shared" si="387"/>
        <v>0</v>
      </c>
      <c r="M3524" s="277" t="str">
        <f>IF(OR(C3524="",$I3510="NSO"),"",VLOOKUP($A3505,'Class-1'!$B$9:$DL$108,79,0))</f>
        <v/>
      </c>
    </row>
    <row r="3525" spans="1:13" ht="18" customHeight="1" thickBot="1">
      <c r="A3525" s="17"/>
      <c r="B3525" s="436" t="s">
        <v>165</v>
      </c>
      <c r="C3525" s="970"/>
      <c r="D3525" s="971"/>
      <c r="E3525" s="971"/>
      <c r="F3525" s="971"/>
      <c r="G3525" s="971"/>
      <c r="H3525" s="971"/>
      <c r="I3525" s="971"/>
      <c r="J3525" s="971"/>
      <c r="K3525" s="971"/>
      <c r="L3525" s="971"/>
      <c r="M3525" s="972"/>
    </row>
    <row r="3526" spans="1:13" ht="18" customHeight="1">
      <c r="A3526" s="17"/>
      <c r="B3526" s="436" t="s">
        <v>165</v>
      </c>
      <c r="C3526" s="973" t="s">
        <v>120</v>
      </c>
      <c r="D3526" s="974"/>
      <c r="E3526" s="975"/>
      <c r="F3526" s="906" t="s">
        <v>121</v>
      </c>
      <c r="G3526" s="906"/>
      <c r="H3526" s="907" t="s">
        <v>122</v>
      </c>
      <c r="I3526" s="908"/>
      <c r="J3526" s="132" t="s">
        <v>51</v>
      </c>
      <c r="K3526" s="438" t="s">
        <v>123</v>
      </c>
      <c r="L3526" s="262" t="s">
        <v>49</v>
      </c>
      <c r="M3526" s="278" t="s">
        <v>54</v>
      </c>
    </row>
    <row r="3527" spans="1:13" ht="18" customHeight="1" thickBot="1">
      <c r="A3527" s="17"/>
      <c r="B3527" s="436" t="s">
        <v>165</v>
      </c>
      <c r="C3527" s="976"/>
      <c r="D3527" s="977"/>
      <c r="E3527" s="978"/>
      <c r="F3527" s="909">
        <f>IF(OR($I3510="",$I3510="NSO"),"",VLOOKUP($A3505,'Class-1'!$B$9:$DL$108,107,0))</f>
        <v>1000</v>
      </c>
      <c r="G3527" s="910"/>
      <c r="H3527" s="909">
        <f>IF(OR($I3510="",$I3510="NSO"),"",VLOOKUP($A3505,'Class-1'!$B$9:$DL$108,108,0))</f>
        <v>0</v>
      </c>
      <c r="I3527" s="910"/>
      <c r="J3527" s="133">
        <f>IF(OR($I3510="",$I3510="NSO"),"",VLOOKUP($A3505,'Class-1'!$B$9:$DL$200,109,0))</f>
        <v>0</v>
      </c>
      <c r="K3527" s="133" t="str">
        <f>IF(OR($I3510="",$I3510="NSO"),"",VLOOKUP($A3505,'Class-1'!$B$9:$DL$200,110,0))</f>
        <v/>
      </c>
      <c r="L3527" s="263" t="str">
        <f>IF(OR($I3510="",$I3510="NSO"),"",VLOOKUP($A3505,'Class-1'!$B$9:$DL$200,111,0))</f>
        <v/>
      </c>
      <c r="M3527" s="279" t="str">
        <f>IF(OR($I3510="",$I3510="NSO"),"",VLOOKUP($A3505,'Class-1'!$B$9:$DL$200,113,0))</f>
        <v/>
      </c>
    </row>
    <row r="3528" spans="1:13" ht="18" customHeight="1" thickBot="1">
      <c r="A3528" s="17"/>
      <c r="B3528" s="436" t="s">
        <v>165</v>
      </c>
      <c r="C3528" s="979"/>
      <c r="D3528" s="980"/>
      <c r="E3528" s="980"/>
      <c r="F3528" s="980"/>
      <c r="G3528" s="980"/>
      <c r="H3528" s="981"/>
      <c r="I3528" s="983" t="s">
        <v>73</v>
      </c>
      <c r="J3528" s="984"/>
      <c r="K3528" s="63">
        <f>IF(OR($I3510="",$I3510="NSO"),"",VLOOKUP($A3505,'Class-1'!$B$9:$DL$200,104,0))</f>
        <v>0</v>
      </c>
      <c r="L3528" s="982" t="s">
        <v>93</v>
      </c>
      <c r="M3528" s="897"/>
    </row>
    <row r="3529" spans="1:13" ht="18" customHeight="1" thickBot="1">
      <c r="A3529" s="17"/>
      <c r="B3529" s="436" t="s">
        <v>165</v>
      </c>
      <c r="C3529" s="1014" t="s">
        <v>72</v>
      </c>
      <c r="D3529" s="1015"/>
      <c r="E3529" s="1015"/>
      <c r="F3529" s="1015"/>
      <c r="G3529" s="1015"/>
      <c r="H3529" s="1016"/>
      <c r="I3529" s="1017" t="s">
        <v>74</v>
      </c>
      <c r="J3529" s="1018"/>
      <c r="K3529" s="64">
        <f>IF(OR($I3510="",$I3510="NSO"),"",VLOOKUP($A3505,'Class-1'!$B$9:$DL$200,105,0))</f>
        <v>0</v>
      </c>
      <c r="L3529" s="1019" t="str">
        <f>IF(OR($I3510="",$I3510="NSO"),"",VLOOKUP($A3505,'Class-1'!$B$9:$DL$200,106,0))</f>
        <v/>
      </c>
      <c r="M3529" s="1020"/>
    </row>
    <row r="3530" spans="1:13" ht="18" customHeight="1" thickBot="1">
      <c r="A3530" s="17"/>
      <c r="B3530" s="436" t="s">
        <v>165</v>
      </c>
      <c r="C3530" s="1001" t="s">
        <v>66</v>
      </c>
      <c r="D3530" s="1002"/>
      <c r="E3530" s="1003"/>
      <c r="F3530" s="1012" t="s">
        <v>69</v>
      </c>
      <c r="G3530" s="1013"/>
      <c r="H3530" s="272" t="s">
        <v>58</v>
      </c>
      <c r="I3530" s="985" t="s">
        <v>75</v>
      </c>
      <c r="J3530" s="986"/>
      <c r="K3530" s="987">
        <f>IF(OR($I3510="",$I3510="NSO"),"",VLOOKUP($A3505,'Class-1'!$B$9:$DL$200,114,0))</f>
        <v>0</v>
      </c>
      <c r="L3530" s="987"/>
      <c r="M3530" s="988"/>
    </row>
    <row r="3531" spans="1:13" ht="18" customHeight="1">
      <c r="A3531" s="17"/>
      <c r="B3531" s="436" t="s">
        <v>165</v>
      </c>
      <c r="C3531" s="923" t="str">
        <f>'Class-1'!$CC$3</f>
        <v>WORK EXP.</v>
      </c>
      <c r="D3531" s="924"/>
      <c r="E3531" s="925"/>
      <c r="F3531" s="926" t="str">
        <f>IF(OR(C3531="",$I3510="NSO"),"",VLOOKUP($A3505,'Class-1'!$B$9:$DZ$200,121,0))</f>
        <v>0/100</v>
      </c>
      <c r="G3531" s="927"/>
      <c r="H3531" s="85" t="str">
        <f>IF(OR(C3531="",$I3510="NSO"),"",VLOOKUP($A3505,'Class-1'!$B$9:$DL$108,87,0))</f>
        <v/>
      </c>
      <c r="I3531" s="1021" t="s">
        <v>95</v>
      </c>
      <c r="J3531" s="1022"/>
      <c r="K3531" s="1023">
        <f>'Class-1'!$T$2</f>
        <v>44705</v>
      </c>
      <c r="L3531" s="1024"/>
      <c r="M3531" s="1025"/>
    </row>
    <row r="3532" spans="1:13" ht="18" customHeight="1">
      <c r="A3532" s="17"/>
      <c r="B3532" s="436" t="s">
        <v>165</v>
      </c>
      <c r="C3532" s="923" t="str">
        <f>'Class-1'!$CK$3</f>
        <v>ART EDUCATION</v>
      </c>
      <c r="D3532" s="924"/>
      <c r="E3532" s="925"/>
      <c r="F3532" s="926" t="str">
        <f>IF(OR(C3532="",$I3510="NSO"),"",VLOOKUP($A3505,'Class-1'!$B$9:$DZ$200,125,0))</f>
        <v>0/100</v>
      </c>
      <c r="G3532" s="927"/>
      <c r="H3532" s="134" t="str">
        <f>IF(OR(C3532="",$I3510="NSO"),"",VLOOKUP($A3505,'Class-1'!$B$9:$DL$108,95,0))</f>
        <v/>
      </c>
      <c r="I3532" s="928"/>
      <c r="J3532" s="929"/>
      <c r="K3532" s="929"/>
      <c r="L3532" s="929"/>
      <c r="M3532" s="930"/>
    </row>
    <row r="3533" spans="1:13" ht="18" customHeight="1" thickBot="1">
      <c r="A3533" s="17"/>
      <c r="B3533" s="436" t="s">
        <v>165</v>
      </c>
      <c r="C3533" s="931" t="str">
        <f>'Class-1'!$CS$3</f>
        <v>HEALTH &amp; PHY. EDUCATION</v>
      </c>
      <c r="D3533" s="932"/>
      <c r="E3533" s="933"/>
      <c r="F3533" s="926" t="str">
        <f>IF(OR(C3533="",$I3510="NSO"),"",VLOOKUP($A3505,'Class-1'!$B$9:$DZ$200,129,0))</f>
        <v>0/100</v>
      </c>
      <c r="G3533" s="927"/>
      <c r="H3533" s="86" t="str">
        <f>IF(OR(C3533="",$I3510="NSO"),"",VLOOKUP($A3505,'Class-1'!$B$9:$DL$108,103,0))</f>
        <v/>
      </c>
      <c r="I3533" s="889" t="s">
        <v>89</v>
      </c>
      <c r="J3533" s="890"/>
      <c r="K3533" s="936"/>
      <c r="L3533" s="937"/>
      <c r="M3533" s="938"/>
    </row>
    <row r="3534" spans="1:13" ht="18" customHeight="1">
      <c r="A3534" s="17"/>
      <c r="B3534" s="436" t="s">
        <v>165</v>
      </c>
      <c r="C3534" s="895" t="s">
        <v>76</v>
      </c>
      <c r="D3534" s="896"/>
      <c r="E3534" s="896"/>
      <c r="F3534" s="896"/>
      <c r="G3534" s="896"/>
      <c r="H3534" s="897"/>
      <c r="I3534" s="891"/>
      <c r="J3534" s="892"/>
      <c r="K3534" s="939"/>
      <c r="L3534" s="940"/>
      <c r="M3534" s="941"/>
    </row>
    <row r="3535" spans="1:13" ht="18" customHeight="1">
      <c r="A3535" s="17"/>
      <c r="B3535" s="436" t="s">
        <v>165</v>
      </c>
      <c r="C3535" s="135" t="s">
        <v>35</v>
      </c>
      <c r="D3535" s="463" t="s">
        <v>82</v>
      </c>
      <c r="E3535" s="452"/>
      <c r="F3535" s="463" t="s">
        <v>83</v>
      </c>
      <c r="G3535" s="464"/>
      <c r="H3535" s="465"/>
      <c r="I3535" s="893"/>
      <c r="J3535" s="894"/>
      <c r="K3535" s="942"/>
      <c r="L3535" s="943"/>
      <c r="M3535" s="944"/>
    </row>
    <row r="3536" spans="1:13" ht="16.5" customHeight="1">
      <c r="A3536" s="17"/>
      <c r="B3536" s="436" t="s">
        <v>165</v>
      </c>
      <c r="C3536" s="148" t="s">
        <v>168</v>
      </c>
      <c r="D3536" s="451" t="s">
        <v>170</v>
      </c>
      <c r="E3536" s="148"/>
      <c r="F3536" s="468" t="s">
        <v>84</v>
      </c>
      <c r="G3536" s="466"/>
      <c r="H3536" s="467"/>
      <c r="I3536" s="992" t="s">
        <v>90</v>
      </c>
      <c r="J3536" s="993"/>
      <c r="K3536" s="993"/>
      <c r="L3536" s="993"/>
      <c r="M3536" s="994"/>
    </row>
    <row r="3537" spans="1:13" ht="16.5" customHeight="1">
      <c r="A3537" s="17"/>
      <c r="B3537" s="436" t="s">
        <v>165</v>
      </c>
      <c r="C3537" s="471" t="s">
        <v>77</v>
      </c>
      <c r="D3537" s="451" t="s">
        <v>173</v>
      </c>
      <c r="E3537" s="148"/>
      <c r="F3537" s="468" t="s">
        <v>85</v>
      </c>
      <c r="G3537" s="466"/>
      <c r="H3537" s="467"/>
      <c r="I3537" s="995"/>
      <c r="J3537" s="996"/>
      <c r="K3537" s="996"/>
      <c r="L3537" s="996"/>
      <c r="M3537" s="997"/>
    </row>
    <row r="3538" spans="1:13" ht="16.5" customHeight="1">
      <c r="A3538" s="17"/>
      <c r="B3538" s="436" t="s">
        <v>165</v>
      </c>
      <c r="C3538" s="471" t="s">
        <v>78</v>
      </c>
      <c r="D3538" s="451" t="s">
        <v>174</v>
      </c>
      <c r="E3538" s="148"/>
      <c r="F3538" s="468" t="s">
        <v>86</v>
      </c>
      <c r="G3538" s="466"/>
      <c r="H3538" s="467"/>
      <c r="I3538" s="995"/>
      <c r="J3538" s="996"/>
      <c r="K3538" s="996"/>
      <c r="L3538" s="996"/>
      <c r="M3538" s="997"/>
    </row>
    <row r="3539" spans="1:13" ht="16.5" customHeight="1">
      <c r="A3539" s="17"/>
      <c r="B3539" s="436" t="s">
        <v>165</v>
      </c>
      <c r="C3539" s="471" t="s">
        <v>80</v>
      </c>
      <c r="D3539" s="451" t="s">
        <v>171</v>
      </c>
      <c r="E3539" s="148"/>
      <c r="F3539" s="468" t="s">
        <v>88</v>
      </c>
      <c r="G3539" s="466"/>
      <c r="H3539" s="467"/>
      <c r="I3539" s="998"/>
      <c r="J3539" s="999"/>
      <c r="K3539" s="999"/>
      <c r="L3539" s="999"/>
      <c r="M3539" s="1000"/>
    </row>
    <row r="3540" spans="1:13" ht="16.5" customHeight="1" thickBot="1">
      <c r="A3540" s="17"/>
      <c r="B3540" s="437" t="s">
        <v>165</v>
      </c>
      <c r="C3540" s="280" t="s">
        <v>79</v>
      </c>
      <c r="D3540" s="446" t="s">
        <v>172</v>
      </c>
      <c r="E3540" s="439"/>
      <c r="F3540" s="461" t="s">
        <v>87</v>
      </c>
      <c r="G3540" s="462"/>
      <c r="H3540" s="469"/>
      <c r="I3540" s="989" t="s">
        <v>124</v>
      </c>
      <c r="J3540" s="990"/>
      <c r="K3540" s="990"/>
      <c r="L3540" s="990"/>
      <c r="M3540" s="991"/>
    </row>
    <row r="3541" spans="1:13" ht="20.25" customHeight="1" thickBot="1">
      <c r="A3541" s="1004"/>
      <c r="B3541" s="1004"/>
      <c r="C3541" s="1004"/>
      <c r="D3541" s="1004"/>
      <c r="E3541" s="1004"/>
      <c r="F3541" s="1004"/>
      <c r="G3541" s="1004"/>
      <c r="H3541" s="1004"/>
      <c r="I3541" s="1004"/>
      <c r="J3541" s="1004"/>
      <c r="K3541" s="1004"/>
      <c r="L3541" s="1004"/>
      <c r="M3541" s="1004"/>
    </row>
    <row r="3542" spans="1:13" ht="14.25" customHeight="1" thickBot="1">
      <c r="A3542" s="282">
        <f>A3505+1</f>
        <v>98</v>
      </c>
      <c r="B3542" s="1009" t="s">
        <v>61</v>
      </c>
      <c r="C3542" s="1010"/>
      <c r="D3542" s="1010"/>
      <c r="E3542" s="1010"/>
      <c r="F3542" s="1010"/>
      <c r="G3542" s="1010"/>
      <c r="H3542" s="1010"/>
      <c r="I3542" s="1010"/>
      <c r="J3542" s="1010"/>
      <c r="K3542" s="1010"/>
      <c r="L3542" s="1010"/>
      <c r="M3542" s="1011"/>
    </row>
    <row r="3543" spans="1:13" ht="36.75" thickTop="1">
      <c r="A3543" s="17"/>
      <c r="B3543" s="1005"/>
      <c r="C3543" s="1006"/>
      <c r="D3543" s="945" t="str">
        <f>Master!$E$8</f>
        <v>Govt.Sr.Sec.Sch. Raimalwada</v>
      </c>
      <c r="E3543" s="946"/>
      <c r="F3543" s="946"/>
      <c r="G3543" s="946"/>
      <c r="H3543" s="946"/>
      <c r="I3543" s="946"/>
      <c r="J3543" s="946"/>
      <c r="K3543" s="946"/>
      <c r="L3543" s="946"/>
      <c r="M3543" s="947"/>
    </row>
    <row r="3544" spans="1:13" ht="21" customHeight="1" thickBot="1">
      <c r="A3544" s="17"/>
      <c r="B3544" s="1007"/>
      <c r="C3544" s="1008"/>
      <c r="D3544" s="948" t="str">
        <f>Master!$E$11</f>
        <v>P.S.-Bapini (Jodhpur)</v>
      </c>
      <c r="E3544" s="949"/>
      <c r="F3544" s="949"/>
      <c r="G3544" s="949"/>
      <c r="H3544" s="949"/>
      <c r="I3544" s="949"/>
      <c r="J3544" s="949"/>
      <c r="K3544" s="949"/>
      <c r="L3544" s="949"/>
      <c r="M3544" s="950"/>
    </row>
    <row r="3545" spans="1:13" ht="42.75" customHeight="1" thickTop="1">
      <c r="A3545" s="17"/>
      <c r="B3545" s="273"/>
      <c r="C3545" s="916" t="s">
        <v>62</v>
      </c>
      <c r="D3545" s="917"/>
      <c r="E3545" s="917"/>
      <c r="F3545" s="917"/>
      <c r="G3545" s="917"/>
      <c r="H3545" s="917"/>
      <c r="I3545" s="918"/>
      <c r="J3545" s="922" t="s">
        <v>91</v>
      </c>
      <c r="K3545" s="922"/>
      <c r="L3545" s="934" t="str">
        <f>Master!$E$14</f>
        <v>0810000000</v>
      </c>
      <c r="M3545" s="935"/>
    </row>
    <row r="3546" spans="1:13" ht="18" customHeight="1" thickBot="1">
      <c r="A3546" s="17"/>
      <c r="B3546" s="274"/>
      <c r="C3546" s="919"/>
      <c r="D3546" s="920"/>
      <c r="E3546" s="920"/>
      <c r="F3546" s="920"/>
      <c r="G3546" s="920"/>
      <c r="H3546" s="920"/>
      <c r="I3546" s="921"/>
      <c r="J3546" s="898" t="s">
        <v>63</v>
      </c>
      <c r="K3546" s="899"/>
      <c r="L3546" s="902" t="str">
        <f>Master!$E$6</f>
        <v>2021-22</v>
      </c>
      <c r="M3546" s="903"/>
    </row>
    <row r="3547" spans="1:13" ht="18" customHeight="1" thickBot="1">
      <c r="A3547" s="17"/>
      <c r="B3547" s="274"/>
      <c r="C3547" s="951" t="s">
        <v>125</v>
      </c>
      <c r="D3547" s="952"/>
      <c r="E3547" s="952"/>
      <c r="F3547" s="952"/>
      <c r="G3547" s="952"/>
      <c r="H3547" s="952"/>
      <c r="I3547" s="281">
        <f>VLOOKUP($A3542,'Class-1'!$B$9:$F$108,5,0)</f>
        <v>0</v>
      </c>
      <c r="J3547" s="900"/>
      <c r="K3547" s="901"/>
      <c r="L3547" s="904"/>
      <c r="M3547" s="905"/>
    </row>
    <row r="3548" spans="1:13" ht="18" customHeight="1">
      <c r="A3548" s="17"/>
      <c r="B3548" s="436" t="s">
        <v>165</v>
      </c>
      <c r="C3548" s="911" t="s">
        <v>20</v>
      </c>
      <c r="D3548" s="912"/>
      <c r="E3548" s="912"/>
      <c r="F3548" s="913"/>
      <c r="G3548" s="31" t="s">
        <v>101</v>
      </c>
      <c r="H3548" s="914">
        <f>VLOOKUP($A3542,'Class-1'!$B$9:$DL$108,3,0)</f>
        <v>0</v>
      </c>
      <c r="I3548" s="914"/>
      <c r="J3548" s="914"/>
      <c r="K3548" s="914"/>
      <c r="L3548" s="914"/>
      <c r="M3548" s="915"/>
    </row>
    <row r="3549" spans="1:13" ht="18" customHeight="1">
      <c r="A3549" s="17"/>
      <c r="B3549" s="436" t="s">
        <v>165</v>
      </c>
      <c r="C3549" s="953" t="s">
        <v>22</v>
      </c>
      <c r="D3549" s="954"/>
      <c r="E3549" s="954"/>
      <c r="F3549" s="955"/>
      <c r="G3549" s="60" t="s">
        <v>101</v>
      </c>
      <c r="H3549" s="956">
        <f>VLOOKUP($A3542,'Class-1'!$B$9:$DL$108,6,0)</f>
        <v>0</v>
      </c>
      <c r="I3549" s="956"/>
      <c r="J3549" s="956"/>
      <c r="K3549" s="956"/>
      <c r="L3549" s="956"/>
      <c r="M3549" s="957"/>
    </row>
    <row r="3550" spans="1:13" ht="18" customHeight="1">
      <c r="A3550" s="17"/>
      <c r="B3550" s="436" t="s">
        <v>165</v>
      </c>
      <c r="C3550" s="953" t="s">
        <v>23</v>
      </c>
      <c r="D3550" s="954"/>
      <c r="E3550" s="954"/>
      <c r="F3550" s="955"/>
      <c r="G3550" s="60" t="s">
        <v>101</v>
      </c>
      <c r="H3550" s="956">
        <f>VLOOKUP($A3542,'Class-1'!$B$9:$DL$108,7,0)</f>
        <v>0</v>
      </c>
      <c r="I3550" s="956"/>
      <c r="J3550" s="956"/>
      <c r="K3550" s="956"/>
      <c r="L3550" s="956"/>
      <c r="M3550" s="957"/>
    </row>
    <row r="3551" spans="1:13" ht="18" customHeight="1">
      <c r="A3551" s="17"/>
      <c r="B3551" s="436" t="s">
        <v>165</v>
      </c>
      <c r="C3551" s="953" t="s">
        <v>64</v>
      </c>
      <c r="D3551" s="954"/>
      <c r="E3551" s="954"/>
      <c r="F3551" s="955"/>
      <c r="G3551" s="60" t="s">
        <v>101</v>
      </c>
      <c r="H3551" s="956">
        <f>VLOOKUP($A3542,'Class-1'!$B$9:$DL$108,8,0)</f>
        <v>0</v>
      </c>
      <c r="I3551" s="956"/>
      <c r="J3551" s="956"/>
      <c r="K3551" s="956"/>
      <c r="L3551" s="956"/>
      <c r="M3551" s="957"/>
    </row>
    <row r="3552" spans="1:13" ht="18" customHeight="1">
      <c r="A3552" s="17"/>
      <c r="B3552" s="436" t="s">
        <v>165</v>
      </c>
      <c r="C3552" s="953" t="s">
        <v>65</v>
      </c>
      <c r="D3552" s="954"/>
      <c r="E3552" s="954"/>
      <c r="F3552" s="955"/>
      <c r="G3552" s="60" t="s">
        <v>101</v>
      </c>
      <c r="H3552" s="1026" t="str">
        <f>CONCATENATE('Class-1'!$F$4,'Class-1'!$I$4)</f>
        <v>4(A)</v>
      </c>
      <c r="I3552" s="956"/>
      <c r="J3552" s="956"/>
      <c r="K3552" s="956"/>
      <c r="L3552" s="956"/>
      <c r="M3552" s="957"/>
    </row>
    <row r="3553" spans="1:13" ht="18" customHeight="1" thickBot="1">
      <c r="A3553" s="17"/>
      <c r="B3553" s="436" t="s">
        <v>165</v>
      </c>
      <c r="C3553" s="1027" t="s">
        <v>25</v>
      </c>
      <c r="D3553" s="1028"/>
      <c r="E3553" s="1028"/>
      <c r="F3553" s="1029"/>
      <c r="G3553" s="130" t="s">
        <v>101</v>
      </c>
      <c r="H3553" s="1030">
        <f>VLOOKUP($A3542,'Class-1'!$B$9:$DL$108,9,0)</f>
        <v>0</v>
      </c>
      <c r="I3553" s="1030"/>
      <c r="J3553" s="1030"/>
      <c r="K3553" s="1030"/>
      <c r="L3553" s="1030"/>
      <c r="M3553" s="1031"/>
    </row>
    <row r="3554" spans="1:13" ht="18" customHeight="1">
      <c r="A3554" s="17"/>
      <c r="B3554" s="436" t="s">
        <v>165</v>
      </c>
      <c r="C3554" s="958" t="s">
        <v>66</v>
      </c>
      <c r="D3554" s="959"/>
      <c r="E3554" s="268" t="s">
        <v>109</v>
      </c>
      <c r="F3554" s="268" t="s">
        <v>110</v>
      </c>
      <c r="G3554" s="265" t="s">
        <v>34</v>
      </c>
      <c r="H3554" s="269" t="s">
        <v>67</v>
      </c>
      <c r="I3554" s="265" t="s">
        <v>147</v>
      </c>
      <c r="J3554" s="270" t="s">
        <v>31</v>
      </c>
      <c r="K3554" s="960" t="s">
        <v>118</v>
      </c>
      <c r="L3554" s="961"/>
      <c r="M3554" s="275" t="s">
        <v>119</v>
      </c>
    </row>
    <row r="3555" spans="1:13" ht="18" customHeight="1" thickBot="1">
      <c r="A3555" s="17"/>
      <c r="B3555" s="436" t="s">
        <v>165</v>
      </c>
      <c r="C3555" s="966" t="s">
        <v>68</v>
      </c>
      <c r="D3555" s="967"/>
      <c r="E3555" s="470">
        <f>'Class-1'!$K$7</f>
        <v>20</v>
      </c>
      <c r="F3555" s="470">
        <f>'Class-1'!$L$7</f>
        <v>20</v>
      </c>
      <c r="G3555" s="266">
        <f>E3555+F3555</f>
        <v>40</v>
      </c>
      <c r="H3555" s="470">
        <f>'Class-1'!$Q$7</f>
        <v>60</v>
      </c>
      <c r="I3555" s="266">
        <f>G3555+H3555</f>
        <v>100</v>
      </c>
      <c r="J3555" s="470">
        <f>'Class-1'!$U$7</f>
        <v>100</v>
      </c>
      <c r="K3555" s="1032">
        <f>I3555+J3555</f>
        <v>200</v>
      </c>
      <c r="L3555" s="1033"/>
      <c r="M3555" s="276" t="s">
        <v>166</v>
      </c>
    </row>
    <row r="3556" spans="1:13" ht="18" customHeight="1">
      <c r="A3556" s="17"/>
      <c r="B3556" s="436" t="s">
        <v>165</v>
      </c>
      <c r="C3556" s="1034" t="str">
        <f>'Class-1'!$K$3</f>
        <v>Hindi</v>
      </c>
      <c r="D3556" s="1035"/>
      <c r="E3556" s="131">
        <f>IF(OR(C3556="",$I3547="NSO"),"",VLOOKUP($A3542,'Class-1'!$B$9:$DL$108,10,0))</f>
        <v>0</v>
      </c>
      <c r="F3556" s="131">
        <f>IF(OR(C3556="",$I3547="NSO"),"",VLOOKUP($A3542,'Class-1'!$B$9:$DL$108,11,0))</f>
        <v>0</v>
      </c>
      <c r="G3556" s="267">
        <f>SUM(E3556,F3556)</f>
        <v>0</v>
      </c>
      <c r="H3556" s="131">
        <f>IF(OR(C3556="",$I3547="NSO"),"",VLOOKUP($A3542,'Class-1'!$B$9:$DL$108,16,0))</f>
        <v>0</v>
      </c>
      <c r="I3556" s="264">
        <f t="shared" ref="I3556:I3561" si="389">SUM(G3556,H3556)</f>
        <v>0</v>
      </c>
      <c r="J3556" s="131">
        <f>IF(OR(C3556="",$I3547="NSO"),"",VLOOKUP($A3542,'Class-1'!$B$9:$DL$108,20,0))</f>
        <v>0</v>
      </c>
      <c r="K3556" s="1036">
        <f t="shared" ref="K3556:K3561" si="390">SUM(I3556,J3556)</f>
        <v>0</v>
      </c>
      <c r="L3556" s="1037">
        <f t="shared" ref="L3556:L3561" si="391">SUM(J3556,K3556)</f>
        <v>0</v>
      </c>
      <c r="M3556" s="277" t="str">
        <f>IF(OR(C3556="",$I3547="NSO"),"",VLOOKUP($A3542,'Class-1'!$B$9:$DL$108,23,0))</f>
        <v/>
      </c>
    </row>
    <row r="3557" spans="1:13" ht="18" customHeight="1">
      <c r="A3557" s="17"/>
      <c r="B3557" s="436" t="s">
        <v>165</v>
      </c>
      <c r="C3557" s="962" t="str">
        <f>'Class-1'!$Y$3</f>
        <v>Mathematics</v>
      </c>
      <c r="D3557" s="963"/>
      <c r="E3557" s="131">
        <f>IF(OR(C3557="",$I3547="NSO"),"",VLOOKUP($A3542,'Class-1'!$B$9:$DL$108,24,0))</f>
        <v>0</v>
      </c>
      <c r="F3557" s="131">
        <f>IF(OR(C3557="",$I3547="NSO"),"",VLOOKUP($A3542,'Class-1'!$B$9:$DL$108,25,0))</f>
        <v>0</v>
      </c>
      <c r="G3557" s="267">
        <f t="shared" ref="G3557:G3561" si="392">SUM(E3557,F3557)</f>
        <v>0</v>
      </c>
      <c r="H3557" s="131">
        <f>IF(OR(C3557="",$I3547="NSO"),"",VLOOKUP($A3542,'Class-1'!$B$9:$DL$108,30,0))</f>
        <v>0</v>
      </c>
      <c r="I3557" s="264">
        <f t="shared" si="389"/>
        <v>0</v>
      </c>
      <c r="J3557" s="131">
        <f>IF(OR(C3557="",$I3547="NSO"),"",VLOOKUP($A3542,'Class-1'!$B$9:$DL$108,34,0))</f>
        <v>0</v>
      </c>
      <c r="K3557" s="964">
        <f t="shared" si="390"/>
        <v>0</v>
      </c>
      <c r="L3557" s="965">
        <f t="shared" si="391"/>
        <v>0</v>
      </c>
      <c r="M3557" s="277" t="str">
        <f>IF(OR(C3557="",$I3547="NSO"),"",VLOOKUP($A3542,'Class-1'!$B$9:$DL$108,37,0))</f>
        <v/>
      </c>
    </row>
    <row r="3558" spans="1:13" ht="18" customHeight="1">
      <c r="A3558" s="17"/>
      <c r="B3558" s="436" t="s">
        <v>165</v>
      </c>
      <c r="C3558" s="962" t="str">
        <f>'Class-1'!$AM$3</f>
        <v>Sanskrit</v>
      </c>
      <c r="D3558" s="963"/>
      <c r="E3558" s="131">
        <f>IF(OR(C3558="",$I3547="NSO"),"",VLOOKUP($A3542,'Class-1'!$B$9:$DL$108,38,0))</f>
        <v>0</v>
      </c>
      <c r="F3558" s="131">
        <f>IF(OR(C3558="",$I3547="NSO"),"",VLOOKUP($A3542,'Class-1'!$B$9:$DL$108,39,0))</f>
        <v>0</v>
      </c>
      <c r="G3558" s="267">
        <f t="shared" si="392"/>
        <v>0</v>
      </c>
      <c r="H3558" s="131">
        <f>IF(OR(C3558="",$I3547="NSO"),"",VLOOKUP($A3542,'Class-1'!$B$9:$DL$108,44,0))</f>
        <v>0</v>
      </c>
      <c r="I3558" s="264">
        <f t="shared" si="389"/>
        <v>0</v>
      </c>
      <c r="J3558" s="131">
        <f>IF(OR(C3558="",$I3547="NSO"),"",VLOOKUP($A3542,'Class-1'!$B$9:$DL$108,48,0))</f>
        <v>0</v>
      </c>
      <c r="K3558" s="964">
        <f t="shared" si="390"/>
        <v>0</v>
      </c>
      <c r="L3558" s="965">
        <f t="shared" si="391"/>
        <v>0</v>
      </c>
      <c r="M3558" s="277" t="str">
        <f>IF(OR(C3558="",$I3547="NSO"),"",VLOOKUP($A3542,'Class-1'!$B$9:$DL$108,51,0))</f>
        <v/>
      </c>
    </row>
    <row r="3559" spans="1:13" ht="18" customHeight="1">
      <c r="A3559" s="17"/>
      <c r="B3559" s="436" t="s">
        <v>165</v>
      </c>
      <c r="C3559" s="962" t="str">
        <f>'Class-1'!$BA$3</f>
        <v>English</v>
      </c>
      <c r="D3559" s="963"/>
      <c r="E3559" s="131">
        <f>IF(OR(C3559="",$I3547="NSO"),"",VLOOKUP($A3542,'Class-1'!$B$9:$DL$108,52,0))</f>
        <v>0</v>
      </c>
      <c r="F3559" s="131">
        <f>IF(OR(C3559="",$I3547="NSO"),"",VLOOKUP($A3542,'Class-1'!$B$9:$DL$108,53,0))</f>
        <v>0</v>
      </c>
      <c r="G3559" s="267">
        <f t="shared" si="392"/>
        <v>0</v>
      </c>
      <c r="H3559" s="131">
        <f>IF(OR(C3559="",$I3547="NSO"),"",VLOOKUP($A3542,'Class-1'!$B$9:$DL$108,58,0))</f>
        <v>0</v>
      </c>
      <c r="I3559" s="264">
        <f t="shared" si="389"/>
        <v>0</v>
      </c>
      <c r="J3559" s="131">
        <f>IF(OR(C3559="",$I3547="NSO"),"",VLOOKUP($A3542,'Class-1'!$B$9:$DL$108,62,0))</f>
        <v>0</v>
      </c>
      <c r="K3559" s="964">
        <f t="shared" si="390"/>
        <v>0</v>
      </c>
      <c r="L3559" s="965">
        <f t="shared" si="391"/>
        <v>0</v>
      </c>
      <c r="M3559" s="277" t="str">
        <f>IF(OR(C3559="",$I3547="NSO"),"",VLOOKUP($A3542,'Class-1'!$B$9:$DL$108,65,0))</f>
        <v/>
      </c>
    </row>
    <row r="3560" spans="1:13" ht="18" customHeight="1" thickBot="1">
      <c r="A3560" s="17"/>
      <c r="B3560" s="436" t="s">
        <v>165</v>
      </c>
      <c r="C3560" s="966" t="s">
        <v>68</v>
      </c>
      <c r="D3560" s="967"/>
      <c r="E3560" s="470">
        <f>'Class-1'!$BO$7</f>
        <v>20</v>
      </c>
      <c r="F3560" s="470">
        <f>'Class-1'!$BP$7</f>
        <v>20</v>
      </c>
      <c r="G3560" s="266">
        <f t="shared" si="392"/>
        <v>40</v>
      </c>
      <c r="H3560" s="271">
        <f>'Class-1'!$BU$7</f>
        <v>60</v>
      </c>
      <c r="I3560" s="266">
        <f t="shared" si="389"/>
        <v>100</v>
      </c>
      <c r="J3560" s="470">
        <f>'Class-1'!$BY$7</f>
        <v>100</v>
      </c>
      <c r="K3560" s="1032">
        <f t="shared" si="390"/>
        <v>200</v>
      </c>
      <c r="L3560" s="1033">
        <f t="shared" si="391"/>
        <v>300</v>
      </c>
      <c r="M3560" s="276" t="s">
        <v>166</v>
      </c>
    </row>
    <row r="3561" spans="1:13" ht="18" customHeight="1">
      <c r="A3561" s="17"/>
      <c r="B3561" s="436" t="s">
        <v>165</v>
      </c>
      <c r="C3561" s="962" t="str">
        <f>'Class-1'!$BO$3</f>
        <v>Env. Study</v>
      </c>
      <c r="D3561" s="963"/>
      <c r="E3561" s="131">
        <f>IF(OR(C3561="",$I3547="NSO"),"",VLOOKUP($A3542,'Class-1'!$B$9:$DL$108,66,0))</f>
        <v>0</v>
      </c>
      <c r="F3561" s="131">
        <f>IF(OR(C3561="",$I3547="NSO"),"",VLOOKUP($A3542,'Class-1'!$B$9:$DL$108,67,0))</f>
        <v>0</v>
      </c>
      <c r="G3561" s="264">
        <f t="shared" si="392"/>
        <v>0</v>
      </c>
      <c r="H3561" s="131">
        <f>IF(OR(C3561="",$I3547="NSO"),"",VLOOKUP($A3542,'Class-1'!$B$9:$DL$108,72,0))</f>
        <v>0</v>
      </c>
      <c r="I3561" s="264">
        <f t="shared" si="389"/>
        <v>0</v>
      </c>
      <c r="J3561" s="131">
        <f>IF(OR(C3561="",$I3547="NSO"),"",VLOOKUP($A3542,'Class-1'!$B$9:$DL$108,76,0))</f>
        <v>0</v>
      </c>
      <c r="K3561" s="968">
        <f t="shared" si="390"/>
        <v>0</v>
      </c>
      <c r="L3561" s="969">
        <f t="shared" si="391"/>
        <v>0</v>
      </c>
      <c r="M3561" s="277" t="str">
        <f>IF(OR(C3561="",$I3547="NSO"),"",VLOOKUP($A3542,'Class-1'!$B$9:$DL$108,79,0))</f>
        <v/>
      </c>
    </row>
    <row r="3562" spans="1:13" ht="18" customHeight="1" thickBot="1">
      <c r="A3562" s="17"/>
      <c r="B3562" s="436" t="s">
        <v>165</v>
      </c>
      <c r="C3562" s="970"/>
      <c r="D3562" s="971"/>
      <c r="E3562" s="971"/>
      <c r="F3562" s="971"/>
      <c r="G3562" s="971"/>
      <c r="H3562" s="971"/>
      <c r="I3562" s="971"/>
      <c r="J3562" s="971"/>
      <c r="K3562" s="971"/>
      <c r="L3562" s="971"/>
      <c r="M3562" s="972"/>
    </row>
    <row r="3563" spans="1:13" ht="18" customHeight="1">
      <c r="A3563" s="17"/>
      <c r="B3563" s="436" t="s">
        <v>165</v>
      </c>
      <c r="C3563" s="973" t="s">
        <v>120</v>
      </c>
      <c r="D3563" s="974"/>
      <c r="E3563" s="975"/>
      <c r="F3563" s="906" t="s">
        <v>121</v>
      </c>
      <c r="G3563" s="906"/>
      <c r="H3563" s="907" t="s">
        <v>122</v>
      </c>
      <c r="I3563" s="908"/>
      <c r="J3563" s="132" t="s">
        <v>51</v>
      </c>
      <c r="K3563" s="438" t="s">
        <v>123</v>
      </c>
      <c r="L3563" s="262" t="s">
        <v>49</v>
      </c>
      <c r="M3563" s="278" t="s">
        <v>54</v>
      </c>
    </row>
    <row r="3564" spans="1:13" ht="18" customHeight="1" thickBot="1">
      <c r="A3564" s="17"/>
      <c r="B3564" s="436" t="s">
        <v>165</v>
      </c>
      <c r="C3564" s="976"/>
      <c r="D3564" s="977"/>
      <c r="E3564" s="978"/>
      <c r="F3564" s="909">
        <f>IF(OR($I3547="",$I3547="NSO"),"",VLOOKUP($A3542,'Class-1'!$B$9:$DL$108,107,0))</f>
        <v>1000</v>
      </c>
      <c r="G3564" s="910"/>
      <c r="H3564" s="909">
        <f>IF(OR($I3547="",$I3547="NSO"),"",VLOOKUP($A3542,'Class-1'!$B$9:$DL$108,108,0))</f>
        <v>0</v>
      </c>
      <c r="I3564" s="910"/>
      <c r="J3564" s="133">
        <f>IF(OR($I3547="",$I3547="NSO"),"",VLOOKUP($A3542,'Class-1'!$B$9:$DL$200,109,0))</f>
        <v>0</v>
      </c>
      <c r="K3564" s="133" t="str">
        <f>IF(OR($I3547="",$I3547="NSO"),"",VLOOKUP($A3542,'Class-1'!$B$9:$DL$200,110,0))</f>
        <v/>
      </c>
      <c r="L3564" s="263" t="str">
        <f>IF(OR($I3547="",$I3547="NSO"),"",VLOOKUP($A3542,'Class-1'!$B$9:$DL$200,111,0))</f>
        <v/>
      </c>
      <c r="M3564" s="279" t="str">
        <f>IF(OR($I3547="",$I3547="NSO"),"",VLOOKUP($A3542,'Class-1'!$B$9:$DL$200,113,0))</f>
        <v/>
      </c>
    </row>
    <row r="3565" spans="1:13" ht="18" customHeight="1" thickBot="1">
      <c r="A3565" s="17"/>
      <c r="B3565" s="436" t="s">
        <v>165</v>
      </c>
      <c r="C3565" s="979"/>
      <c r="D3565" s="980"/>
      <c r="E3565" s="980"/>
      <c r="F3565" s="980"/>
      <c r="G3565" s="980"/>
      <c r="H3565" s="981"/>
      <c r="I3565" s="983" t="s">
        <v>73</v>
      </c>
      <c r="J3565" s="984"/>
      <c r="K3565" s="63">
        <f>IF(OR($I3547="",$I3547="NSO"),"",VLOOKUP($A3542,'Class-1'!$B$9:$DL$200,104,0))</f>
        <v>0</v>
      </c>
      <c r="L3565" s="982" t="s">
        <v>93</v>
      </c>
      <c r="M3565" s="897"/>
    </row>
    <row r="3566" spans="1:13" ht="18" customHeight="1" thickBot="1">
      <c r="A3566" s="17"/>
      <c r="B3566" s="436" t="s">
        <v>165</v>
      </c>
      <c r="C3566" s="1014" t="s">
        <v>72</v>
      </c>
      <c r="D3566" s="1015"/>
      <c r="E3566" s="1015"/>
      <c r="F3566" s="1015"/>
      <c r="G3566" s="1015"/>
      <c r="H3566" s="1016"/>
      <c r="I3566" s="1017" t="s">
        <v>74</v>
      </c>
      <c r="J3566" s="1018"/>
      <c r="K3566" s="64">
        <f>IF(OR($I3547="",$I3547="NSO"),"",VLOOKUP($A3542,'Class-1'!$B$9:$DL$200,105,0))</f>
        <v>0</v>
      </c>
      <c r="L3566" s="1019" t="str">
        <f>IF(OR($I3547="",$I3547="NSO"),"",VLOOKUP($A3542,'Class-1'!$B$9:$DL$200,106,0))</f>
        <v/>
      </c>
      <c r="M3566" s="1020"/>
    </row>
    <row r="3567" spans="1:13" ht="18" customHeight="1" thickBot="1">
      <c r="A3567" s="17"/>
      <c r="B3567" s="436" t="s">
        <v>165</v>
      </c>
      <c r="C3567" s="1001" t="s">
        <v>66</v>
      </c>
      <c r="D3567" s="1002"/>
      <c r="E3567" s="1003"/>
      <c r="F3567" s="1012" t="s">
        <v>69</v>
      </c>
      <c r="G3567" s="1013"/>
      <c r="H3567" s="272" t="s">
        <v>58</v>
      </c>
      <c r="I3567" s="985" t="s">
        <v>75</v>
      </c>
      <c r="J3567" s="986"/>
      <c r="K3567" s="987">
        <f>IF(OR($I3547="",$I3547="NSO"),"",VLOOKUP($A3542,'Class-1'!$B$9:$DL$200,114,0))</f>
        <v>0</v>
      </c>
      <c r="L3567" s="987"/>
      <c r="M3567" s="988"/>
    </row>
    <row r="3568" spans="1:13" ht="18" customHeight="1">
      <c r="A3568" s="17"/>
      <c r="B3568" s="436" t="s">
        <v>165</v>
      </c>
      <c r="C3568" s="923" t="str">
        <f>'Class-1'!$CC$3</f>
        <v>WORK EXP.</v>
      </c>
      <c r="D3568" s="924"/>
      <c r="E3568" s="925"/>
      <c r="F3568" s="926" t="str">
        <f>IF(OR(C3568="",$I3547="NSO"),"",VLOOKUP($A3542,'Class-1'!$B$9:$DZ$200,121,0))</f>
        <v>0/100</v>
      </c>
      <c r="G3568" s="927"/>
      <c r="H3568" s="85" t="str">
        <f>IF(OR(C3568="",$I3547="NSO"),"",VLOOKUP($A3542,'Class-1'!$B$9:$DL$108,87,0))</f>
        <v/>
      </c>
      <c r="I3568" s="1021" t="s">
        <v>95</v>
      </c>
      <c r="J3568" s="1022"/>
      <c r="K3568" s="1023">
        <f>'Class-1'!$T$2</f>
        <v>44705</v>
      </c>
      <c r="L3568" s="1024"/>
      <c r="M3568" s="1025"/>
    </row>
    <row r="3569" spans="1:13" ht="18" customHeight="1">
      <c r="A3569" s="17"/>
      <c r="B3569" s="436" t="s">
        <v>165</v>
      </c>
      <c r="C3569" s="923" t="str">
        <f>'Class-1'!$CK$3</f>
        <v>ART EDUCATION</v>
      </c>
      <c r="D3569" s="924"/>
      <c r="E3569" s="925"/>
      <c r="F3569" s="926" t="str">
        <f>IF(OR(C3569="",$I3547="NSO"),"",VLOOKUP($A3542,'Class-1'!$B$9:$DZ$200,125,0))</f>
        <v>0/100</v>
      </c>
      <c r="G3569" s="927"/>
      <c r="H3569" s="134" t="str">
        <f>IF(OR(C3569="",$I3547="NSO"),"",VLOOKUP($A3542,'Class-1'!$B$9:$DL$108,95,0))</f>
        <v/>
      </c>
      <c r="I3569" s="928"/>
      <c r="J3569" s="929"/>
      <c r="K3569" s="929"/>
      <c r="L3569" s="929"/>
      <c r="M3569" s="930"/>
    </row>
    <row r="3570" spans="1:13" ht="18" customHeight="1" thickBot="1">
      <c r="A3570" s="17"/>
      <c r="B3570" s="436" t="s">
        <v>165</v>
      </c>
      <c r="C3570" s="931" t="str">
        <f>'Class-1'!$CS$3</f>
        <v>HEALTH &amp; PHY. EDUCATION</v>
      </c>
      <c r="D3570" s="932"/>
      <c r="E3570" s="933"/>
      <c r="F3570" s="926" t="str">
        <f>IF(OR(C3570="",$I3547="NSO"),"",VLOOKUP($A3542,'Class-1'!$B$9:$DZ$200,129,0))</f>
        <v>0/100</v>
      </c>
      <c r="G3570" s="927"/>
      <c r="H3570" s="86" t="str">
        <f>IF(OR(C3570="",$I3547="NSO"),"",VLOOKUP($A3542,'Class-1'!$B$9:$DL$108,103,0))</f>
        <v/>
      </c>
      <c r="I3570" s="889" t="s">
        <v>89</v>
      </c>
      <c r="J3570" s="890"/>
      <c r="K3570" s="936"/>
      <c r="L3570" s="937"/>
      <c r="M3570" s="938"/>
    </row>
    <row r="3571" spans="1:13" ht="18" customHeight="1">
      <c r="A3571" s="17"/>
      <c r="B3571" s="436" t="s">
        <v>165</v>
      </c>
      <c r="C3571" s="895" t="s">
        <v>76</v>
      </c>
      <c r="D3571" s="896"/>
      <c r="E3571" s="896"/>
      <c r="F3571" s="896"/>
      <c r="G3571" s="896"/>
      <c r="H3571" s="897"/>
      <c r="I3571" s="891"/>
      <c r="J3571" s="892"/>
      <c r="K3571" s="939"/>
      <c r="L3571" s="940"/>
      <c r="M3571" s="941"/>
    </row>
    <row r="3572" spans="1:13" ht="18" customHeight="1">
      <c r="A3572" s="17"/>
      <c r="B3572" s="436" t="s">
        <v>165</v>
      </c>
      <c r="C3572" s="135" t="s">
        <v>35</v>
      </c>
      <c r="D3572" s="463" t="s">
        <v>82</v>
      </c>
      <c r="E3572" s="452"/>
      <c r="F3572" s="463" t="s">
        <v>83</v>
      </c>
      <c r="G3572" s="464"/>
      <c r="H3572" s="465"/>
      <c r="I3572" s="893"/>
      <c r="J3572" s="894"/>
      <c r="K3572" s="942"/>
      <c r="L3572" s="943"/>
      <c r="M3572" s="944"/>
    </row>
    <row r="3573" spans="1:13" ht="16.5" customHeight="1">
      <c r="A3573" s="17"/>
      <c r="B3573" s="436" t="s">
        <v>165</v>
      </c>
      <c r="C3573" s="148" t="s">
        <v>168</v>
      </c>
      <c r="D3573" s="451" t="s">
        <v>170</v>
      </c>
      <c r="E3573" s="148"/>
      <c r="F3573" s="468" t="s">
        <v>84</v>
      </c>
      <c r="G3573" s="466"/>
      <c r="H3573" s="467"/>
      <c r="I3573" s="992" t="s">
        <v>90</v>
      </c>
      <c r="J3573" s="993"/>
      <c r="K3573" s="993"/>
      <c r="L3573" s="993"/>
      <c r="M3573" s="994"/>
    </row>
    <row r="3574" spans="1:13" ht="16.5" customHeight="1">
      <c r="A3574" s="17"/>
      <c r="B3574" s="436" t="s">
        <v>165</v>
      </c>
      <c r="C3574" s="471" t="s">
        <v>77</v>
      </c>
      <c r="D3574" s="451" t="s">
        <v>173</v>
      </c>
      <c r="E3574" s="148"/>
      <c r="F3574" s="468" t="s">
        <v>85</v>
      </c>
      <c r="G3574" s="466"/>
      <c r="H3574" s="467"/>
      <c r="I3574" s="995"/>
      <c r="J3574" s="996"/>
      <c r="K3574" s="996"/>
      <c r="L3574" s="996"/>
      <c r="M3574" s="997"/>
    </row>
    <row r="3575" spans="1:13" ht="16.5" customHeight="1">
      <c r="A3575" s="17"/>
      <c r="B3575" s="436" t="s">
        <v>165</v>
      </c>
      <c r="C3575" s="471" t="s">
        <v>78</v>
      </c>
      <c r="D3575" s="451" t="s">
        <v>174</v>
      </c>
      <c r="E3575" s="148"/>
      <c r="F3575" s="468" t="s">
        <v>86</v>
      </c>
      <c r="G3575" s="466"/>
      <c r="H3575" s="467"/>
      <c r="I3575" s="995"/>
      <c r="J3575" s="996"/>
      <c r="K3575" s="996"/>
      <c r="L3575" s="996"/>
      <c r="M3575" s="997"/>
    </row>
    <row r="3576" spans="1:13" ht="16.5" customHeight="1">
      <c r="A3576" s="17"/>
      <c r="B3576" s="436" t="s">
        <v>165</v>
      </c>
      <c r="C3576" s="471" t="s">
        <v>80</v>
      </c>
      <c r="D3576" s="451" t="s">
        <v>171</v>
      </c>
      <c r="E3576" s="148"/>
      <c r="F3576" s="468" t="s">
        <v>88</v>
      </c>
      <c r="G3576" s="466"/>
      <c r="H3576" s="467"/>
      <c r="I3576" s="998"/>
      <c r="J3576" s="999"/>
      <c r="K3576" s="999"/>
      <c r="L3576" s="999"/>
      <c r="M3576" s="1000"/>
    </row>
    <row r="3577" spans="1:13" ht="16.5" customHeight="1" thickBot="1">
      <c r="A3577" s="17"/>
      <c r="B3577" s="437" t="s">
        <v>165</v>
      </c>
      <c r="C3577" s="280" t="s">
        <v>79</v>
      </c>
      <c r="D3577" s="446" t="s">
        <v>172</v>
      </c>
      <c r="E3577" s="439"/>
      <c r="F3577" s="461" t="s">
        <v>87</v>
      </c>
      <c r="G3577" s="462"/>
      <c r="H3577" s="469"/>
      <c r="I3577" s="989" t="s">
        <v>124</v>
      </c>
      <c r="J3577" s="990"/>
      <c r="K3577" s="990"/>
      <c r="L3577" s="990"/>
      <c r="M3577" s="991"/>
    </row>
    <row r="3578" spans="1:13" ht="14.25" customHeight="1" thickBot="1">
      <c r="A3578" s="282">
        <f>A3542+1</f>
        <v>99</v>
      </c>
      <c r="B3578" s="1009" t="s">
        <v>61</v>
      </c>
      <c r="C3578" s="1010"/>
      <c r="D3578" s="1010"/>
      <c r="E3578" s="1010"/>
      <c r="F3578" s="1010"/>
      <c r="G3578" s="1010"/>
      <c r="H3578" s="1010"/>
      <c r="I3578" s="1010"/>
      <c r="J3578" s="1010"/>
      <c r="K3578" s="1010"/>
      <c r="L3578" s="1010"/>
      <c r="M3578" s="1011"/>
    </row>
    <row r="3579" spans="1:13" ht="36.75" thickTop="1">
      <c r="A3579" s="17"/>
      <c r="B3579" s="1005"/>
      <c r="C3579" s="1006"/>
      <c r="D3579" s="945" t="str">
        <f>Master!$E$8</f>
        <v>Govt.Sr.Sec.Sch. Raimalwada</v>
      </c>
      <c r="E3579" s="946"/>
      <c r="F3579" s="946"/>
      <c r="G3579" s="946"/>
      <c r="H3579" s="946"/>
      <c r="I3579" s="946"/>
      <c r="J3579" s="946"/>
      <c r="K3579" s="946"/>
      <c r="L3579" s="946"/>
      <c r="M3579" s="947"/>
    </row>
    <row r="3580" spans="1:13" ht="21" customHeight="1" thickBot="1">
      <c r="A3580" s="17"/>
      <c r="B3580" s="1007"/>
      <c r="C3580" s="1008"/>
      <c r="D3580" s="948" t="str">
        <f>Master!$E$11</f>
        <v>P.S.-Bapini (Jodhpur)</v>
      </c>
      <c r="E3580" s="949"/>
      <c r="F3580" s="949"/>
      <c r="G3580" s="949"/>
      <c r="H3580" s="949"/>
      <c r="I3580" s="949"/>
      <c r="J3580" s="949"/>
      <c r="K3580" s="949"/>
      <c r="L3580" s="949"/>
      <c r="M3580" s="950"/>
    </row>
    <row r="3581" spans="1:13" ht="42.75" customHeight="1" thickTop="1">
      <c r="A3581" s="17"/>
      <c r="B3581" s="273"/>
      <c r="C3581" s="916" t="s">
        <v>62</v>
      </c>
      <c r="D3581" s="917"/>
      <c r="E3581" s="917"/>
      <c r="F3581" s="917"/>
      <c r="G3581" s="917"/>
      <c r="H3581" s="917"/>
      <c r="I3581" s="918"/>
      <c r="J3581" s="922" t="s">
        <v>91</v>
      </c>
      <c r="K3581" s="922"/>
      <c r="L3581" s="934" t="str">
        <f>Master!$E$14</f>
        <v>0810000000</v>
      </c>
      <c r="M3581" s="935"/>
    </row>
    <row r="3582" spans="1:13" ht="18" customHeight="1" thickBot="1">
      <c r="A3582" s="17"/>
      <c r="B3582" s="274"/>
      <c r="C3582" s="919"/>
      <c r="D3582" s="920"/>
      <c r="E3582" s="920"/>
      <c r="F3582" s="920"/>
      <c r="G3582" s="920"/>
      <c r="H3582" s="920"/>
      <c r="I3582" s="921"/>
      <c r="J3582" s="898" t="s">
        <v>63</v>
      </c>
      <c r="K3582" s="899"/>
      <c r="L3582" s="902" t="str">
        <f>Master!$E$6</f>
        <v>2021-22</v>
      </c>
      <c r="M3582" s="903"/>
    </row>
    <row r="3583" spans="1:13" ht="18" customHeight="1" thickBot="1">
      <c r="A3583" s="17"/>
      <c r="B3583" s="274"/>
      <c r="C3583" s="951" t="s">
        <v>125</v>
      </c>
      <c r="D3583" s="952"/>
      <c r="E3583" s="952"/>
      <c r="F3583" s="952"/>
      <c r="G3583" s="952"/>
      <c r="H3583" s="952"/>
      <c r="I3583" s="281">
        <f>VLOOKUP($A3578,'Class-1'!$B$9:$F$108,5,0)</f>
        <v>0</v>
      </c>
      <c r="J3583" s="900"/>
      <c r="K3583" s="901"/>
      <c r="L3583" s="904"/>
      <c r="M3583" s="905"/>
    </row>
    <row r="3584" spans="1:13" ht="18" customHeight="1">
      <c r="A3584" s="17"/>
      <c r="B3584" s="436" t="s">
        <v>165</v>
      </c>
      <c r="C3584" s="911" t="s">
        <v>20</v>
      </c>
      <c r="D3584" s="912"/>
      <c r="E3584" s="912"/>
      <c r="F3584" s="913"/>
      <c r="G3584" s="31" t="s">
        <v>101</v>
      </c>
      <c r="H3584" s="914">
        <f>VLOOKUP($A3578,'Class-1'!$B$9:$DL$108,3,0)</f>
        <v>0</v>
      </c>
      <c r="I3584" s="914"/>
      <c r="J3584" s="914"/>
      <c r="K3584" s="914"/>
      <c r="L3584" s="914"/>
      <c r="M3584" s="915"/>
    </row>
    <row r="3585" spans="1:13" ht="18" customHeight="1">
      <c r="A3585" s="17"/>
      <c r="B3585" s="436" t="s">
        <v>165</v>
      </c>
      <c r="C3585" s="953" t="s">
        <v>22</v>
      </c>
      <c r="D3585" s="954"/>
      <c r="E3585" s="954"/>
      <c r="F3585" s="955"/>
      <c r="G3585" s="60" t="s">
        <v>101</v>
      </c>
      <c r="H3585" s="956">
        <f>VLOOKUP($A3578,'Class-1'!$B$9:$DL$108,6,0)</f>
        <v>0</v>
      </c>
      <c r="I3585" s="956"/>
      <c r="J3585" s="956"/>
      <c r="K3585" s="956"/>
      <c r="L3585" s="956"/>
      <c r="M3585" s="957"/>
    </row>
    <row r="3586" spans="1:13" ht="18" customHeight="1">
      <c r="A3586" s="17"/>
      <c r="B3586" s="436" t="s">
        <v>165</v>
      </c>
      <c r="C3586" s="953" t="s">
        <v>23</v>
      </c>
      <c r="D3586" s="954"/>
      <c r="E3586" s="954"/>
      <c r="F3586" s="955"/>
      <c r="G3586" s="60" t="s">
        <v>101</v>
      </c>
      <c r="H3586" s="956">
        <f>VLOOKUP($A3578,'Class-1'!$B$9:$DL$108,7,0)</f>
        <v>0</v>
      </c>
      <c r="I3586" s="956"/>
      <c r="J3586" s="956"/>
      <c r="K3586" s="956"/>
      <c r="L3586" s="956"/>
      <c r="M3586" s="957"/>
    </row>
    <row r="3587" spans="1:13" ht="18" customHeight="1">
      <c r="A3587" s="17"/>
      <c r="B3587" s="436" t="s">
        <v>165</v>
      </c>
      <c r="C3587" s="953" t="s">
        <v>64</v>
      </c>
      <c r="D3587" s="954"/>
      <c r="E3587" s="954"/>
      <c r="F3587" s="955"/>
      <c r="G3587" s="60" t="s">
        <v>101</v>
      </c>
      <c r="H3587" s="956">
        <f>VLOOKUP($A3578,'Class-1'!$B$9:$DL$108,8,0)</f>
        <v>0</v>
      </c>
      <c r="I3587" s="956"/>
      <c r="J3587" s="956"/>
      <c r="K3587" s="956"/>
      <c r="L3587" s="956"/>
      <c r="M3587" s="957"/>
    </row>
    <row r="3588" spans="1:13" ht="18" customHeight="1">
      <c r="A3588" s="17"/>
      <c r="B3588" s="436" t="s">
        <v>165</v>
      </c>
      <c r="C3588" s="953" t="s">
        <v>65</v>
      </c>
      <c r="D3588" s="954"/>
      <c r="E3588" s="954"/>
      <c r="F3588" s="955"/>
      <c r="G3588" s="60" t="s">
        <v>101</v>
      </c>
      <c r="H3588" s="1026" t="str">
        <f>CONCATENATE('Class-1'!$F$4,'Class-1'!$I$4)</f>
        <v>4(A)</v>
      </c>
      <c r="I3588" s="956"/>
      <c r="J3588" s="956"/>
      <c r="K3588" s="956"/>
      <c r="L3588" s="956"/>
      <c r="M3588" s="957"/>
    </row>
    <row r="3589" spans="1:13" ht="18" customHeight="1" thickBot="1">
      <c r="A3589" s="17"/>
      <c r="B3589" s="436" t="s">
        <v>165</v>
      </c>
      <c r="C3589" s="1027" t="s">
        <v>25</v>
      </c>
      <c r="D3589" s="1028"/>
      <c r="E3589" s="1028"/>
      <c r="F3589" s="1029"/>
      <c r="G3589" s="130" t="s">
        <v>101</v>
      </c>
      <c r="H3589" s="1030">
        <f>VLOOKUP($A3578,'Class-1'!$B$9:$DL$108,9,0)</f>
        <v>0</v>
      </c>
      <c r="I3589" s="1030"/>
      <c r="J3589" s="1030"/>
      <c r="K3589" s="1030"/>
      <c r="L3589" s="1030"/>
      <c r="M3589" s="1031"/>
    </row>
    <row r="3590" spans="1:13" ht="18" customHeight="1">
      <c r="A3590" s="17"/>
      <c r="B3590" s="436" t="s">
        <v>165</v>
      </c>
      <c r="C3590" s="958" t="s">
        <v>66</v>
      </c>
      <c r="D3590" s="959"/>
      <c r="E3590" s="268" t="s">
        <v>109</v>
      </c>
      <c r="F3590" s="268" t="s">
        <v>110</v>
      </c>
      <c r="G3590" s="265" t="s">
        <v>34</v>
      </c>
      <c r="H3590" s="269" t="s">
        <v>67</v>
      </c>
      <c r="I3590" s="265" t="s">
        <v>147</v>
      </c>
      <c r="J3590" s="270" t="s">
        <v>31</v>
      </c>
      <c r="K3590" s="960" t="s">
        <v>118</v>
      </c>
      <c r="L3590" s="961"/>
      <c r="M3590" s="275" t="s">
        <v>119</v>
      </c>
    </row>
    <row r="3591" spans="1:13" ht="18" customHeight="1" thickBot="1">
      <c r="A3591" s="17"/>
      <c r="B3591" s="436" t="s">
        <v>165</v>
      </c>
      <c r="C3591" s="966" t="s">
        <v>68</v>
      </c>
      <c r="D3591" s="967"/>
      <c r="E3591" s="470">
        <f>'Class-1'!$K$7</f>
        <v>20</v>
      </c>
      <c r="F3591" s="470">
        <f>'Class-1'!$L$7</f>
        <v>20</v>
      </c>
      <c r="G3591" s="266">
        <f>E3591+F3591</f>
        <v>40</v>
      </c>
      <c r="H3591" s="470">
        <f>'Class-1'!$Q$7</f>
        <v>60</v>
      </c>
      <c r="I3591" s="266">
        <f>G3591+H3591</f>
        <v>100</v>
      </c>
      <c r="J3591" s="470">
        <f>'Class-1'!$U$7</f>
        <v>100</v>
      </c>
      <c r="K3591" s="1032">
        <f>I3591+J3591</f>
        <v>200</v>
      </c>
      <c r="L3591" s="1033"/>
      <c r="M3591" s="276" t="s">
        <v>166</v>
      </c>
    </row>
    <row r="3592" spans="1:13" ht="18" customHeight="1">
      <c r="A3592" s="17"/>
      <c r="B3592" s="436" t="s">
        <v>165</v>
      </c>
      <c r="C3592" s="1034" t="str">
        <f>'Class-1'!$K$3</f>
        <v>Hindi</v>
      </c>
      <c r="D3592" s="1035"/>
      <c r="E3592" s="131">
        <f>IF(OR(C3592="",$I3583="NSO"),"",VLOOKUP($A3578,'Class-1'!$B$9:$DL$108,10,0))</f>
        <v>0</v>
      </c>
      <c r="F3592" s="131">
        <f>IF(OR(C3592="",$I3583="NSO"),"",VLOOKUP($A3578,'Class-1'!$B$9:$DL$108,11,0))</f>
        <v>0</v>
      </c>
      <c r="G3592" s="267">
        <f>SUM(E3592,F3592)</f>
        <v>0</v>
      </c>
      <c r="H3592" s="131">
        <f>IF(OR(C3592="",$I3583="NSO"),"",VLOOKUP($A3578,'Class-1'!$B$9:$DL$108,16,0))</f>
        <v>0</v>
      </c>
      <c r="I3592" s="264">
        <f t="shared" ref="I3592:I3597" si="393">SUM(G3592,H3592)</f>
        <v>0</v>
      </c>
      <c r="J3592" s="131">
        <f>IF(OR(C3592="",$I3583="NSO"),"",VLOOKUP($A3578,'Class-1'!$B$9:$DL$108,20,0))</f>
        <v>0</v>
      </c>
      <c r="K3592" s="1036">
        <f t="shared" ref="K3592:K3597" si="394">SUM(I3592,J3592)</f>
        <v>0</v>
      </c>
      <c r="L3592" s="1037">
        <f t="shared" ref="L3592:L3597" si="395">SUM(J3592,K3592)</f>
        <v>0</v>
      </c>
      <c r="M3592" s="277" t="str">
        <f>IF(OR(C3592="",$I3583="NSO"),"",VLOOKUP($A3578,'Class-1'!$B$9:$DL$108,23,0))</f>
        <v/>
      </c>
    </row>
    <row r="3593" spans="1:13" ht="18" customHeight="1">
      <c r="A3593" s="17"/>
      <c r="B3593" s="436" t="s">
        <v>165</v>
      </c>
      <c r="C3593" s="962" t="str">
        <f>'Class-1'!$Y$3</f>
        <v>Mathematics</v>
      </c>
      <c r="D3593" s="963"/>
      <c r="E3593" s="131">
        <f>IF(OR(C3593="",$I3583="NSO"),"",VLOOKUP($A3578,'Class-1'!$B$9:$DL$108,24,0))</f>
        <v>0</v>
      </c>
      <c r="F3593" s="131">
        <f>IF(OR(C3593="",$I3583="NSO"),"",VLOOKUP($A3578,'Class-1'!$B$9:$DL$108,25,0))</f>
        <v>0</v>
      </c>
      <c r="G3593" s="267">
        <f t="shared" ref="G3593:G3597" si="396">SUM(E3593,F3593)</f>
        <v>0</v>
      </c>
      <c r="H3593" s="131">
        <f>IF(OR(C3593="",$I3583="NSO"),"",VLOOKUP($A3578,'Class-1'!$B$9:$DL$108,30,0))</f>
        <v>0</v>
      </c>
      <c r="I3593" s="264">
        <f t="shared" si="393"/>
        <v>0</v>
      </c>
      <c r="J3593" s="131">
        <f>IF(OR(C3593="",$I3583="NSO"),"",VLOOKUP($A3578,'Class-1'!$B$9:$DL$108,34,0))</f>
        <v>0</v>
      </c>
      <c r="K3593" s="964">
        <f t="shared" si="394"/>
        <v>0</v>
      </c>
      <c r="L3593" s="965">
        <f t="shared" si="395"/>
        <v>0</v>
      </c>
      <c r="M3593" s="277" t="str">
        <f>IF(OR(C3593="",$I3583="NSO"),"",VLOOKUP($A3578,'Class-1'!$B$9:$DL$108,37,0))</f>
        <v/>
      </c>
    </row>
    <row r="3594" spans="1:13" ht="18" customHeight="1">
      <c r="A3594" s="17"/>
      <c r="B3594" s="436" t="s">
        <v>165</v>
      </c>
      <c r="C3594" s="962" t="str">
        <f>'Class-1'!$AM$3</f>
        <v>Sanskrit</v>
      </c>
      <c r="D3594" s="963"/>
      <c r="E3594" s="131">
        <f>IF(OR(C3594="",$I3583="NSO"),"",VLOOKUP($A3578,'Class-1'!$B$9:$DL$108,38,0))</f>
        <v>0</v>
      </c>
      <c r="F3594" s="131">
        <f>IF(OR(C3594="",$I3583="NSO"),"",VLOOKUP($A3578,'Class-1'!$B$9:$DL$108,39,0))</f>
        <v>0</v>
      </c>
      <c r="G3594" s="267">
        <f t="shared" si="396"/>
        <v>0</v>
      </c>
      <c r="H3594" s="131">
        <f>IF(OR(C3594="",$I3583="NSO"),"",VLOOKUP($A3578,'Class-1'!$B$9:$DL$108,44,0))</f>
        <v>0</v>
      </c>
      <c r="I3594" s="264">
        <f t="shared" si="393"/>
        <v>0</v>
      </c>
      <c r="J3594" s="131">
        <f>IF(OR(C3594="",$I3583="NSO"),"",VLOOKUP($A3578,'Class-1'!$B$9:$DL$108,48,0))</f>
        <v>0</v>
      </c>
      <c r="K3594" s="964">
        <f t="shared" si="394"/>
        <v>0</v>
      </c>
      <c r="L3594" s="965">
        <f t="shared" si="395"/>
        <v>0</v>
      </c>
      <c r="M3594" s="277" t="str">
        <f>IF(OR(C3594="",$I3583="NSO"),"",VLOOKUP($A3578,'Class-1'!$B$9:$DL$108,51,0))</f>
        <v/>
      </c>
    </row>
    <row r="3595" spans="1:13" ht="18" customHeight="1">
      <c r="A3595" s="17"/>
      <c r="B3595" s="436" t="s">
        <v>165</v>
      </c>
      <c r="C3595" s="962" t="str">
        <f>'Class-1'!$BA$3</f>
        <v>English</v>
      </c>
      <c r="D3595" s="963"/>
      <c r="E3595" s="131">
        <f>IF(OR(C3595="",$I3583="NSO"),"",VLOOKUP($A3578,'Class-1'!$B$9:$DL$108,52,0))</f>
        <v>0</v>
      </c>
      <c r="F3595" s="131">
        <f>IF(OR(C3595="",$I3583="NSO"),"",VLOOKUP($A3578,'Class-1'!$B$9:$DL$108,53,0))</f>
        <v>0</v>
      </c>
      <c r="G3595" s="267">
        <f t="shared" si="396"/>
        <v>0</v>
      </c>
      <c r="H3595" s="131">
        <f>IF(OR(C3595="",$I3583="NSO"),"",VLOOKUP($A3578,'Class-1'!$B$9:$DL$108,58,0))</f>
        <v>0</v>
      </c>
      <c r="I3595" s="264">
        <f t="shared" si="393"/>
        <v>0</v>
      </c>
      <c r="J3595" s="131">
        <f>IF(OR(C3595="",$I3583="NSO"),"",VLOOKUP($A3578,'Class-1'!$B$9:$DL$108,62,0))</f>
        <v>0</v>
      </c>
      <c r="K3595" s="964">
        <f t="shared" si="394"/>
        <v>0</v>
      </c>
      <c r="L3595" s="965">
        <f t="shared" si="395"/>
        <v>0</v>
      </c>
      <c r="M3595" s="277" t="str">
        <f>IF(OR(C3595="",$I3583="NSO"),"",VLOOKUP($A3578,'Class-1'!$B$9:$DL$108,65,0))</f>
        <v/>
      </c>
    </row>
    <row r="3596" spans="1:13" ht="18" customHeight="1" thickBot="1">
      <c r="A3596" s="17"/>
      <c r="B3596" s="436" t="s">
        <v>165</v>
      </c>
      <c r="C3596" s="966" t="s">
        <v>68</v>
      </c>
      <c r="D3596" s="967"/>
      <c r="E3596" s="470">
        <f>'Class-1'!$BO$7</f>
        <v>20</v>
      </c>
      <c r="F3596" s="470">
        <f>'Class-1'!$BP$7</f>
        <v>20</v>
      </c>
      <c r="G3596" s="266">
        <f t="shared" si="396"/>
        <v>40</v>
      </c>
      <c r="H3596" s="271">
        <f>'Class-1'!$BU$7</f>
        <v>60</v>
      </c>
      <c r="I3596" s="266">
        <f t="shared" si="393"/>
        <v>100</v>
      </c>
      <c r="J3596" s="470">
        <f>'Class-1'!$BY$7</f>
        <v>100</v>
      </c>
      <c r="K3596" s="1032">
        <f t="shared" si="394"/>
        <v>200</v>
      </c>
      <c r="L3596" s="1033">
        <f t="shared" si="395"/>
        <v>300</v>
      </c>
      <c r="M3596" s="276" t="s">
        <v>166</v>
      </c>
    </row>
    <row r="3597" spans="1:13" ht="18" customHeight="1">
      <c r="A3597" s="17"/>
      <c r="B3597" s="436" t="s">
        <v>165</v>
      </c>
      <c r="C3597" s="962" t="str">
        <f>'Class-1'!$BO$3</f>
        <v>Env. Study</v>
      </c>
      <c r="D3597" s="963"/>
      <c r="E3597" s="131">
        <f>IF(OR(C3597="",$I3583="NSO"),"",VLOOKUP($A3578,'Class-1'!$B$9:$DL$108,66,0))</f>
        <v>0</v>
      </c>
      <c r="F3597" s="131">
        <f>IF(OR(C3597="",$I3583="NSO"),"",VLOOKUP($A3578,'Class-1'!$B$9:$DL$108,67,0))</f>
        <v>0</v>
      </c>
      <c r="G3597" s="264">
        <f t="shared" si="396"/>
        <v>0</v>
      </c>
      <c r="H3597" s="131">
        <f>IF(OR(C3597="",$I3583="NSO"),"",VLOOKUP($A3578,'Class-1'!$B$9:$DL$108,72,0))</f>
        <v>0</v>
      </c>
      <c r="I3597" s="264">
        <f t="shared" si="393"/>
        <v>0</v>
      </c>
      <c r="J3597" s="131">
        <f>IF(OR(C3597="",$I3583="NSO"),"",VLOOKUP($A3578,'Class-1'!$B$9:$DL$108,76,0))</f>
        <v>0</v>
      </c>
      <c r="K3597" s="968">
        <f t="shared" si="394"/>
        <v>0</v>
      </c>
      <c r="L3597" s="969">
        <f t="shared" si="395"/>
        <v>0</v>
      </c>
      <c r="M3597" s="277" t="str">
        <f>IF(OR(C3597="",$I3583="NSO"),"",VLOOKUP($A3578,'Class-1'!$B$9:$DL$108,79,0))</f>
        <v/>
      </c>
    </row>
    <row r="3598" spans="1:13" ht="18" customHeight="1" thickBot="1">
      <c r="A3598" s="17"/>
      <c r="B3598" s="436" t="s">
        <v>165</v>
      </c>
      <c r="C3598" s="970"/>
      <c r="D3598" s="971"/>
      <c r="E3598" s="971"/>
      <c r="F3598" s="971"/>
      <c r="G3598" s="971"/>
      <c r="H3598" s="971"/>
      <c r="I3598" s="971"/>
      <c r="J3598" s="971"/>
      <c r="K3598" s="971"/>
      <c r="L3598" s="971"/>
      <c r="M3598" s="972"/>
    </row>
    <row r="3599" spans="1:13" ht="18" customHeight="1">
      <c r="A3599" s="17"/>
      <c r="B3599" s="436" t="s">
        <v>165</v>
      </c>
      <c r="C3599" s="973" t="s">
        <v>120</v>
      </c>
      <c r="D3599" s="974"/>
      <c r="E3599" s="975"/>
      <c r="F3599" s="906" t="s">
        <v>121</v>
      </c>
      <c r="G3599" s="906"/>
      <c r="H3599" s="907" t="s">
        <v>122</v>
      </c>
      <c r="I3599" s="908"/>
      <c r="J3599" s="132" t="s">
        <v>51</v>
      </c>
      <c r="K3599" s="438" t="s">
        <v>123</v>
      </c>
      <c r="L3599" s="262" t="s">
        <v>49</v>
      </c>
      <c r="M3599" s="278" t="s">
        <v>54</v>
      </c>
    </row>
    <row r="3600" spans="1:13" ht="18" customHeight="1" thickBot="1">
      <c r="A3600" s="17"/>
      <c r="B3600" s="436" t="s">
        <v>165</v>
      </c>
      <c r="C3600" s="976"/>
      <c r="D3600" s="977"/>
      <c r="E3600" s="978"/>
      <c r="F3600" s="909">
        <f>IF(OR($I3583="",$I3583="NSO"),"",VLOOKUP($A3578,'Class-1'!$B$9:$DL$108,107,0))</f>
        <v>1000</v>
      </c>
      <c r="G3600" s="910"/>
      <c r="H3600" s="909">
        <f>IF(OR($I3583="",$I3583="NSO"),"",VLOOKUP($A3578,'Class-1'!$B$9:$DL$108,108,0))</f>
        <v>0</v>
      </c>
      <c r="I3600" s="910"/>
      <c r="J3600" s="133">
        <f>IF(OR($I3583="",$I3583="NSO"),"",VLOOKUP($A3578,'Class-1'!$B$9:$DL$200,109,0))</f>
        <v>0</v>
      </c>
      <c r="K3600" s="133" t="str">
        <f>IF(OR($I3583="",$I3583="NSO"),"",VLOOKUP($A3578,'Class-1'!$B$9:$DL$200,110,0))</f>
        <v/>
      </c>
      <c r="L3600" s="263" t="str">
        <f>IF(OR($I3583="",$I3583="NSO"),"",VLOOKUP($A3578,'Class-1'!$B$9:$DL$200,111,0))</f>
        <v/>
      </c>
      <c r="M3600" s="279" t="str">
        <f>IF(OR($I3583="",$I3583="NSO"),"",VLOOKUP($A3578,'Class-1'!$B$9:$DL$200,113,0))</f>
        <v/>
      </c>
    </row>
    <row r="3601" spans="1:13" ht="18" customHeight="1" thickBot="1">
      <c r="A3601" s="17"/>
      <c r="B3601" s="436" t="s">
        <v>165</v>
      </c>
      <c r="C3601" s="979"/>
      <c r="D3601" s="980"/>
      <c r="E3601" s="980"/>
      <c r="F3601" s="980"/>
      <c r="G3601" s="980"/>
      <c r="H3601" s="981"/>
      <c r="I3601" s="983" t="s">
        <v>73</v>
      </c>
      <c r="J3601" s="984"/>
      <c r="K3601" s="63">
        <f>IF(OR($I3583="",$I3583="NSO"),"",VLOOKUP($A3578,'Class-1'!$B$9:$DL$200,104,0))</f>
        <v>0</v>
      </c>
      <c r="L3601" s="982" t="s">
        <v>93</v>
      </c>
      <c r="M3601" s="897"/>
    </row>
    <row r="3602" spans="1:13" ht="18" customHeight="1" thickBot="1">
      <c r="A3602" s="17"/>
      <c r="B3602" s="436" t="s">
        <v>165</v>
      </c>
      <c r="C3602" s="1014" t="s">
        <v>72</v>
      </c>
      <c r="D3602" s="1015"/>
      <c r="E3602" s="1015"/>
      <c r="F3602" s="1015"/>
      <c r="G3602" s="1015"/>
      <c r="H3602" s="1016"/>
      <c r="I3602" s="1017" t="s">
        <v>74</v>
      </c>
      <c r="J3602" s="1018"/>
      <c r="K3602" s="64">
        <f>IF(OR($I3583="",$I3583="NSO"),"",VLOOKUP($A3578,'Class-1'!$B$9:$DL$200,105,0))</f>
        <v>0</v>
      </c>
      <c r="L3602" s="1019" t="str">
        <f>IF(OR($I3583="",$I3583="NSO"),"",VLOOKUP($A3578,'Class-1'!$B$9:$DL$200,106,0))</f>
        <v/>
      </c>
      <c r="M3602" s="1020"/>
    </row>
    <row r="3603" spans="1:13" ht="18" customHeight="1" thickBot="1">
      <c r="A3603" s="17"/>
      <c r="B3603" s="436" t="s">
        <v>165</v>
      </c>
      <c r="C3603" s="1001" t="s">
        <v>66</v>
      </c>
      <c r="D3603" s="1002"/>
      <c r="E3603" s="1003"/>
      <c r="F3603" s="1012" t="s">
        <v>69</v>
      </c>
      <c r="G3603" s="1013"/>
      <c r="H3603" s="272" t="s">
        <v>58</v>
      </c>
      <c r="I3603" s="985" t="s">
        <v>75</v>
      </c>
      <c r="J3603" s="986"/>
      <c r="K3603" s="987">
        <f>IF(OR($I3583="",$I3583="NSO"),"",VLOOKUP($A3578,'Class-1'!$B$9:$DL$200,114,0))</f>
        <v>0</v>
      </c>
      <c r="L3603" s="987"/>
      <c r="M3603" s="988"/>
    </row>
    <row r="3604" spans="1:13" ht="18" customHeight="1">
      <c r="A3604" s="17"/>
      <c r="B3604" s="436" t="s">
        <v>165</v>
      </c>
      <c r="C3604" s="923" t="str">
        <f>'Class-1'!$CC$3</f>
        <v>WORK EXP.</v>
      </c>
      <c r="D3604" s="924"/>
      <c r="E3604" s="925"/>
      <c r="F3604" s="926" t="str">
        <f>IF(OR(C3604="",$I3583="NSO"),"",VLOOKUP($A3578,'Class-1'!$B$9:$DZ$200,121,0))</f>
        <v>0/100</v>
      </c>
      <c r="G3604" s="927"/>
      <c r="H3604" s="85" t="str">
        <f>IF(OR(C3604="",$I3583="NSO"),"",VLOOKUP($A3578,'Class-1'!$B$9:$DL$108,87,0))</f>
        <v/>
      </c>
      <c r="I3604" s="1021" t="s">
        <v>95</v>
      </c>
      <c r="J3604" s="1022"/>
      <c r="K3604" s="1023">
        <f>'Class-1'!$T$2</f>
        <v>44705</v>
      </c>
      <c r="L3604" s="1024"/>
      <c r="M3604" s="1025"/>
    </row>
    <row r="3605" spans="1:13" ht="18" customHeight="1">
      <c r="A3605" s="17"/>
      <c r="B3605" s="436" t="s">
        <v>165</v>
      </c>
      <c r="C3605" s="923" t="str">
        <f>'Class-1'!$CK$3</f>
        <v>ART EDUCATION</v>
      </c>
      <c r="D3605" s="924"/>
      <c r="E3605" s="925"/>
      <c r="F3605" s="926" t="str">
        <f>IF(OR(C3605="",$I3583="NSO"),"",VLOOKUP($A3578,'Class-1'!$B$9:$DZ$200,125,0))</f>
        <v>0/100</v>
      </c>
      <c r="G3605" s="927"/>
      <c r="H3605" s="134" t="str">
        <f>IF(OR(C3605="",$I3583="NSO"),"",VLOOKUP($A3578,'Class-1'!$B$9:$DL$108,95,0))</f>
        <v/>
      </c>
      <c r="I3605" s="928"/>
      <c r="J3605" s="929"/>
      <c r="K3605" s="929"/>
      <c r="L3605" s="929"/>
      <c r="M3605" s="930"/>
    </row>
    <row r="3606" spans="1:13" ht="18" customHeight="1" thickBot="1">
      <c r="A3606" s="17"/>
      <c r="B3606" s="436" t="s">
        <v>165</v>
      </c>
      <c r="C3606" s="931" t="str">
        <f>'Class-1'!$CS$3</f>
        <v>HEALTH &amp; PHY. EDUCATION</v>
      </c>
      <c r="D3606" s="932"/>
      <c r="E3606" s="933"/>
      <c r="F3606" s="926" t="str">
        <f>IF(OR(C3606="",$I3583="NSO"),"",VLOOKUP($A3578,'Class-1'!$B$9:$DZ$200,129,0))</f>
        <v>0/100</v>
      </c>
      <c r="G3606" s="927"/>
      <c r="H3606" s="86" t="str">
        <f>IF(OR(C3606="",$I3583="NSO"),"",VLOOKUP($A3578,'Class-1'!$B$9:$DL$108,103,0))</f>
        <v/>
      </c>
      <c r="I3606" s="889" t="s">
        <v>89</v>
      </c>
      <c r="J3606" s="890"/>
      <c r="K3606" s="936"/>
      <c r="L3606" s="937"/>
      <c r="M3606" s="938"/>
    </row>
    <row r="3607" spans="1:13" ht="18" customHeight="1">
      <c r="A3607" s="17"/>
      <c r="B3607" s="436" t="s">
        <v>165</v>
      </c>
      <c r="C3607" s="895" t="s">
        <v>76</v>
      </c>
      <c r="D3607" s="896"/>
      <c r="E3607" s="896"/>
      <c r="F3607" s="896"/>
      <c r="G3607" s="896"/>
      <c r="H3607" s="897"/>
      <c r="I3607" s="891"/>
      <c r="J3607" s="892"/>
      <c r="K3607" s="939"/>
      <c r="L3607" s="940"/>
      <c r="M3607" s="941"/>
    </row>
    <row r="3608" spans="1:13" ht="18" customHeight="1">
      <c r="A3608" s="17"/>
      <c r="B3608" s="436" t="s">
        <v>165</v>
      </c>
      <c r="C3608" s="135" t="s">
        <v>35</v>
      </c>
      <c r="D3608" s="463" t="s">
        <v>82</v>
      </c>
      <c r="E3608" s="452"/>
      <c r="F3608" s="463" t="s">
        <v>83</v>
      </c>
      <c r="G3608" s="464"/>
      <c r="H3608" s="465"/>
      <c r="I3608" s="893"/>
      <c r="J3608" s="894"/>
      <c r="K3608" s="942"/>
      <c r="L3608" s="943"/>
      <c r="M3608" s="944"/>
    </row>
    <row r="3609" spans="1:13" ht="16.5" customHeight="1">
      <c r="A3609" s="17"/>
      <c r="B3609" s="436" t="s">
        <v>165</v>
      </c>
      <c r="C3609" s="148" t="s">
        <v>168</v>
      </c>
      <c r="D3609" s="451" t="s">
        <v>170</v>
      </c>
      <c r="E3609" s="148"/>
      <c r="F3609" s="468" t="s">
        <v>84</v>
      </c>
      <c r="G3609" s="466"/>
      <c r="H3609" s="467"/>
      <c r="I3609" s="992" t="s">
        <v>90</v>
      </c>
      <c r="J3609" s="993"/>
      <c r="K3609" s="993"/>
      <c r="L3609" s="993"/>
      <c r="M3609" s="994"/>
    </row>
    <row r="3610" spans="1:13" ht="16.5" customHeight="1">
      <c r="A3610" s="17"/>
      <c r="B3610" s="436" t="s">
        <v>165</v>
      </c>
      <c r="C3610" s="471" t="s">
        <v>77</v>
      </c>
      <c r="D3610" s="451" t="s">
        <v>173</v>
      </c>
      <c r="E3610" s="148"/>
      <c r="F3610" s="468" t="s">
        <v>85</v>
      </c>
      <c r="G3610" s="466"/>
      <c r="H3610" s="467"/>
      <c r="I3610" s="995"/>
      <c r="J3610" s="996"/>
      <c r="K3610" s="996"/>
      <c r="L3610" s="996"/>
      <c r="M3610" s="997"/>
    </row>
    <row r="3611" spans="1:13" ht="16.5" customHeight="1">
      <c r="A3611" s="17"/>
      <c r="B3611" s="436" t="s">
        <v>165</v>
      </c>
      <c r="C3611" s="471" t="s">
        <v>78</v>
      </c>
      <c r="D3611" s="451" t="s">
        <v>174</v>
      </c>
      <c r="E3611" s="148"/>
      <c r="F3611" s="468" t="s">
        <v>86</v>
      </c>
      <c r="G3611" s="466"/>
      <c r="H3611" s="467"/>
      <c r="I3611" s="995"/>
      <c r="J3611" s="996"/>
      <c r="K3611" s="996"/>
      <c r="L3611" s="996"/>
      <c r="M3611" s="997"/>
    </row>
    <row r="3612" spans="1:13" ht="16.5" customHeight="1">
      <c r="A3612" s="17"/>
      <c r="B3612" s="436" t="s">
        <v>165</v>
      </c>
      <c r="C3612" s="471" t="s">
        <v>80</v>
      </c>
      <c r="D3612" s="451" t="s">
        <v>171</v>
      </c>
      <c r="E3612" s="148"/>
      <c r="F3612" s="468" t="s">
        <v>88</v>
      </c>
      <c r="G3612" s="466"/>
      <c r="H3612" s="467"/>
      <c r="I3612" s="998"/>
      <c r="J3612" s="999"/>
      <c r="K3612" s="999"/>
      <c r="L3612" s="999"/>
      <c r="M3612" s="1000"/>
    </row>
    <row r="3613" spans="1:13" ht="16.5" customHeight="1" thickBot="1">
      <c r="A3613" s="17"/>
      <c r="B3613" s="437" t="s">
        <v>165</v>
      </c>
      <c r="C3613" s="280" t="s">
        <v>79</v>
      </c>
      <c r="D3613" s="446" t="s">
        <v>172</v>
      </c>
      <c r="E3613" s="439"/>
      <c r="F3613" s="461" t="s">
        <v>87</v>
      </c>
      <c r="G3613" s="462"/>
      <c r="H3613" s="469"/>
      <c r="I3613" s="989" t="s">
        <v>124</v>
      </c>
      <c r="J3613" s="990"/>
      <c r="K3613" s="990"/>
      <c r="L3613" s="990"/>
      <c r="M3613" s="991"/>
    </row>
    <row r="3614" spans="1:13" ht="20.25" customHeight="1" thickBot="1">
      <c r="A3614" s="1004"/>
      <c r="B3614" s="1004"/>
      <c r="C3614" s="1004"/>
      <c r="D3614" s="1004"/>
      <c r="E3614" s="1004"/>
      <c r="F3614" s="1004"/>
      <c r="G3614" s="1004"/>
      <c r="H3614" s="1004"/>
      <c r="I3614" s="1004"/>
      <c r="J3614" s="1004"/>
      <c r="K3614" s="1004"/>
      <c r="L3614" s="1004"/>
      <c r="M3614" s="1004"/>
    </row>
    <row r="3615" spans="1:13" ht="14.25" customHeight="1" thickBot="1">
      <c r="A3615" s="282">
        <f>A3578+1</f>
        <v>100</v>
      </c>
      <c r="B3615" s="1009" t="s">
        <v>61</v>
      </c>
      <c r="C3615" s="1010"/>
      <c r="D3615" s="1010"/>
      <c r="E3615" s="1010"/>
      <c r="F3615" s="1010"/>
      <c r="G3615" s="1010"/>
      <c r="H3615" s="1010"/>
      <c r="I3615" s="1010"/>
      <c r="J3615" s="1010"/>
      <c r="K3615" s="1010"/>
      <c r="L3615" s="1010"/>
      <c r="M3615" s="1011"/>
    </row>
    <row r="3616" spans="1:13" ht="36.75" thickTop="1">
      <c r="A3616" s="17"/>
      <c r="B3616" s="1005"/>
      <c r="C3616" s="1006"/>
      <c r="D3616" s="945" t="str">
        <f>Master!$E$8</f>
        <v>Govt.Sr.Sec.Sch. Raimalwada</v>
      </c>
      <c r="E3616" s="946"/>
      <c r="F3616" s="946"/>
      <c r="G3616" s="946"/>
      <c r="H3616" s="946"/>
      <c r="I3616" s="946"/>
      <c r="J3616" s="946"/>
      <c r="K3616" s="946"/>
      <c r="L3616" s="946"/>
      <c r="M3616" s="947"/>
    </row>
    <row r="3617" spans="1:13" ht="21" customHeight="1" thickBot="1">
      <c r="A3617" s="17"/>
      <c r="B3617" s="1007"/>
      <c r="C3617" s="1008"/>
      <c r="D3617" s="948" t="str">
        <f>Master!$E$11</f>
        <v>P.S.-Bapini (Jodhpur)</v>
      </c>
      <c r="E3617" s="949"/>
      <c r="F3617" s="949"/>
      <c r="G3617" s="949"/>
      <c r="H3617" s="949"/>
      <c r="I3617" s="949"/>
      <c r="J3617" s="949"/>
      <c r="K3617" s="949"/>
      <c r="L3617" s="949"/>
      <c r="M3617" s="950"/>
    </row>
    <row r="3618" spans="1:13" ht="42.75" customHeight="1" thickTop="1">
      <c r="A3618" s="17"/>
      <c r="B3618" s="273"/>
      <c r="C3618" s="916" t="s">
        <v>62</v>
      </c>
      <c r="D3618" s="917"/>
      <c r="E3618" s="917"/>
      <c r="F3618" s="917"/>
      <c r="G3618" s="917"/>
      <c r="H3618" s="917"/>
      <c r="I3618" s="918"/>
      <c r="J3618" s="922" t="s">
        <v>91</v>
      </c>
      <c r="K3618" s="922"/>
      <c r="L3618" s="934" t="str">
        <f>Master!$E$14</f>
        <v>0810000000</v>
      </c>
      <c r="M3618" s="935"/>
    </row>
    <row r="3619" spans="1:13" ht="18" customHeight="1" thickBot="1">
      <c r="A3619" s="17"/>
      <c r="B3619" s="274"/>
      <c r="C3619" s="919"/>
      <c r="D3619" s="920"/>
      <c r="E3619" s="920"/>
      <c r="F3619" s="920"/>
      <c r="G3619" s="920"/>
      <c r="H3619" s="920"/>
      <c r="I3619" s="921"/>
      <c r="J3619" s="898" t="s">
        <v>63</v>
      </c>
      <c r="K3619" s="899"/>
      <c r="L3619" s="902" t="str">
        <f>Master!$E$6</f>
        <v>2021-22</v>
      </c>
      <c r="M3619" s="903"/>
    </row>
    <row r="3620" spans="1:13" ht="18" customHeight="1" thickBot="1">
      <c r="A3620" s="17"/>
      <c r="B3620" s="274"/>
      <c r="C3620" s="951" t="s">
        <v>125</v>
      </c>
      <c r="D3620" s="952"/>
      <c r="E3620" s="952"/>
      <c r="F3620" s="952"/>
      <c r="G3620" s="952"/>
      <c r="H3620" s="952"/>
      <c r="I3620" s="281">
        <f>VLOOKUP($A3615,'Class-1'!$B$9:$F$108,5,0)</f>
        <v>0</v>
      </c>
      <c r="J3620" s="900"/>
      <c r="K3620" s="901"/>
      <c r="L3620" s="904"/>
      <c r="M3620" s="905"/>
    </row>
    <row r="3621" spans="1:13" ht="18" customHeight="1">
      <c r="A3621" s="17"/>
      <c r="B3621" s="436" t="s">
        <v>165</v>
      </c>
      <c r="C3621" s="911" t="s">
        <v>20</v>
      </c>
      <c r="D3621" s="912"/>
      <c r="E3621" s="912"/>
      <c r="F3621" s="913"/>
      <c r="G3621" s="31" t="s">
        <v>101</v>
      </c>
      <c r="H3621" s="914">
        <f>VLOOKUP($A3615,'Class-1'!$B$9:$DL$108,3,0)</f>
        <v>0</v>
      </c>
      <c r="I3621" s="914"/>
      <c r="J3621" s="914"/>
      <c r="K3621" s="914"/>
      <c r="L3621" s="914"/>
      <c r="M3621" s="915"/>
    </row>
    <row r="3622" spans="1:13" ht="18" customHeight="1">
      <c r="A3622" s="17"/>
      <c r="B3622" s="436" t="s">
        <v>165</v>
      </c>
      <c r="C3622" s="953" t="s">
        <v>22</v>
      </c>
      <c r="D3622" s="954"/>
      <c r="E3622" s="954"/>
      <c r="F3622" s="955"/>
      <c r="G3622" s="60" t="s">
        <v>101</v>
      </c>
      <c r="H3622" s="956">
        <f>VLOOKUP($A3615,'Class-1'!$B$9:$DL$108,6,0)</f>
        <v>0</v>
      </c>
      <c r="I3622" s="956"/>
      <c r="J3622" s="956"/>
      <c r="K3622" s="956"/>
      <c r="L3622" s="956"/>
      <c r="M3622" s="957"/>
    </row>
    <row r="3623" spans="1:13" ht="18" customHeight="1">
      <c r="A3623" s="17"/>
      <c r="B3623" s="436" t="s">
        <v>165</v>
      </c>
      <c r="C3623" s="953" t="s">
        <v>23</v>
      </c>
      <c r="D3623" s="954"/>
      <c r="E3623" s="954"/>
      <c r="F3623" s="955"/>
      <c r="G3623" s="60" t="s">
        <v>101</v>
      </c>
      <c r="H3623" s="956">
        <f>VLOOKUP($A3615,'Class-1'!$B$9:$DL$108,7,0)</f>
        <v>0</v>
      </c>
      <c r="I3623" s="956"/>
      <c r="J3623" s="956"/>
      <c r="K3623" s="956"/>
      <c r="L3623" s="956"/>
      <c r="M3623" s="957"/>
    </row>
    <row r="3624" spans="1:13" ht="18" customHeight="1">
      <c r="A3624" s="17"/>
      <c r="B3624" s="436" t="s">
        <v>165</v>
      </c>
      <c r="C3624" s="953" t="s">
        <v>64</v>
      </c>
      <c r="D3624" s="954"/>
      <c r="E3624" s="954"/>
      <c r="F3624" s="955"/>
      <c r="G3624" s="60" t="s">
        <v>101</v>
      </c>
      <c r="H3624" s="956">
        <f>VLOOKUP($A3615,'Class-1'!$B$9:$DL$108,8,0)</f>
        <v>0</v>
      </c>
      <c r="I3624" s="956"/>
      <c r="J3624" s="956"/>
      <c r="K3624" s="956"/>
      <c r="L3624" s="956"/>
      <c r="M3624" s="957"/>
    </row>
    <row r="3625" spans="1:13" ht="18" customHeight="1">
      <c r="A3625" s="17"/>
      <c r="B3625" s="436" t="s">
        <v>165</v>
      </c>
      <c r="C3625" s="953" t="s">
        <v>65</v>
      </c>
      <c r="D3625" s="954"/>
      <c r="E3625" s="954"/>
      <c r="F3625" s="955"/>
      <c r="G3625" s="60" t="s">
        <v>101</v>
      </c>
      <c r="H3625" s="1026" t="str">
        <f>CONCATENATE('Class-1'!$F$4,'Class-1'!$I$4)</f>
        <v>4(A)</v>
      </c>
      <c r="I3625" s="956"/>
      <c r="J3625" s="956"/>
      <c r="K3625" s="956"/>
      <c r="L3625" s="956"/>
      <c r="M3625" s="957"/>
    </row>
    <row r="3626" spans="1:13" ht="18" customHeight="1" thickBot="1">
      <c r="A3626" s="17"/>
      <c r="B3626" s="436" t="s">
        <v>165</v>
      </c>
      <c r="C3626" s="1027" t="s">
        <v>25</v>
      </c>
      <c r="D3626" s="1028"/>
      <c r="E3626" s="1028"/>
      <c r="F3626" s="1029"/>
      <c r="G3626" s="130" t="s">
        <v>101</v>
      </c>
      <c r="H3626" s="1030">
        <f>VLOOKUP($A3615,'Class-1'!$B$9:$DL$108,9,0)</f>
        <v>0</v>
      </c>
      <c r="I3626" s="1030"/>
      <c r="J3626" s="1030"/>
      <c r="K3626" s="1030"/>
      <c r="L3626" s="1030"/>
      <c r="M3626" s="1031"/>
    </row>
    <row r="3627" spans="1:13" ht="18" customHeight="1">
      <c r="A3627" s="17"/>
      <c r="B3627" s="436" t="s">
        <v>165</v>
      </c>
      <c r="C3627" s="958" t="s">
        <v>66</v>
      </c>
      <c r="D3627" s="959"/>
      <c r="E3627" s="268" t="s">
        <v>109</v>
      </c>
      <c r="F3627" s="268" t="s">
        <v>110</v>
      </c>
      <c r="G3627" s="265" t="s">
        <v>34</v>
      </c>
      <c r="H3627" s="269" t="s">
        <v>67</v>
      </c>
      <c r="I3627" s="265" t="s">
        <v>147</v>
      </c>
      <c r="J3627" s="270" t="s">
        <v>31</v>
      </c>
      <c r="K3627" s="960" t="s">
        <v>118</v>
      </c>
      <c r="L3627" s="961"/>
      <c r="M3627" s="275" t="s">
        <v>119</v>
      </c>
    </row>
    <row r="3628" spans="1:13" ht="18" customHeight="1" thickBot="1">
      <c r="A3628" s="17"/>
      <c r="B3628" s="436" t="s">
        <v>165</v>
      </c>
      <c r="C3628" s="966" t="s">
        <v>68</v>
      </c>
      <c r="D3628" s="967"/>
      <c r="E3628" s="470">
        <f>'Class-1'!$K$7</f>
        <v>20</v>
      </c>
      <c r="F3628" s="470">
        <f>'Class-1'!$L$7</f>
        <v>20</v>
      </c>
      <c r="G3628" s="266">
        <f>E3628+F3628</f>
        <v>40</v>
      </c>
      <c r="H3628" s="470">
        <f>'Class-1'!$Q$7</f>
        <v>60</v>
      </c>
      <c r="I3628" s="266">
        <f>G3628+H3628</f>
        <v>100</v>
      </c>
      <c r="J3628" s="470">
        <f>'Class-1'!$U$7</f>
        <v>100</v>
      </c>
      <c r="K3628" s="1032">
        <f>I3628+J3628</f>
        <v>200</v>
      </c>
      <c r="L3628" s="1033"/>
      <c r="M3628" s="276" t="s">
        <v>166</v>
      </c>
    </row>
    <row r="3629" spans="1:13" ht="18" customHeight="1">
      <c r="A3629" s="17"/>
      <c r="B3629" s="436" t="s">
        <v>165</v>
      </c>
      <c r="C3629" s="1034" t="str">
        <f>'Class-1'!$K$3</f>
        <v>Hindi</v>
      </c>
      <c r="D3629" s="1035"/>
      <c r="E3629" s="131">
        <f>IF(OR(C3629="",$I3620="NSO"),"",VLOOKUP($A3615,'Class-1'!$B$9:$DL$108,10,0))</f>
        <v>0</v>
      </c>
      <c r="F3629" s="131">
        <f>IF(OR(C3629="",$I3620="NSO"),"",VLOOKUP($A3615,'Class-1'!$B$9:$DL$108,11,0))</f>
        <v>0</v>
      </c>
      <c r="G3629" s="267">
        <f>SUM(E3629,F3629)</f>
        <v>0</v>
      </c>
      <c r="H3629" s="131">
        <f>IF(OR(C3629="",$I3620="NSO"),"",VLOOKUP($A3615,'Class-1'!$B$9:$DL$108,16,0))</f>
        <v>0</v>
      </c>
      <c r="I3629" s="264">
        <f t="shared" ref="I3629:I3634" si="397">SUM(G3629,H3629)</f>
        <v>0</v>
      </c>
      <c r="J3629" s="131">
        <f>IF(OR(C3629="",$I3620="NSO"),"",VLOOKUP($A3615,'Class-1'!$B$9:$DL$108,20,0))</f>
        <v>0</v>
      </c>
      <c r="K3629" s="1036">
        <f t="shared" ref="K3629:K3634" si="398">SUM(I3629,J3629)</f>
        <v>0</v>
      </c>
      <c r="L3629" s="1037">
        <f t="shared" ref="L3629:L3634" si="399">SUM(J3629,K3629)</f>
        <v>0</v>
      </c>
      <c r="M3629" s="277" t="str">
        <f>IF(OR(C3629="",$I3620="NSO"),"",VLOOKUP($A3615,'Class-1'!$B$9:$DL$108,23,0))</f>
        <v/>
      </c>
    </row>
    <row r="3630" spans="1:13" ht="18" customHeight="1">
      <c r="A3630" s="17"/>
      <c r="B3630" s="436" t="s">
        <v>165</v>
      </c>
      <c r="C3630" s="962" t="str">
        <f>'Class-1'!$Y$3</f>
        <v>Mathematics</v>
      </c>
      <c r="D3630" s="963"/>
      <c r="E3630" s="131">
        <f>IF(OR(C3630="",$I3620="NSO"),"",VLOOKUP($A3615,'Class-1'!$B$9:$DL$108,24,0))</f>
        <v>0</v>
      </c>
      <c r="F3630" s="131">
        <f>IF(OR(C3630="",$I3620="NSO"),"",VLOOKUP($A3615,'Class-1'!$B$9:$DL$108,25,0))</f>
        <v>0</v>
      </c>
      <c r="G3630" s="267">
        <f t="shared" ref="G3630:G3634" si="400">SUM(E3630,F3630)</f>
        <v>0</v>
      </c>
      <c r="H3630" s="131">
        <f>IF(OR(C3630="",$I3620="NSO"),"",VLOOKUP($A3615,'Class-1'!$B$9:$DL$108,30,0))</f>
        <v>0</v>
      </c>
      <c r="I3630" s="264">
        <f t="shared" si="397"/>
        <v>0</v>
      </c>
      <c r="J3630" s="131">
        <f>IF(OR(C3630="",$I3620="NSO"),"",VLOOKUP($A3615,'Class-1'!$B$9:$DL$108,34,0))</f>
        <v>0</v>
      </c>
      <c r="K3630" s="964">
        <f t="shared" si="398"/>
        <v>0</v>
      </c>
      <c r="L3630" s="965">
        <f t="shared" si="399"/>
        <v>0</v>
      </c>
      <c r="M3630" s="277" t="str">
        <f>IF(OR(C3630="",$I3620="NSO"),"",VLOOKUP($A3615,'Class-1'!$B$9:$DL$108,37,0))</f>
        <v/>
      </c>
    </row>
    <row r="3631" spans="1:13" ht="18" customHeight="1">
      <c r="A3631" s="17"/>
      <c r="B3631" s="436" t="s">
        <v>165</v>
      </c>
      <c r="C3631" s="962" t="str">
        <f>'Class-1'!$AM$3</f>
        <v>Sanskrit</v>
      </c>
      <c r="D3631" s="963"/>
      <c r="E3631" s="131">
        <f>IF(OR(C3631="",$I3620="NSO"),"",VLOOKUP($A3615,'Class-1'!$B$9:$DL$108,38,0))</f>
        <v>0</v>
      </c>
      <c r="F3631" s="131">
        <f>IF(OR(C3631="",$I3620="NSO"),"",VLOOKUP($A3615,'Class-1'!$B$9:$DL$108,39,0))</f>
        <v>0</v>
      </c>
      <c r="G3631" s="267">
        <f t="shared" si="400"/>
        <v>0</v>
      </c>
      <c r="H3631" s="131">
        <f>IF(OR(C3631="",$I3620="NSO"),"",VLOOKUP($A3615,'Class-1'!$B$9:$DL$108,44,0))</f>
        <v>0</v>
      </c>
      <c r="I3631" s="264">
        <f t="shared" si="397"/>
        <v>0</v>
      </c>
      <c r="J3631" s="131">
        <f>IF(OR(C3631="",$I3620="NSO"),"",VLOOKUP($A3615,'Class-1'!$B$9:$DL$108,48,0))</f>
        <v>0</v>
      </c>
      <c r="K3631" s="964">
        <f t="shared" si="398"/>
        <v>0</v>
      </c>
      <c r="L3631" s="965">
        <f t="shared" si="399"/>
        <v>0</v>
      </c>
      <c r="M3631" s="277" t="str">
        <f>IF(OR(C3631="",$I3620="NSO"),"",VLOOKUP($A3615,'Class-1'!$B$9:$DL$108,51,0))</f>
        <v/>
      </c>
    </row>
    <row r="3632" spans="1:13" ht="18" customHeight="1">
      <c r="A3632" s="17"/>
      <c r="B3632" s="436" t="s">
        <v>165</v>
      </c>
      <c r="C3632" s="962" t="str">
        <f>'Class-1'!$BA$3</f>
        <v>English</v>
      </c>
      <c r="D3632" s="963"/>
      <c r="E3632" s="131">
        <f>IF(OR(C3632="",$I3620="NSO"),"",VLOOKUP($A3615,'Class-1'!$B$9:$DL$108,52,0))</f>
        <v>0</v>
      </c>
      <c r="F3632" s="131">
        <f>IF(OR(C3632="",$I3620="NSO"),"",VLOOKUP($A3615,'Class-1'!$B$9:$DL$108,53,0))</f>
        <v>0</v>
      </c>
      <c r="G3632" s="267">
        <f t="shared" si="400"/>
        <v>0</v>
      </c>
      <c r="H3632" s="131">
        <f>IF(OR(C3632="",$I3620="NSO"),"",VLOOKUP($A3615,'Class-1'!$B$9:$DL$108,58,0))</f>
        <v>0</v>
      </c>
      <c r="I3632" s="264">
        <f t="shared" si="397"/>
        <v>0</v>
      </c>
      <c r="J3632" s="131">
        <f>IF(OR(C3632="",$I3620="NSO"),"",VLOOKUP($A3615,'Class-1'!$B$9:$DL$108,62,0))</f>
        <v>0</v>
      </c>
      <c r="K3632" s="964">
        <f t="shared" si="398"/>
        <v>0</v>
      </c>
      <c r="L3632" s="965">
        <f t="shared" si="399"/>
        <v>0</v>
      </c>
      <c r="M3632" s="277" t="str">
        <f>IF(OR(C3632="",$I3620="NSO"),"",VLOOKUP($A3615,'Class-1'!$B$9:$DL$108,65,0))</f>
        <v/>
      </c>
    </row>
    <row r="3633" spans="1:13" ht="18" customHeight="1" thickBot="1">
      <c r="A3633" s="17"/>
      <c r="B3633" s="436" t="s">
        <v>165</v>
      </c>
      <c r="C3633" s="966" t="s">
        <v>68</v>
      </c>
      <c r="D3633" s="967"/>
      <c r="E3633" s="470">
        <f>'Class-1'!$BO$7</f>
        <v>20</v>
      </c>
      <c r="F3633" s="470">
        <f>'Class-1'!$BP$7</f>
        <v>20</v>
      </c>
      <c r="G3633" s="266">
        <f t="shared" si="400"/>
        <v>40</v>
      </c>
      <c r="H3633" s="271">
        <f>'Class-1'!$BU$7</f>
        <v>60</v>
      </c>
      <c r="I3633" s="266">
        <f t="shared" si="397"/>
        <v>100</v>
      </c>
      <c r="J3633" s="470">
        <f>'Class-1'!$BY$7</f>
        <v>100</v>
      </c>
      <c r="K3633" s="1032">
        <f t="shared" si="398"/>
        <v>200</v>
      </c>
      <c r="L3633" s="1033">
        <f t="shared" si="399"/>
        <v>300</v>
      </c>
      <c r="M3633" s="276" t="s">
        <v>166</v>
      </c>
    </row>
    <row r="3634" spans="1:13" ht="18" customHeight="1">
      <c r="A3634" s="17"/>
      <c r="B3634" s="436" t="s">
        <v>165</v>
      </c>
      <c r="C3634" s="962" t="str">
        <f>'Class-1'!$BO$3</f>
        <v>Env. Study</v>
      </c>
      <c r="D3634" s="963"/>
      <c r="E3634" s="131">
        <f>IF(OR(C3634="",$I3620="NSO"),"",VLOOKUP($A3615,'Class-1'!$B$9:$DL$108,66,0))</f>
        <v>0</v>
      </c>
      <c r="F3634" s="131">
        <f>IF(OR(C3634="",$I3620="NSO"),"",VLOOKUP($A3615,'Class-1'!$B$9:$DL$108,67,0))</f>
        <v>0</v>
      </c>
      <c r="G3634" s="264">
        <f t="shared" si="400"/>
        <v>0</v>
      </c>
      <c r="H3634" s="131">
        <f>IF(OR(C3634="",$I3620="NSO"),"",VLOOKUP($A3615,'Class-1'!$B$9:$DL$108,72,0))</f>
        <v>0</v>
      </c>
      <c r="I3634" s="264">
        <f t="shared" si="397"/>
        <v>0</v>
      </c>
      <c r="J3634" s="131">
        <f>IF(OR(C3634="",$I3620="NSO"),"",VLOOKUP($A3615,'Class-1'!$B$9:$DL$108,76,0))</f>
        <v>0</v>
      </c>
      <c r="K3634" s="968">
        <f t="shared" si="398"/>
        <v>0</v>
      </c>
      <c r="L3634" s="969">
        <f t="shared" si="399"/>
        <v>0</v>
      </c>
      <c r="M3634" s="277" t="str">
        <f>IF(OR(C3634="",$I3620="NSO"),"",VLOOKUP($A3615,'Class-1'!$B$9:$DL$108,79,0))</f>
        <v/>
      </c>
    </row>
    <row r="3635" spans="1:13" ht="18" customHeight="1" thickBot="1">
      <c r="A3635" s="17"/>
      <c r="B3635" s="436" t="s">
        <v>165</v>
      </c>
      <c r="C3635" s="970"/>
      <c r="D3635" s="971"/>
      <c r="E3635" s="971"/>
      <c r="F3635" s="971"/>
      <c r="G3635" s="971"/>
      <c r="H3635" s="971"/>
      <c r="I3635" s="971"/>
      <c r="J3635" s="971"/>
      <c r="K3635" s="971"/>
      <c r="L3635" s="971"/>
      <c r="M3635" s="972"/>
    </row>
    <row r="3636" spans="1:13" ht="18" customHeight="1">
      <c r="A3636" s="17"/>
      <c r="B3636" s="436" t="s">
        <v>165</v>
      </c>
      <c r="C3636" s="973" t="s">
        <v>120</v>
      </c>
      <c r="D3636" s="974"/>
      <c r="E3636" s="975"/>
      <c r="F3636" s="906" t="s">
        <v>121</v>
      </c>
      <c r="G3636" s="906"/>
      <c r="H3636" s="907" t="s">
        <v>122</v>
      </c>
      <c r="I3636" s="908"/>
      <c r="J3636" s="132" t="s">
        <v>51</v>
      </c>
      <c r="K3636" s="438" t="s">
        <v>123</v>
      </c>
      <c r="L3636" s="262" t="s">
        <v>49</v>
      </c>
      <c r="M3636" s="278" t="s">
        <v>54</v>
      </c>
    </row>
    <row r="3637" spans="1:13" ht="18" customHeight="1" thickBot="1">
      <c r="A3637" s="17"/>
      <c r="B3637" s="436" t="s">
        <v>165</v>
      </c>
      <c r="C3637" s="976"/>
      <c r="D3637" s="977"/>
      <c r="E3637" s="978"/>
      <c r="F3637" s="909">
        <f>IF(OR($I3620="",$I3620="NSO"),"",VLOOKUP($A3615,'Class-1'!$B$9:$DL$108,107,0))</f>
        <v>1000</v>
      </c>
      <c r="G3637" s="910"/>
      <c r="H3637" s="909">
        <f>IF(OR($I3620="",$I3620="NSO"),"",VLOOKUP($A3615,'Class-1'!$B$9:$DL$108,108,0))</f>
        <v>0</v>
      </c>
      <c r="I3637" s="910"/>
      <c r="J3637" s="133">
        <f>IF(OR($I3620="",$I3620="NSO"),"",VLOOKUP($A3615,'Class-1'!$B$9:$DL$200,109,0))</f>
        <v>0</v>
      </c>
      <c r="K3637" s="133" t="str">
        <f>IF(OR($I3620="",$I3620="NSO"),"",VLOOKUP($A3615,'Class-1'!$B$9:$DL$200,110,0))</f>
        <v/>
      </c>
      <c r="L3637" s="263" t="str">
        <f>IF(OR($I3620="",$I3620="NSO"),"",VLOOKUP($A3615,'Class-1'!$B$9:$DL$200,111,0))</f>
        <v/>
      </c>
      <c r="M3637" s="279" t="str">
        <f>IF(OR($I3620="",$I3620="NSO"),"",VLOOKUP($A3615,'Class-1'!$B$9:$DL$200,113,0))</f>
        <v/>
      </c>
    </row>
    <row r="3638" spans="1:13" ht="18" customHeight="1" thickBot="1">
      <c r="A3638" s="17"/>
      <c r="B3638" s="436" t="s">
        <v>165</v>
      </c>
      <c r="C3638" s="979"/>
      <c r="D3638" s="980"/>
      <c r="E3638" s="980"/>
      <c r="F3638" s="980"/>
      <c r="G3638" s="980"/>
      <c r="H3638" s="981"/>
      <c r="I3638" s="983" t="s">
        <v>73</v>
      </c>
      <c r="J3638" s="984"/>
      <c r="K3638" s="63">
        <f>IF(OR($I3620="",$I3620="NSO"),"",VLOOKUP($A3615,'Class-1'!$B$9:$DL$200,104,0))</f>
        <v>0</v>
      </c>
      <c r="L3638" s="982" t="s">
        <v>93</v>
      </c>
      <c r="M3638" s="897"/>
    </row>
    <row r="3639" spans="1:13" ht="18" customHeight="1" thickBot="1">
      <c r="A3639" s="17"/>
      <c r="B3639" s="436" t="s">
        <v>165</v>
      </c>
      <c r="C3639" s="1014" t="s">
        <v>72</v>
      </c>
      <c r="D3639" s="1015"/>
      <c r="E3639" s="1015"/>
      <c r="F3639" s="1015"/>
      <c r="G3639" s="1015"/>
      <c r="H3639" s="1016"/>
      <c r="I3639" s="1017" t="s">
        <v>74</v>
      </c>
      <c r="J3639" s="1018"/>
      <c r="K3639" s="64">
        <f>IF(OR($I3620="",$I3620="NSO"),"",VLOOKUP($A3615,'Class-1'!$B$9:$DL$200,105,0))</f>
        <v>0</v>
      </c>
      <c r="L3639" s="1019" t="str">
        <f>IF(OR($I3620="",$I3620="NSO"),"",VLOOKUP($A3615,'Class-1'!$B$9:$DL$200,106,0))</f>
        <v/>
      </c>
      <c r="M3639" s="1020"/>
    </row>
    <row r="3640" spans="1:13" ht="18" customHeight="1" thickBot="1">
      <c r="A3640" s="17"/>
      <c r="B3640" s="436" t="s">
        <v>165</v>
      </c>
      <c r="C3640" s="1001" t="s">
        <v>66</v>
      </c>
      <c r="D3640" s="1002"/>
      <c r="E3640" s="1003"/>
      <c r="F3640" s="1012" t="s">
        <v>69</v>
      </c>
      <c r="G3640" s="1013"/>
      <c r="H3640" s="272" t="s">
        <v>58</v>
      </c>
      <c r="I3640" s="985" t="s">
        <v>75</v>
      </c>
      <c r="J3640" s="986"/>
      <c r="K3640" s="987">
        <f>IF(OR($I3620="",$I3620="NSO"),"",VLOOKUP($A3615,'Class-1'!$B$9:$DL$200,114,0))</f>
        <v>0</v>
      </c>
      <c r="L3640" s="987"/>
      <c r="M3640" s="988"/>
    </row>
    <row r="3641" spans="1:13" ht="18" customHeight="1">
      <c r="A3641" s="17"/>
      <c r="B3641" s="436" t="s">
        <v>165</v>
      </c>
      <c r="C3641" s="923" t="str">
        <f>'Class-1'!$CC$3</f>
        <v>WORK EXP.</v>
      </c>
      <c r="D3641" s="924"/>
      <c r="E3641" s="925"/>
      <c r="F3641" s="926" t="str">
        <f>IF(OR(C3641="",$I3620="NSO"),"",VLOOKUP($A3615,'Class-1'!$B$9:$DZ$200,121,0))</f>
        <v>0/100</v>
      </c>
      <c r="G3641" s="927"/>
      <c r="H3641" s="85" t="str">
        <f>IF(OR(C3641="",$I3620="NSO"),"",VLOOKUP($A3615,'Class-1'!$B$9:$DL$108,87,0))</f>
        <v/>
      </c>
      <c r="I3641" s="1021" t="s">
        <v>95</v>
      </c>
      <c r="J3641" s="1022"/>
      <c r="K3641" s="1023">
        <f>'Class-1'!$T$2</f>
        <v>44705</v>
      </c>
      <c r="L3641" s="1024"/>
      <c r="M3641" s="1025"/>
    </row>
    <row r="3642" spans="1:13" ht="18" customHeight="1">
      <c r="A3642" s="17"/>
      <c r="B3642" s="436" t="s">
        <v>165</v>
      </c>
      <c r="C3642" s="923" t="str">
        <f>'Class-1'!$CK$3</f>
        <v>ART EDUCATION</v>
      </c>
      <c r="D3642" s="924"/>
      <c r="E3642" s="925"/>
      <c r="F3642" s="926" t="str">
        <f>IF(OR(C3642="",$I3620="NSO"),"",VLOOKUP($A3615,'Class-1'!$B$9:$DZ$200,125,0))</f>
        <v>0/100</v>
      </c>
      <c r="G3642" s="927"/>
      <c r="H3642" s="134" t="str">
        <f>IF(OR(C3642="",$I3620="NSO"),"",VLOOKUP($A3615,'Class-1'!$B$9:$DL$108,95,0))</f>
        <v/>
      </c>
      <c r="I3642" s="928"/>
      <c r="J3642" s="929"/>
      <c r="K3642" s="929"/>
      <c r="L3642" s="929"/>
      <c r="M3642" s="930"/>
    </row>
    <row r="3643" spans="1:13" ht="18" customHeight="1" thickBot="1">
      <c r="A3643" s="17"/>
      <c r="B3643" s="436" t="s">
        <v>165</v>
      </c>
      <c r="C3643" s="931" t="str">
        <f>'Class-1'!$CS$3</f>
        <v>HEALTH &amp; PHY. EDUCATION</v>
      </c>
      <c r="D3643" s="932"/>
      <c r="E3643" s="933"/>
      <c r="F3643" s="926" t="str">
        <f>IF(OR(C3643="",$I3620="NSO"),"",VLOOKUP($A3615,'Class-1'!$B$9:$DZ$200,129,0))</f>
        <v>0/100</v>
      </c>
      <c r="G3643" s="927"/>
      <c r="H3643" s="86" t="str">
        <f>IF(OR(C3643="",$I3620="NSO"),"",VLOOKUP($A3615,'Class-1'!$B$9:$DL$108,103,0))</f>
        <v/>
      </c>
      <c r="I3643" s="889" t="s">
        <v>89</v>
      </c>
      <c r="J3643" s="890"/>
      <c r="K3643" s="936"/>
      <c r="L3643" s="937"/>
      <c r="M3643" s="938"/>
    </row>
    <row r="3644" spans="1:13" ht="18" customHeight="1">
      <c r="A3644" s="17"/>
      <c r="B3644" s="436" t="s">
        <v>165</v>
      </c>
      <c r="C3644" s="895" t="s">
        <v>76</v>
      </c>
      <c r="D3644" s="896"/>
      <c r="E3644" s="896"/>
      <c r="F3644" s="896"/>
      <c r="G3644" s="896"/>
      <c r="H3644" s="897"/>
      <c r="I3644" s="891"/>
      <c r="J3644" s="892"/>
      <c r="K3644" s="939"/>
      <c r="L3644" s="940"/>
      <c r="M3644" s="941"/>
    </row>
    <row r="3645" spans="1:13" ht="18" customHeight="1">
      <c r="A3645" s="17"/>
      <c r="B3645" s="436" t="s">
        <v>165</v>
      </c>
      <c r="C3645" s="135" t="s">
        <v>35</v>
      </c>
      <c r="D3645" s="463" t="s">
        <v>82</v>
      </c>
      <c r="E3645" s="452"/>
      <c r="F3645" s="463" t="s">
        <v>83</v>
      </c>
      <c r="G3645" s="464"/>
      <c r="H3645" s="465"/>
      <c r="I3645" s="893"/>
      <c r="J3645" s="894"/>
      <c r="K3645" s="942"/>
      <c r="L3645" s="943"/>
      <c r="M3645" s="944"/>
    </row>
    <row r="3646" spans="1:13" ht="16.5" customHeight="1">
      <c r="A3646" s="17"/>
      <c r="B3646" s="436" t="s">
        <v>165</v>
      </c>
      <c r="C3646" s="148" t="s">
        <v>168</v>
      </c>
      <c r="D3646" s="451" t="s">
        <v>170</v>
      </c>
      <c r="E3646" s="148"/>
      <c r="F3646" s="468" t="s">
        <v>84</v>
      </c>
      <c r="G3646" s="466"/>
      <c r="H3646" s="467"/>
      <c r="I3646" s="992" t="s">
        <v>90</v>
      </c>
      <c r="J3646" s="993"/>
      <c r="K3646" s="993"/>
      <c r="L3646" s="993"/>
      <c r="M3646" s="994"/>
    </row>
    <row r="3647" spans="1:13" ht="16.5" customHeight="1">
      <c r="A3647" s="17"/>
      <c r="B3647" s="436" t="s">
        <v>165</v>
      </c>
      <c r="C3647" s="471" t="s">
        <v>77</v>
      </c>
      <c r="D3647" s="451" t="s">
        <v>173</v>
      </c>
      <c r="E3647" s="148"/>
      <c r="F3647" s="468" t="s">
        <v>85</v>
      </c>
      <c r="G3647" s="466"/>
      <c r="H3647" s="467"/>
      <c r="I3647" s="995"/>
      <c r="J3647" s="996"/>
      <c r="K3647" s="996"/>
      <c r="L3647" s="996"/>
      <c r="M3647" s="997"/>
    </row>
    <row r="3648" spans="1:13" ht="16.5" customHeight="1">
      <c r="A3648" s="17"/>
      <c r="B3648" s="436" t="s">
        <v>165</v>
      </c>
      <c r="C3648" s="471" t="s">
        <v>78</v>
      </c>
      <c r="D3648" s="451" t="s">
        <v>174</v>
      </c>
      <c r="E3648" s="148"/>
      <c r="F3648" s="468" t="s">
        <v>86</v>
      </c>
      <c r="G3648" s="466"/>
      <c r="H3648" s="467"/>
      <c r="I3648" s="995"/>
      <c r="J3648" s="996"/>
      <c r="K3648" s="996"/>
      <c r="L3648" s="996"/>
      <c r="M3648" s="997"/>
    </row>
    <row r="3649" spans="1:13" ht="16.5" customHeight="1">
      <c r="A3649" s="17"/>
      <c r="B3649" s="436" t="s">
        <v>165</v>
      </c>
      <c r="C3649" s="471" t="s">
        <v>80</v>
      </c>
      <c r="D3649" s="451" t="s">
        <v>171</v>
      </c>
      <c r="E3649" s="148"/>
      <c r="F3649" s="468" t="s">
        <v>88</v>
      </c>
      <c r="G3649" s="466"/>
      <c r="H3649" s="467"/>
      <c r="I3649" s="998"/>
      <c r="J3649" s="999"/>
      <c r="K3649" s="999"/>
      <c r="L3649" s="999"/>
      <c r="M3649" s="1000"/>
    </row>
    <row r="3650" spans="1:13" ht="16.5" customHeight="1" thickBot="1">
      <c r="A3650" s="17"/>
      <c r="B3650" s="437" t="s">
        <v>165</v>
      </c>
      <c r="C3650" s="280" t="s">
        <v>79</v>
      </c>
      <c r="D3650" s="446" t="s">
        <v>172</v>
      </c>
      <c r="E3650" s="439"/>
      <c r="F3650" s="461" t="s">
        <v>87</v>
      </c>
      <c r="G3650" s="462"/>
      <c r="H3650" s="469"/>
      <c r="I3650" s="989" t="s">
        <v>124</v>
      </c>
      <c r="J3650" s="990"/>
      <c r="K3650" s="990"/>
      <c r="L3650" s="990"/>
      <c r="M3650" s="991"/>
    </row>
    <row r="3651" spans="1:13" hidden="1"/>
    <row r="3652" spans="1:13" hidden="1"/>
    <row r="3653" spans="1:13" hidden="1"/>
    <row r="3654" spans="1:13" hidden="1"/>
    <row r="3655" spans="1:13" hidden="1"/>
    <row r="3656" spans="1:13" hidden="1"/>
    <row r="3657" spans="1:13" hidden="1"/>
    <row r="3658" spans="1:13" hidden="1"/>
    <row r="3659" spans="1:13" hidden="1"/>
    <row r="3660" spans="1:13" hidden="1"/>
    <row r="3661" spans="1:13" hidden="1"/>
    <row r="3662" spans="1:13" hidden="1"/>
    <row r="3663" spans="1:13" hidden="1"/>
    <row r="3664" spans="1:13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</sheetData>
  <sheetProtection password="C875" sheet="1" objects="1" scenarios="1" formatCells="0" formatColumns="0" formatRows="0" insertColumns="0" insertRows="0" deleteColumns="0" deleteRows="0" selectLockedCells="1"/>
  <mergeCells count="6850">
    <mergeCell ref="C3643:E3643"/>
    <mergeCell ref="F3643:G3643"/>
    <mergeCell ref="I3643:J3645"/>
    <mergeCell ref="K3643:M3645"/>
    <mergeCell ref="C3644:H3644"/>
    <mergeCell ref="I3646:M3649"/>
    <mergeCell ref="I3650:M3650"/>
    <mergeCell ref="C3640:E3640"/>
    <mergeCell ref="F3640:G3640"/>
    <mergeCell ref="I3640:J3640"/>
    <mergeCell ref="K3640:M3640"/>
    <mergeCell ref="C3641:E3641"/>
    <mergeCell ref="F3641:G3641"/>
    <mergeCell ref="I3641:J3641"/>
    <mergeCell ref="K3641:M3641"/>
    <mergeCell ref="C3642:E3642"/>
    <mergeCell ref="F3642:G3642"/>
    <mergeCell ref="I3642:M3642"/>
    <mergeCell ref="C3636:E3637"/>
    <mergeCell ref="F3636:G3636"/>
    <mergeCell ref="H3636:I3636"/>
    <mergeCell ref="F3637:G3637"/>
    <mergeCell ref="H3637:I3637"/>
    <mergeCell ref="C3638:H3638"/>
    <mergeCell ref="I3638:J3638"/>
    <mergeCell ref="L3638:M3638"/>
    <mergeCell ref="C3639:H3639"/>
    <mergeCell ref="I3639:J3639"/>
    <mergeCell ref="L3639:M3639"/>
    <mergeCell ref="C3631:D3631"/>
    <mergeCell ref="K3631:L3631"/>
    <mergeCell ref="C3632:D3632"/>
    <mergeCell ref="K3632:L3632"/>
    <mergeCell ref="C3633:D3633"/>
    <mergeCell ref="K3633:L3633"/>
    <mergeCell ref="C3634:D3634"/>
    <mergeCell ref="K3634:L3634"/>
    <mergeCell ref="C3635:M3635"/>
    <mergeCell ref="C3626:F3626"/>
    <mergeCell ref="H3626:M3626"/>
    <mergeCell ref="C3627:D3627"/>
    <mergeCell ref="K3627:L3627"/>
    <mergeCell ref="C3628:D3628"/>
    <mergeCell ref="K3628:L3628"/>
    <mergeCell ref="C3629:D3629"/>
    <mergeCell ref="K3629:L3629"/>
    <mergeCell ref="C3630:D3630"/>
    <mergeCell ref="K3630:L3630"/>
    <mergeCell ref="C3621:F3621"/>
    <mergeCell ref="H3621:M3621"/>
    <mergeCell ref="C3622:F3622"/>
    <mergeCell ref="H3622:M3622"/>
    <mergeCell ref="C3623:F3623"/>
    <mergeCell ref="H3623:M3623"/>
    <mergeCell ref="C3624:F3624"/>
    <mergeCell ref="H3624:M3624"/>
    <mergeCell ref="C3625:F3625"/>
    <mergeCell ref="H3625:M3625"/>
    <mergeCell ref="I3609:M3612"/>
    <mergeCell ref="I3613:M3613"/>
    <mergeCell ref="A3614:M3614"/>
    <mergeCell ref="B3615:M3615"/>
    <mergeCell ref="B3616:C3617"/>
    <mergeCell ref="D3616:M3616"/>
    <mergeCell ref="D3617:M3617"/>
    <mergeCell ref="C3618:I3619"/>
    <mergeCell ref="J3618:K3618"/>
    <mergeCell ref="L3618:M3618"/>
    <mergeCell ref="J3619:K3620"/>
    <mergeCell ref="L3619:M3620"/>
    <mergeCell ref="C3620:H3620"/>
    <mergeCell ref="C3604:E3604"/>
    <mergeCell ref="F3604:G3604"/>
    <mergeCell ref="I3604:J3604"/>
    <mergeCell ref="K3604:M3604"/>
    <mergeCell ref="C3605:E3605"/>
    <mergeCell ref="F3605:G3605"/>
    <mergeCell ref="I3605:M3605"/>
    <mergeCell ref="C3606:E3606"/>
    <mergeCell ref="F3606:G3606"/>
    <mergeCell ref="I3606:J3608"/>
    <mergeCell ref="K3606:M3608"/>
    <mergeCell ref="C3607:H3607"/>
    <mergeCell ref="C3601:H3601"/>
    <mergeCell ref="I3601:J3601"/>
    <mergeCell ref="L3601:M3601"/>
    <mergeCell ref="C3602:H3602"/>
    <mergeCell ref="I3602:J3602"/>
    <mergeCell ref="L3602:M3602"/>
    <mergeCell ref="C3603:E3603"/>
    <mergeCell ref="F3603:G3603"/>
    <mergeCell ref="I3603:J3603"/>
    <mergeCell ref="K3603:M3603"/>
    <mergeCell ref="C3596:D3596"/>
    <mergeCell ref="K3596:L3596"/>
    <mergeCell ref="C3597:D3597"/>
    <mergeCell ref="K3597:L3597"/>
    <mergeCell ref="C3598:M3598"/>
    <mergeCell ref="C3599:E3600"/>
    <mergeCell ref="F3599:G3599"/>
    <mergeCell ref="H3599:I3599"/>
    <mergeCell ref="F3600:G3600"/>
    <mergeCell ref="H3600:I3600"/>
    <mergeCell ref="C3591:D3591"/>
    <mergeCell ref="K3591:L3591"/>
    <mergeCell ref="C3592:D3592"/>
    <mergeCell ref="K3592:L3592"/>
    <mergeCell ref="C3593:D3593"/>
    <mergeCell ref="K3593:L3593"/>
    <mergeCell ref="C3594:D3594"/>
    <mergeCell ref="K3594:L3594"/>
    <mergeCell ref="C3595:D3595"/>
    <mergeCell ref="K3595:L3595"/>
    <mergeCell ref="C3586:F3586"/>
    <mergeCell ref="H3586:M3586"/>
    <mergeCell ref="C3587:F3587"/>
    <mergeCell ref="H3587:M3587"/>
    <mergeCell ref="C3588:F3588"/>
    <mergeCell ref="H3588:M3588"/>
    <mergeCell ref="C3589:F3589"/>
    <mergeCell ref="H3589:M3589"/>
    <mergeCell ref="C3590:D3590"/>
    <mergeCell ref="K3590:L3590"/>
    <mergeCell ref="C3581:I3582"/>
    <mergeCell ref="J3581:K3581"/>
    <mergeCell ref="L3581:M3581"/>
    <mergeCell ref="J3582:K3583"/>
    <mergeCell ref="L3582:M3583"/>
    <mergeCell ref="C3583:H3583"/>
    <mergeCell ref="C3584:F3584"/>
    <mergeCell ref="H3584:M3584"/>
    <mergeCell ref="C3585:F3585"/>
    <mergeCell ref="H3585:M3585"/>
    <mergeCell ref="C3570:E3570"/>
    <mergeCell ref="F3570:G3570"/>
    <mergeCell ref="I3570:J3572"/>
    <mergeCell ref="K3570:M3572"/>
    <mergeCell ref="C3571:H3571"/>
    <mergeCell ref="I3573:M3576"/>
    <mergeCell ref="I3577:M3577"/>
    <mergeCell ref="B3578:M3578"/>
    <mergeCell ref="B3579:C3580"/>
    <mergeCell ref="D3579:M3579"/>
    <mergeCell ref="D3580:M3580"/>
    <mergeCell ref="C3567:E3567"/>
    <mergeCell ref="F3567:G3567"/>
    <mergeCell ref="I3567:J3567"/>
    <mergeCell ref="K3567:M3567"/>
    <mergeCell ref="C3568:E3568"/>
    <mergeCell ref="F3568:G3568"/>
    <mergeCell ref="I3568:J3568"/>
    <mergeCell ref="K3568:M3568"/>
    <mergeCell ref="C3569:E3569"/>
    <mergeCell ref="F3569:G3569"/>
    <mergeCell ref="I3569:M3569"/>
    <mergeCell ref="C3563:E3564"/>
    <mergeCell ref="F3563:G3563"/>
    <mergeCell ref="H3563:I3563"/>
    <mergeCell ref="F3564:G3564"/>
    <mergeCell ref="H3564:I3564"/>
    <mergeCell ref="C3565:H3565"/>
    <mergeCell ref="I3565:J3565"/>
    <mergeCell ref="L3565:M3565"/>
    <mergeCell ref="C3566:H3566"/>
    <mergeCell ref="I3566:J3566"/>
    <mergeCell ref="L3566:M3566"/>
    <mergeCell ref="C3558:D3558"/>
    <mergeCell ref="K3558:L3558"/>
    <mergeCell ref="C3559:D3559"/>
    <mergeCell ref="K3559:L3559"/>
    <mergeCell ref="C3560:D3560"/>
    <mergeCell ref="K3560:L3560"/>
    <mergeCell ref="C3561:D3561"/>
    <mergeCell ref="K3561:L3561"/>
    <mergeCell ref="C3562:M3562"/>
    <mergeCell ref="C3553:F3553"/>
    <mergeCell ref="H3553:M3553"/>
    <mergeCell ref="C3554:D3554"/>
    <mergeCell ref="K3554:L3554"/>
    <mergeCell ref="C3555:D3555"/>
    <mergeCell ref="K3555:L3555"/>
    <mergeCell ref="C3556:D3556"/>
    <mergeCell ref="K3556:L3556"/>
    <mergeCell ref="C3557:D3557"/>
    <mergeCell ref="K3557:L3557"/>
    <mergeCell ref="C3548:F3548"/>
    <mergeCell ref="H3548:M3548"/>
    <mergeCell ref="C3549:F3549"/>
    <mergeCell ref="H3549:M3549"/>
    <mergeCell ref="C3550:F3550"/>
    <mergeCell ref="H3550:M3550"/>
    <mergeCell ref="C3551:F3551"/>
    <mergeCell ref="H3551:M3551"/>
    <mergeCell ref="C3552:F3552"/>
    <mergeCell ref="H3552:M3552"/>
    <mergeCell ref="I3536:M3539"/>
    <mergeCell ref="I3540:M3540"/>
    <mergeCell ref="A3541:M3541"/>
    <mergeCell ref="B3542:M3542"/>
    <mergeCell ref="B3543:C3544"/>
    <mergeCell ref="D3543:M3543"/>
    <mergeCell ref="D3544:M3544"/>
    <mergeCell ref="C3545:I3546"/>
    <mergeCell ref="J3545:K3545"/>
    <mergeCell ref="L3545:M3545"/>
    <mergeCell ref="J3546:K3547"/>
    <mergeCell ref="L3546:M3547"/>
    <mergeCell ref="C3547:H3547"/>
    <mergeCell ref="C3531:E3531"/>
    <mergeCell ref="F3531:G3531"/>
    <mergeCell ref="I3531:J3531"/>
    <mergeCell ref="K3531:M3531"/>
    <mergeCell ref="C3532:E3532"/>
    <mergeCell ref="F3532:G3532"/>
    <mergeCell ref="I3532:M3532"/>
    <mergeCell ref="C3533:E3533"/>
    <mergeCell ref="F3533:G3533"/>
    <mergeCell ref="I3533:J3535"/>
    <mergeCell ref="K3533:M3535"/>
    <mergeCell ref="C3534:H3534"/>
    <mergeCell ref="C3528:H3528"/>
    <mergeCell ref="I3528:J3528"/>
    <mergeCell ref="L3528:M3528"/>
    <mergeCell ref="C3529:H3529"/>
    <mergeCell ref="I3529:J3529"/>
    <mergeCell ref="L3529:M3529"/>
    <mergeCell ref="C3530:E3530"/>
    <mergeCell ref="F3530:G3530"/>
    <mergeCell ref="I3530:J3530"/>
    <mergeCell ref="K3530:M3530"/>
    <mergeCell ref="C3523:D3523"/>
    <mergeCell ref="K3523:L3523"/>
    <mergeCell ref="C3524:D3524"/>
    <mergeCell ref="K3524:L3524"/>
    <mergeCell ref="C3525:M3525"/>
    <mergeCell ref="C3526:E3527"/>
    <mergeCell ref="F3526:G3526"/>
    <mergeCell ref="H3526:I3526"/>
    <mergeCell ref="F3527:G3527"/>
    <mergeCell ref="H3527:I3527"/>
    <mergeCell ref="C3518:D3518"/>
    <mergeCell ref="K3518:L3518"/>
    <mergeCell ref="C3519:D3519"/>
    <mergeCell ref="K3519:L3519"/>
    <mergeCell ref="C3520:D3520"/>
    <mergeCell ref="K3520:L3520"/>
    <mergeCell ref="C3521:D3521"/>
    <mergeCell ref="K3521:L3521"/>
    <mergeCell ref="C3522:D3522"/>
    <mergeCell ref="K3522:L3522"/>
    <mergeCell ref="C3513:F3513"/>
    <mergeCell ref="H3513:M3513"/>
    <mergeCell ref="C3514:F3514"/>
    <mergeCell ref="H3514:M3514"/>
    <mergeCell ref="C3515:F3515"/>
    <mergeCell ref="H3515:M3515"/>
    <mergeCell ref="C3516:F3516"/>
    <mergeCell ref="H3516:M3516"/>
    <mergeCell ref="C3517:D3517"/>
    <mergeCell ref="K3517:L3517"/>
    <mergeCell ref="C3508:I3509"/>
    <mergeCell ref="J3508:K3508"/>
    <mergeCell ref="L3508:M3508"/>
    <mergeCell ref="J3509:K3510"/>
    <mergeCell ref="L3509:M3510"/>
    <mergeCell ref="C3510:H3510"/>
    <mergeCell ref="C3511:F3511"/>
    <mergeCell ref="H3511:M3511"/>
    <mergeCell ref="C3512:F3512"/>
    <mergeCell ref="H3512:M3512"/>
    <mergeCell ref="C3497:E3497"/>
    <mergeCell ref="F3497:G3497"/>
    <mergeCell ref="I3497:J3499"/>
    <mergeCell ref="K3497:M3499"/>
    <mergeCell ref="C3498:H3498"/>
    <mergeCell ref="I3500:M3503"/>
    <mergeCell ref="I3504:M3504"/>
    <mergeCell ref="B3505:M3505"/>
    <mergeCell ref="B3506:C3507"/>
    <mergeCell ref="D3506:M3506"/>
    <mergeCell ref="D3507:M3507"/>
    <mergeCell ref="C3494:E3494"/>
    <mergeCell ref="F3494:G3494"/>
    <mergeCell ref="I3494:J3494"/>
    <mergeCell ref="K3494:M3494"/>
    <mergeCell ref="C3495:E3495"/>
    <mergeCell ref="F3495:G3495"/>
    <mergeCell ref="I3495:J3495"/>
    <mergeCell ref="K3495:M3495"/>
    <mergeCell ref="C3496:E3496"/>
    <mergeCell ref="F3496:G3496"/>
    <mergeCell ref="I3496:M3496"/>
    <mergeCell ref="C3490:E3491"/>
    <mergeCell ref="F3490:G3490"/>
    <mergeCell ref="H3490:I3490"/>
    <mergeCell ref="F3491:G3491"/>
    <mergeCell ref="H3491:I3491"/>
    <mergeCell ref="C3492:H3492"/>
    <mergeCell ref="I3492:J3492"/>
    <mergeCell ref="L3492:M3492"/>
    <mergeCell ref="C3493:H3493"/>
    <mergeCell ref="I3493:J3493"/>
    <mergeCell ref="L3493:M3493"/>
    <mergeCell ref="C3485:D3485"/>
    <mergeCell ref="K3485:L3485"/>
    <mergeCell ref="C3486:D3486"/>
    <mergeCell ref="K3486:L3486"/>
    <mergeCell ref="C3487:D3487"/>
    <mergeCell ref="K3487:L3487"/>
    <mergeCell ref="C3488:D3488"/>
    <mergeCell ref="K3488:L3488"/>
    <mergeCell ref="C3489:M3489"/>
    <mergeCell ref="C3480:F3480"/>
    <mergeCell ref="H3480:M3480"/>
    <mergeCell ref="C3481:D3481"/>
    <mergeCell ref="K3481:L3481"/>
    <mergeCell ref="C3482:D3482"/>
    <mergeCell ref="K3482:L3482"/>
    <mergeCell ref="C3483:D3483"/>
    <mergeCell ref="K3483:L3483"/>
    <mergeCell ref="C3484:D3484"/>
    <mergeCell ref="K3484:L3484"/>
    <mergeCell ref="C3475:F3475"/>
    <mergeCell ref="H3475:M3475"/>
    <mergeCell ref="C3476:F3476"/>
    <mergeCell ref="H3476:M3476"/>
    <mergeCell ref="C3477:F3477"/>
    <mergeCell ref="H3477:M3477"/>
    <mergeCell ref="C3478:F3478"/>
    <mergeCell ref="H3478:M3478"/>
    <mergeCell ref="C3479:F3479"/>
    <mergeCell ref="H3479:M3479"/>
    <mergeCell ref="I3463:M3466"/>
    <mergeCell ref="I3467:M3467"/>
    <mergeCell ref="A3468:M3468"/>
    <mergeCell ref="B3469:M3469"/>
    <mergeCell ref="B3470:C3471"/>
    <mergeCell ref="D3470:M3470"/>
    <mergeCell ref="D3471:M3471"/>
    <mergeCell ref="C3472:I3473"/>
    <mergeCell ref="J3472:K3472"/>
    <mergeCell ref="L3472:M3472"/>
    <mergeCell ref="J3473:K3474"/>
    <mergeCell ref="L3473:M3474"/>
    <mergeCell ref="C3474:H3474"/>
    <mergeCell ref="C3458:E3458"/>
    <mergeCell ref="F3458:G3458"/>
    <mergeCell ref="I3458:J3458"/>
    <mergeCell ref="K3458:M3458"/>
    <mergeCell ref="C3459:E3459"/>
    <mergeCell ref="F3459:G3459"/>
    <mergeCell ref="I3459:M3459"/>
    <mergeCell ref="C3460:E3460"/>
    <mergeCell ref="F3460:G3460"/>
    <mergeCell ref="I3460:J3462"/>
    <mergeCell ref="K3460:M3462"/>
    <mergeCell ref="C3461:H3461"/>
    <mergeCell ref="C3455:H3455"/>
    <mergeCell ref="I3455:J3455"/>
    <mergeCell ref="L3455:M3455"/>
    <mergeCell ref="C3456:H3456"/>
    <mergeCell ref="I3456:J3456"/>
    <mergeCell ref="L3456:M3456"/>
    <mergeCell ref="C3457:E3457"/>
    <mergeCell ref="F3457:G3457"/>
    <mergeCell ref="I3457:J3457"/>
    <mergeCell ref="K3457:M3457"/>
    <mergeCell ref="C3450:D3450"/>
    <mergeCell ref="K3450:L3450"/>
    <mergeCell ref="C3451:D3451"/>
    <mergeCell ref="K3451:L3451"/>
    <mergeCell ref="C3452:M3452"/>
    <mergeCell ref="C3453:E3454"/>
    <mergeCell ref="F3453:G3453"/>
    <mergeCell ref="H3453:I3453"/>
    <mergeCell ref="F3454:G3454"/>
    <mergeCell ref="H3454:I3454"/>
    <mergeCell ref="C3445:D3445"/>
    <mergeCell ref="K3445:L3445"/>
    <mergeCell ref="C3446:D3446"/>
    <mergeCell ref="K3446:L3446"/>
    <mergeCell ref="C3447:D3447"/>
    <mergeCell ref="K3447:L3447"/>
    <mergeCell ref="C3448:D3448"/>
    <mergeCell ref="K3448:L3448"/>
    <mergeCell ref="C3449:D3449"/>
    <mergeCell ref="K3449:L3449"/>
    <mergeCell ref="C3440:F3440"/>
    <mergeCell ref="H3440:M3440"/>
    <mergeCell ref="C3441:F3441"/>
    <mergeCell ref="H3441:M3441"/>
    <mergeCell ref="C3442:F3442"/>
    <mergeCell ref="H3442:M3442"/>
    <mergeCell ref="C3443:F3443"/>
    <mergeCell ref="H3443:M3443"/>
    <mergeCell ref="C3444:D3444"/>
    <mergeCell ref="K3444:L3444"/>
    <mergeCell ref="C3435:I3436"/>
    <mergeCell ref="J3435:K3435"/>
    <mergeCell ref="L3435:M3435"/>
    <mergeCell ref="J3436:K3437"/>
    <mergeCell ref="L3436:M3437"/>
    <mergeCell ref="C3437:H3437"/>
    <mergeCell ref="C3438:F3438"/>
    <mergeCell ref="H3438:M3438"/>
    <mergeCell ref="C3439:F3439"/>
    <mergeCell ref="H3439:M3439"/>
    <mergeCell ref="C3424:E3424"/>
    <mergeCell ref="F3424:G3424"/>
    <mergeCell ref="I3424:J3426"/>
    <mergeCell ref="K3424:M3426"/>
    <mergeCell ref="C3425:H3425"/>
    <mergeCell ref="I3427:M3430"/>
    <mergeCell ref="I3431:M3431"/>
    <mergeCell ref="B3432:M3432"/>
    <mergeCell ref="B3433:C3434"/>
    <mergeCell ref="D3433:M3433"/>
    <mergeCell ref="D3434:M3434"/>
    <mergeCell ref="C3421:E3421"/>
    <mergeCell ref="F3421:G3421"/>
    <mergeCell ref="I3421:J3421"/>
    <mergeCell ref="K3421:M3421"/>
    <mergeCell ref="C3422:E3422"/>
    <mergeCell ref="F3422:G3422"/>
    <mergeCell ref="I3422:J3422"/>
    <mergeCell ref="K3422:M3422"/>
    <mergeCell ref="C3423:E3423"/>
    <mergeCell ref="F3423:G3423"/>
    <mergeCell ref="I3423:M3423"/>
    <mergeCell ref="C3417:E3418"/>
    <mergeCell ref="F3417:G3417"/>
    <mergeCell ref="H3417:I3417"/>
    <mergeCell ref="F3418:G3418"/>
    <mergeCell ref="H3418:I3418"/>
    <mergeCell ref="C3419:H3419"/>
    <mergeCell ref="I3419:J3419"/>
    <mergeCell ref="L3419:M3419"/>
    <mergeCell ref="C3420:H3420"/>
    <mergeCell ref="I3420:J3420"/>
    <mergeCell ref="L3420:M3420"/>
    <mergeCell ref="C3412:D3412"/>
    <mergeCell ref="K3412:L3412"/>
    <mergeCell ref="C3413:D3413"/>
    <mergeCell ref="K3413:L3413"/>
    <mergeCell ref="C3414:D3414"/>
    <mergeCell ref="K3414:L3414"/>
    <mergeCell ref="C3415:D3415"/>
    <mergeCell ref="K3415:L3415"/>
    <mergeCell ref="C3416:M3416"/>
    <mergeCell ref="C3407:F3407"/>
    <mergeCell ref="H3407:M3407"/>
    <mergeCell ref="C3408:D3408"/>
    <mergeCell ref="K3408:L3408"/>
    <mergeCell ref="C3409:D3409"/>
    <mergeCell ref="K3409:L3409"/>
    <mergeCell ref="C3410:D3410"/>
    <mergeCell ref="K3410:L3410"/>
    <mergeCell ref="C3411:D3411"/>
    <mergeCell ref="K3411:L3411"/>
    <mergeCell ref="C3402:F3402"/>
    <mergeCell ref="H3402:M3402"/>
    <mergeCell ref="C3403:F3403"/>
    <mergeCell ref="H3403:M3403"/>
    <mergeCell ref="C3404:F3404"/>
    <mergeCell ref="H3404:M3404"/>
    <mergeCell ref="C3405:F3405"/>
    <mergeCell ref="H3405:M3405"/>
    <mergeCell ref="C3406:F3406"/>
    <mergeCell ref="H3406:M3406"/>
    <mergeCell ref="I3390:M3393"/>
    <mergeCell ref="I3394:M3394"/>
    <mergeCell ref="A3395:M3395"/>
    <mergeCell ref="B3396:M3396"/>
    <mergeCell ref="B3397:C3398"/>
    <mergeCell ref="D3397:M3397"/>
    <mergeCell ref="D3398:M3398"/>
    <mergeCell ref="C3399:I3400"/>
    <mergeCell ref="J3399:K3399"/>
    <mergeCell ref="L3399:M3399"/>
    <mergeCell ref="J3400:K3401"/>
    <mergeCell ref="L3400:M3401"/>
    <mergeCell ref="C3401:H3401"/>
    <mergeCell ref="C3385:E3385"/>
    <mergeCell ref="F3385:G3385"/>
    <mergeCell ref="I3385:J3385"/>
    <mergeCell ref="K3385:M3385"/>
    <mergeCell ref="C3386:E3386"/>
    <mergeCell ref="F3386:G3386"/>
    <mergeCell ref="I3386:M3386"/>
    <mergeCell ref="C3387:E3387"/>
    <mergeCell ref="F3387:G3387"/>
    <mergeCell ref="I3387:J3389"/>
    <mergeCell ref="K3387:M3389"/>
    <mergeCell ref="C3388:H3388"/>
    <mergeCell ref="C3382:H3382"/>
    <mergeCell ref="I3382:J3382"/>
    <mergeCell ref="L3382:M3382"/>
    <mergeCell ref="C3383:H3383"/>
    <mergeCell ref="I3383:J3383"/>
    <mergeCell ref="L3383:M3383"/>
    <mergeCell ref="C3384:E3384"/>
    <mergeCell ref="F3384:G3384"/>
    <mergeCell ref="I3384:J3384"/>
    <mergeCell ref="K3384:M3384"/>
    <mergeCell ref="C3377:D3377"/>
    <mergeCell ref="K3377:L3377"/>
    <mergeCell ref="C3378:D3378"/>
    <mergeCell ref="K3378:L3378"/>
    <mergeCell ref="C3379:M3379"/>
    <mergeCell ref="C3380:E3381"/>
    <mergeCell ref="F3380:G3380"/>
    <mergeCell ref="H3380:I3380"/>
    <mergeCell ref="F3381:G3381"/>
    <mergeCell ref="H3381:I3381"/>
    <mergeCell ref="C3372:D3372"/>
    <mergeCell ref="K3372:L3372"/>
    <mergeCell ref="C3373:D3373"/>
    <mergeCell ref="K3373:L3373"/>
    <mergeCell ref="C3374:D3374"/>
    <mergeCell ref="K3374:L3374"/>
    <mergeCell ref="C3375:D3375"/>
    <mergeCell ref="K3375:L3375"/>
    <mergeCell ref="C3376:D3376"/>
    <mergeCell ref="K3376:L3376"/>
    <mergeCell ref="C3367:F3367"/>
    <mergeCell ref="H3367:M3367"/>
    <mergeCell ref="C3368:F3368"/>
    <mergeCell ref="H3368:M3368"/>
    <mergeCell ref="C3369:F3369"/>
    <mergeCell ref="H3369:M3369"/>
    <mergeCell ref="C3370:F3370"/>
    <mergeCell ref="H3370:M3370"/>
    <mergeCell ref="C3371:D3371"/>
    <mergeCell ref="K3371:L3371"/>
    <mergeCell ref="C3362:I3363"/>
    <mergeCell ref="J3362:K3362"/>
    <mergeCell ref="L3362:M3362"/>
    <mergeCell ref="J3363:K3364"/>
    <mergeCell ref="L3363:M3364"/>
    <mergeCell ref="C3364:H3364"/>
    <mergeCell ref="C3365:F3365"/>
    <mergeCell ref="H3365:M3365"/>
    <mergeCell ref="C3366:F3366"/>
    <mergeCell ref="H3366:M3366"/>
    <mergeCell ref="C3351:E3351"/>
    <mergeCell ref="F3351:G3351"/>
    <mergeCell ref="I3351:J3353"/>
    <mergeCell ref="K3351:M3353"/>
    <mergeCell ref="C3352:H3352"/>
    <mergeCell ref="I3354:M3357"/>
    <mergeCell ref="I3358:M3358"/>
    <mergeCell ref="B3359:M3359"/>
    <mergeCell ref="B3360:C3361"/>
    <mergeCell ref="D3360:M3360"/>
    <mergeCell ref="D3361:M3361"/>
    <mergeCell ref="C3348:E3348"/>
    <mergeCell ref="F3348:G3348"/>
    <mergeCell ref="I3348:J3348"/>
    <mergeCell ref="K3348:M3348"/>
    <mergeCell ref="C3349:E3349"/>
    <mergeCell ref="F3349:G3349"/>
    <mergeCell ref="I3349:J3349"/>
    <mergeCell ref="K3349:M3349"/>
    <mergeCell ref="C3350:E3350"/>
    <mergeCell ref="F3350:G3350"/>
    <mergeCell ref="I3350:M3350"/>
    <mergeCell ref="C3344:E3345"/>
    <mergeCell ref="F3344:G3344"/>
    <mergeCell ref="H3344:I3344"/>
    <mergeCell ref="F3345:G3345"/>
    <mergeCell ref="H3345:I3345"/>
    <mergeCell ref="C3346:H3346"/>
    <mergeCell ref="I3346:J3346"/>
    <mergeCell ref="L3346:M3346"/>
    <mergeCell ref="C3347:H3347"/>
    <mergeCell ref="I3347:J3347"/>
    <mergeCell ref="L3347:M3347"/>
    <mergeCell ref="C3339:D3339"/>
    <mergeCell ref="K3339:L3339"/>
    <mergeCell ref="C3340:D3340"/>
    <mergeCell ref="K3340:L3340"/>
    <mergeCell ref="C3341:D3341"/>
    <mergeCell ref="K3341:L3341"/>
    <mergeCell ref="C3342:D3342"/>
    <mergeCell ref="K3342:L3342"/>
    <mergeCell ref="C3343:M3343"/>
    <mergeCell ref="C3334:F3334"/>
    <mergeCell ref="H3334:M3334"/>
    <mergeCell ref="C3335:D3335"/>
    <mergeCell ref="K3335:L3335"/>
    <mergeCell ref="C3336:D3336"/>
    <mergeCell ref="K3336:L3336"/>
    <mergeCell ref="C3337:D3337"/>
    <mergeCell ref="K3337:L3337"/>
    <mergeCell ref="C3338:D3338"/>
    <mergeCell ref="K3338:L3338"/>
    <mergeCell ref="C3329:F3329"/>
    <mergeCell ref="H3329:M3329"/>
    <mergeCell ref="C3330:F3330"/>
    <mergeCell ref="H3330:M3330"/>
    <mergeCell ref="C3331:F3331"/>
    <mergeCell ref="H3331:M3331"/>
    <mergeCell ref="C3332:F3332"/>
    <mergeCell ref="H3332:M3332"/>
    <mergeCell ref="C3333:F3333"/>
    <mergeCell ref="H3333:M3333"/>
    <mergeCell ref="I3317:M3320"/>
    <mergeCell ref="I3321:M3321"/>
    <mergeCell ref="A3322:M3322"/>
    <mergeCell ref="B3323:M3323"/>
    <mergeCell ref="B3324:C3325"/>
    <mergeCell ref="D3324:M3324"/>
    <mergeCell ref="D3325:M3325"/>
    <mergeCell ref="C3326:I3327"/>
    <mergeCell ref="J3326:K3326"/>
    <mergeCell ref="L3326:M3326"/>
    <mergeCell ref="J3327:K3328"/>
    <mergeCell ref="L3327:M3328"/>
    <mergeCell ref="C3328:H3328"/>
    <mergeCell ref="C3312:E3312"/>
    <mergeCell ref="F3312:G3312"/>
    <mergeCell ref="I3312:J3312"/>
    <mergeCell ref="K3312:M3312"/>
    <mergeCell ref="C3313:E3313"/>
    <mergeCell ref="F3313:G3313"/>
    <mergeCell ref="I3313:M3313"/>
    <mergeCell ref="C3314:E3314"/>
    <mergeCell ref="F3314:G3314"/>
    <mergeCell ref="I3314:J3316"/>
    <mergeCell ref="K3314:M3316"/>
    <mergeCell ref="C3315:H3315"/>
    <mergeCell ref="C3309:H3309"/>
    <mergeCell ref="I3309:J3309"/>
    <mergeCell ref="L3309:M3309"/>
    <mergeCell ref="C3310:H3310"/>
    <mergeCell ref="I3310:J3310"/>
    <mergeCell ref="L3310:M3310"/>
    <mergeCell ref="C3311:E3311"/>
    <mergeCell ref="F3311:G3311"/>
    <mergeCell ref="I3311:J3311"/>
    <mergeCell ref="K3311:M3311"/>
    <mergeCell ref="C3304:D3304"/>
    <mergeCell ref="K3304:L3304"/>
    <mergeCell ref="C3305:D3305"/>
    <mergeCell ref="K3305:L3305"/>
    <mergeCell ref="C3306:M3306"/>
    <mergeCell ref="C3307:E3308"/>
    <mergeCell ref="F3307:G3307"/>
    <mergeCell ref="H3307:I3307"/>
    <mergeCell ref="F3308:G3308"/>
    <mergeCell ref="H3308:I3308"/>
    <mergeCell ref="C3299:D3299"/>
    <mergeCell ref="K3299:L3299"/>
    <mergeCell ref="C3300:D3300"/>
    <mergeCell ref="K3300:L3300"/>
    <mergeCell ref="C3301:D3301"/>
    <mergeCell ref="K3301:L3301"/>
    <mergeCell ref="C3302:D3302"/>
    <mergeCell ref="K3302:L3302"/>
    <mergeCell ref="C3303:D3303"/>
    <mergeCell ref="K3303:L3303"/>
    <mergeCell ref="C3294:F3294"/>
    <mergeCell ref="H3294:M3294"/>
    <mergeCell ref="C3295:F3295"/>
    <mergeCell ref="H3295:M3295"/>
    <mergeCell ref="C3296:F3296"/>
    <mergeCell ref="H3296:M3296"/>
    <mergeCell ref="C3297:F3297"/>
    <mergeCell ref="H3297:M3297"/>
    <mergeCell ref="C3298:D3298"/>
    <mergeCell ref="K3298:L3298"/>
    <mergeCell ref="C3289:I3290"/>
    <mergeCell ref="J3289:K3289"/>
    <mergeCell ref="L3289:M3289"/>
    <mergeCell ref="J3290:K3291"/>
    <mergeCell ref="L3290:M3291"/>
    <mergeCell ref="C3291:H3291"/>
    <mergeCell ref="C3292:F3292"/>
    <mergeCell ref="H3292:M3292"/>
    <mergeCell ref="C3293:F3293"/>
    <mergeCell ref="H3293:M3293"/>
    <mergeCell ref="C3278:E3278"/>
    <mergeCell ref="F3278:G3278"/>
    <mergeCell ref="I3278:J3280"/>
    <mergeCell ref="K3278:M3280"/>
    <mergeCell ref="C3279:H3279"/>
    <mergeCell ref="I3281:M3284"/>
    <mergeCell ref="I3285:M3285"/>
    <mergeCell ref="B3286:M3286"/>
    <mergeCell ref="B3287:C3288"/>
    <mergeCell ref="D3287:M3287"/>
    <mergeCell ref="D3288:M3288"/>
    <mergeCell ref="C3275:E3275"/>
    <mergeCell ref="F3275:G3275"/>
    <mergeCell ref="I3275:J3275"/>
    <mergeCell ref="K3275:M3275"/>
    <mergeCell ref="C3276:E3276"/>
    <mergeCell ref="F3276:G3276"/>
    <mergeCell ref="I3276:J3276"/>
    <mergeCell ref="K3276:M3276"/>
    <mergeCell ref="C3277:E3277"/>
    <mergeCell ref="F3277:G3277"/>
    <mergeCell ref="I3277:M3277"/>
    <mergeCell ref="C3271:E3272"/>
    <mergeCell ref="F3271:G3271"/>
    <mergeCell ref="H3271:I3271"/>
    <mergeCell ref="F3272:G3272"/>
    <mergeCell ref="H3272:I3272"/>
    <mergeCell ref="C3273:H3273"/>
    <mergeCell ref="I3273:J3273"/>
    <mergeCell ref="L3273:M3273"/>
    <mergeCell ref="C3274:H3274"/>
    <mergeCell ref="I3274:J3274"/>
    <mergeCell ref="L3274:M3274"/>
    <mergeCell ref="C3266:D3266"/>
    <mergeCell ref="K3266:L3266"/>
    <mergeCell ref="C3267:D3267"/>
    <mergeCell ref="K3267:L3267"/>
    <mergeCell ref="C3268:D3268"/>
    <mergeCell ref="K3268:L3268"/>
    <mergeCell ref="C3269:D3269"/>
    <mergeCell ref="K3269:L3269"/>
    <mergeCell ref="C3270:M3270"/>
    <mergeCell ref="C3261:F3261"/>
    <mergeCell ref="H3261:M3261"/>
    <mergeCell ref="C3262:D3262"/>
    <mergeCell ref="K3262:L3262"/>
    <mergeCell ref="C3263:D3263"/>
    <mergeCell ref="K3263:L3263"/>
    <mergeCell ref="C3264:D3264"/>
    <mergeCell ref="K3264:L3264"/>
    <mergeCell ref="C3265:D3265"/>
    <mergeCell ref="K3265:L3265"/>
    <mergeCell ref="C3256:F3256"/>
    <mergeCell ref="H3256:M3256"/>
    <mergeCell ref="C3257:F3257"/>
    <mergeCell ref="H3257:M3257"/>
    <mergeCell ref="C3258:F3258"/>
    <mergeCell ref="H3258:M3258"/>
    <mergeCell ref="C3259:F3259"/>
    <mergeCell ref="H3259:M3259"/>
    <mergeCell ref="C3260:F3260"/>
    <mergeCell ref="H3260:M3260"/>
    <mergeCell ref="I3244:M3247"/>
    <mergeCell ref="I3248:M3248"/>
    <mergeCell ref="A3249:M3249"/>
    <mergeCell ref="B3250:M3250"/>
    <mergeCell ref="B3251:C3252"/>
    <mergeCell ref="D3251:M3251"/>
    <mergeCell ref="D3252:M3252"/>
    <mergeCell ref="C3253:I3254"/>
    <mergeCell ref="J3253:K3253"/>
    <mergeCell ref="L3253:M3253"/>
    <mergeCell ref="J3254:K3255"/>
    <mergeCell ref="L3254:M3255"/>
    <mergeCell ref="C3255:H3255"/>
    <mergeCell ref="C3239:E3239"/>
    <mergeCell ref="F3239:G3239"/>
    <mergeCell ref="I3239:J3239"/>
    <mergeCell ref="K3239:M3239"/>
    <mergeCell ref="C3240:E3240"/>
    <mergeCell ref="F3240:G3240"/>
    <mergeCell ref="I3240:M3240"/>
    <mergeCell ref="C3241:E3241"/>
    <mergeCell ref="F3241:G3241"/>
    <mergeCell ref="I3241:J3243"/>
    <mergeCell ref="K3241:M3243"/>
    <mergeCell ref="C3242:H3242"/>
    <mergeCell ref="C3236:H3236"/>
    <mergeCell ref="I3236:J3236"/>
    <mergeCell ref="L3236:M3236"/>
    <mergeCell ref="C3237:H3237"/>
    <mergeCell ref="I3237:J3237"/>
    <mergeCell ref="L3237:M3237"/>
    <mergeCell ref="C3238:E3238"/>
    <mergeCell ref="F3238:G3238"/>
    <mergeCell ref="I3238:J3238"/>
    <mergeCell ref="K3238:M3238"/>
    <mergeCell ref="C3231:D3231"/>
    <mergeCell ref="K3231:L3231"/>
    <mergeCell ref="C3232:D3232"/>
    <mergeCell ref="K3232:L3232"/>
    <mergeCell ref="C3233:M3233"/>
    <mergeCell ref="C3234:E3235"/>
    <mergeCell ref="F3234:G3234"/>
    <mergeCell ref="H3234:I3234"/>
    <mergeCell ref="F3235:G3235"/>
    <mergeCell ref="H3235:I3235"/>
    <mergeCell ref="C3226:D3226"/>
    <mergeCell ref="K3226:L3226"/>
    <mergeCell ref="C3227:D3227"/>
    <mergeCell ref="K3227:L3227"/>
    <mergeCell ref="C3228:D3228"/>
    <mergeCell ref="K3228:L3228"/>
    <mergeCell ref="C3229:D3229"/>
    <mergeCell ref="K3229:L3229"/>
    <mergeCell ref="C3230:D3230"/>
    <mergeCell ref="K3230:L3230"/>
    <mergeCell ref="C3221:F3221"/>
    <mergeCell ref="H3221:M3221"/>
    <mergeCell ref="C3222:F3222"/>
    <mergeCell ref="H3222:M3222"/>
    <mergeCell ref="C3223:F3223"/>
    <mergeCell ref="H3223:M3223"/>
    <mergeCell ref="C3224:F3224"/>
    <mergeCell ref="H3224:M3224"/>
    <mergeCell ref="C3225:D3225"/>
    <mergeCell ref="K3225:L3225"/>
    <mergeCell ref="C3216:I3217"/>
    <mergeCell ref="J3216:K3216"/>
    <mergeCell ref="L3216:M3216"/>
    <mergeCell ref="J3217:K3218"/>
    <mergeCell ref="L3217:M3218"/>
    <mergeCell ref="C3218:H3218"/>
    <mergeCell ref="C3219:F3219"/>
    <mergeCell ref="H3219:M3219"/>
    <mergeCell ref="C3220:F3220"/>
    <mergeCell ref="H3220:M3220"/>
    <mergeCell ref="C3205:E3205"/>
    <mergeCell ref="F3205:G3205"/>
    <mergeCell ref="I3205:J3207"/>
    <mergeCell ref="K3205:M3207"/>
    <mergeCell ref="C3206:H3206"/>
    <mergeCell ref="I3208:M3211"/>
    <mergeCell ref="I3212:M3212"/>
    <mergeCell ref="B3213:M3213"/>
    <mergeCell ref="B3214:C3215"/>
    <mergeCell ref="D3214:M3214"/>
    <mergeCell ref="D3215:M3215"/>
    <mergeCell ref="C3202:E3202"/>
    <mergeCell ref="F3202:G3202"/>
    <mergeCell ref="I3202:J3202"/>
    <mergeCell ref="K3202:M3202"/>
    <mergeCell ref="C3203:E3203"/>
    <mergeCell ref="F3203:G3203"/>
    <mergeCell ref="I3203:J3203"/>
    <mergeCell ref="K3203:M3203"/>
    <mergeCell ref="C3204:E3204"/>
    <mergeCell ref="F3204:G3204"/>
    <mergeCell ref="I3204:M3204"/>
    <mergeCell ref="C3198:E3199"/>
    <mergeCell ref="F3198:G3198"/>
    <mergeCell ref="H3198:I3198"/>
    <mergeCell ref="F3199:G3199"/>
    <mergeCell ref="H3199:I3199"/>
    <mergeCell ref="C3200:H3200"/>
    <mergeCell ref="I3200:J3200"/>
    <mergeCell ref="L3200:M3200"/>
    <mergeCell ref="C3201:H3201"/>
    <mergeCell ref="I3201:J3201"/>
    <mergeCell ref="L3201:M3201"/>
    <mergeCell ref="C3193:D3193"/>
    <mergeCell ref="K3193:L3193"/>
    <mergeCell ref="C3194:D3194"/>
    <mergeCell ref="K3194:L3194"/>
    <mergeCell ref="C3195:D3195"/>
    <mergeCell ref="K3195:L3195"/>
    <mergeCell ref="C3196:D3196"/>
    <mergeCell ref="K3196:L3196"/>
    <mergeCell ref="C3197:M3197"/>
    <mergeCell ref="C3188:F3188"/>
    <mergeCell ref="H3188:M3188"/>
    <mergeCell ref="C3189:D3189"/>
    <mergeCell ref="K3189:L3189"/>
    <mergeCell ref="C3190:D3190"/>
    <mergeCell ref="K3190:L3190"/>
    <mergeCell ref="C3191:D3191"/>
    <mergeCell ref="K3191:L3191"/>
    <mergeCell ref="C3192:D3192"/>
    <mergeCell ref="K3192:L3192"/>
    <mergeCell ref="C3183:F3183"/>
    <mergeCell ref="H3183:M3183"/>
    <mergeCell ref="C3184:F3184"/>
    <mergeCell ref="H3184:M3184"/>
    <mergeCell ref="C3185:F3185"/>
    <mergeCell ref="H3185:M3185"/>
    <mergeCell ref="C3186:F3186"/>
    <mergeCell ref="H3186:M3186"/>
    <mergeCell ref="C3187:F3187"/>
    <mergeCell ref="H3187:M3187"/>
    <mergeCell ref="I3171:M3174"/>
    <mergeCell ref="I3175:M3175"/>
    <mergeCell ref="A3176:M3176"/>
    <mergeCell ref="B3177:M3177"/>
    <mergeCell ref="B3178:C3179"/>
    <mergeCell ref="D3178:M3178"/>
    <mergeCell ref="D3179:M3179"/>
    <mergeCell ref="C3180:I3181"/>
    <mergeCell ref="J3180:K3180"/>
    <mergeCell ref="L3180:M3180"/>
    <mergeCell ref="J3181:K3182"/>
    <mergeCell ref="L3181:M3182"/>
    <mergeCell ref="C3182:H3182"/>
    <mergeCell ref="C3166:E3166"/>
    <mergeCell ref="F3166:G3166"/>
    <mergeCell ref="I3166:J3166"/>
    <mergeCell ref="K3166:M3166"/>
    <mergeCell ref="C3167:E3167"/>
    <mergeCell ref="F3167:G3167"/>
    <mergeCell ref="I3167:M3167"/>
    <mergeCell ref="C3168:E3168"/>
    <mergeCell ref="F3168:G3168"/>
    <mergeCell ref="I3168:J3170"/>
    <mergeCell ref="K3168:M3170"/>
    <mergeCell ref="C3169:H3169"/>
    <mergeCell ref="C3163:H3163"/>
    <mergeCell ref="I3163:J3163"/>
    <mergeCell ref="L3163:M3163"/>
    <mergeCell ref="C3164:H3164"/>
    <mergeCell ref="I3164:J3164"/>
    <mergeCell ref="L3164:M3164"/>
    <mergeCell ref="C3165:E3165"/>
    <mergeCell ref="F3165:G3165"/>
    <mergeCell ref="I3165:J3165"/>
    <mergeCell ref="K3165:M3165"/>
    <mergeCell ref="C3158:D3158"/>
    <mergeCell ref="K3158:L3158"/>
    <mergeCell ref="C3159:D3159"/>
    <mergeCell ref="K3159:L3159"/>
    <mergeCell ref="C3160:M3160"/>
    <mergeCell ref="C3161:E3162"/>
    <mergeCell ref="F3161:G3161"/>
    <mergeCell ref="H3161:I3161"/>
    <mergeCell ref="F3162:G3162"/>
    <mergeCell ref="H3162:I3162"/>
    <mergeCell ref="C3153:D3153"/>
    <mergeCell ref="K3153:L3153"/>
    <mergeCell ref="C3154:D3154"/>
    <mergeCell ref="K3154:L3154"/>
    <mergeCell ref="C3155:D3155"/>
    <mergeCell ref="K3155:L3155"/>
    <mergeCell ref="C3156:D3156"/>
    <mergeCell ref="K3156:L3156"/>
    <mergeCell ref="C3157:D3157"/>
    <mergeCell ref="K3157:L3157"/>
    <mergeCell ref="C3148:F3148"/>
    <mergeCell ref="H3148:M3148"/>
    <mergeCell ref="C3149:F3149"/>
    <mergeCell ref="H3149:M3149"/>
    <mergeCell ref="C3150:F3150"/>
    <mergeCell ref="H3150:M3150"/>
    <mergeCell ref="C3151:F3151"/>
    <mergeCell ref="H3151:M3151"/>
    <mergeCell ref="C3152:D3152"/>
    <mergeCell ref="K3152:L3152"/>
    <mergeCell ref="C3143:I3144"/>
    <mergeCell ref="J3143:K3143"/>
    <mergeCell ref="L3143:M3143"/>
    <mergeCell ref="J3144:K3145"/>
    <mergeCell ref="L3144:M3145"/>
    <mergeCell ref="C3145:H3145"/>
    <mergeCell ref="C3146:F3146"/>
    <mergeCell ref="H3146:M3146"/>
    <mergeCell ref="C3147:F3147"/>
    <mergeCell ref="H3147:M3147"/>
    <mergeCell ref="C3132:E3132"/>
    <mergeCell ref="F3132:G3132"/>
    <mergeCell ref="I3132:J3134"/>
    <mergeCell ref="K3132:M3134"/>
    <mergeCell ref="C3133:H3133"/>
    <mergeCell ref="I3135:M3138"/>
    <mergeCell ref="I3139:M3139"/>
    <mergeCell ref="B3140:M3140"/>
    <mergeCell ref="B3141:C3142"/>
    <mergeCell ref="D3141:M3141"/>
    <mergeCell ref="D3142:M3142"/>
    <mergeCell ref="C3129:E3129"/>
    <mergeCell ref="F3129:G3129"/>
    <mergeCell ref="I3129:J3129"/>
    <mergeCell ref="K3129:M3129"/>
    <mergeCell ref="C3130:E3130"/>
    <mergeCell ref="F3130:G3130"/>
    <mergeCell ref="I3130:J3130"/>
    <mergeCell ref="K3130:M3130"/>
    <mergeCell ref="C3131:E3131"/>
    <mergeCell ref="F3131:G3131"/>
    <mergeCell ref="I3131:M3131"/>
    <mergeCell ref="C3125:E3126"/>
    <mergeCell ref="F3125:G3125"/>
    <mergeCell ref="H3125:I3125"/>
    <mergeCell ref="F3126:G3126"/>
    <mergeCell ref="H3126:I3126"/>
    <mergeCell ref="C3127:H3127"/>
    <mergeCell ref="I3127:J3127"/>
    <mergeCell ref="L3127:M3127"/>
    <mergeCell ref="C3128:H3128"/>
    <mergeCell ref="I3128:J3128"/>
    <mergeCell ref="L3128:M3128"/>
    <mergeCell ref="C3120:D3120"/>
    <mergeCell ref="K3120:L3120"/>
    <mergeCell ref="C3121:D3121"/>
    <mergeCell ref="K3121:L3121"/>
    <mergeCell ref="C3122:D3122"/>
    <mergeCell ref="K3122:L3122"/>
    <mergeCell ref="C3123:D3123"/>
    <mergeCell ref="K3123:L3123"/>
    <mergeCell ref="C3124:M3124"/>
    <mergeCell ref="C3115:F3115"/>
    <mergeCell ref="H3115:M3115"/>
    <mergeCell ref="C3116:D3116"/>
    <mergeCell ref="K3116:L3116"/>
    <mergeCell ref="C3117:D3117"/>
    <mergeCell ref="K3117:L3117"/>
    <mergeCell ref="C3118:D3118"/>
    <mergeCell ref="K3118:L3118"/>
    <mergeCell ref="C3119:D3119"/>
    <mergeCell ref="K3119:L3119"/>
    <mergeCell ref="C3110:F3110"/>
    <mergeCell ref="H3110:M3110"/>
    <mergeCell ref="C3111:F3111"/>
    <mergeCell ref="H3111:M3111"/>
    <mergeCell ref="C3112:F3112"/>
    <mergeCell ref="H3112:M3112"/>
    <mergeCell ref="C3113:F3113"/>
    <mergeCell ref="H3113:M3113"/>
    <mergeCell ref="C3114:F3114"/>
    <mergeCell ref="H3114:M3114"/>
    <mergeCell ref="I3098:M3101"/>
    <mergeCell ref="I3102:M3102"/>
    <mergeCell ref="A3103:M3103"/>
    <mergeCell ref="B3104:M3104"/>
    <mergeCell ref="B3105:C3106"/>
    <mergeCell ref="D3105:M3105"/>
    <mergeCell ref="D3106:M3106"/>
    <mergeCell ref="C3107:I3108"/>
    <mergeCell ref="J3107:K3107"/>
    <mergeCell ref="L3107:M3107"/>
    <mergeCell ref="J3108:K3109"/>
    <mergeCell ref="L3108:M3109"/>
    <mergeCell ref="C3109:H3109"/>
    <mergeCell ref="C3093:E3093"/>
    <mergeCell ref="F3093:G3093"/>
    <mergeCell ref="I3093:J3093"/>
    <mergeCell ref="K3093:M3093"/>
    <mergeCell ref="C3094:E3094"/>
    <mergeCell ref="F3094:G3094"/>
    <mergeCell ref="I3094:M3094"/>
    <mergeCell ref="C3095:E3095"/>
    <mergeCell ref="F3095:G3095"/>
    <mergeCell ref="I3095:J3097"/>
    <mergeCell ref="K3095:M3097"/>
    <mergeCell ref="C3096:H3096"/>
    <mergeCell ref="C3090:H3090"/>
    <mergeCell ref="I3090:J3090"/>
    <mergeCell ref="L3090:M3090"/>
    <mergeCell ref="C3091:H3091"/>
    <mergeCell ref="I3091:J3091"/>
    <mergeCell ref="L3091:M3091"/>
    <mergeCell ref="C3092:E3092"/>
    <mergeCell ref="F3092:G3092"/>
    <mergeCell ref="I3092:J3092"/>
    <mergeCell ref="K3092:M3092"/>
    <mergeCell ref="C3085:D3085"/>
    <mergeCell ref="K3085:L3085"/>
    <mergeCell ref="C3086:D3086"/>
    <mergeCell ref="K3086:L3086"/>
    <mergeCell ref="C3087:M3087"/>
    <mergeCell ref="C3088:E3089"/>
    <mergeCell ref="F3088:G3088"/>
    <mergeCell ref="H3088:I3088"/>
    <mergeCell ref="F3089:G3089"/>
    <mergeCell ref="H3089:I3089"/>
    <mergeCell ref="C3080:D3080"/>
    <mergeCell ref="K3080:L3080"/>
    <mergeCell ref="C3081:D3081"/>
    <mergeCell ref="K3081:L3081"/>
    <mergeCell ref="C3082:D3082"/>
    <mergeCell ref="K3082:L3082"/>
    <mergeCell ref="C3083:D3083"/>
    <mergeCell ref="K3083:L3083"/>
    <mergeCell ref="C3084:D3084"/>
    <mergeCell ref="K3084:L3084"/>
    <mergeCell ref="C3075:F3075"/>
    <mergeCell ref="H3075:M3075"/>
    <mergeCell ref="C3076:F3076"/>
    <mergeCell ref="H3076:M3076"/>
    <mergeCell ref="C3077:F3077"/>
    <mergeCell ref="H3077:M3077"/>
    <mergeCell ref="C3078:F3078"/>
    <mergeCell ref="H3078:M3078"/>
    <mergeCell ref="C3079:D3079"/>
    <mergeCell ref="K3079:L3079"/>
    <mergeCell ref="C3070:I3071"/>
    <mergeCell ref="J3070:K3070"/>
    <mergeCell ref="L3070:M3070"/>
    <mergeCell ref="J3071:K3072"/>
    <mergeCell ref="L3071:M3072"/>
    <mergeCell ref="C3072:H3072"/>
    <mergeCell ref="C3073:F3073"/>
    <mergeCell ref="H3073:M3073"/>
    <mergeCell ref="C3074:F3074"/>
    <mergeCell ref="H3074:M3074"/>
    <mergeCell ref="C3059:E3059"/>
    <mergeCell ref="F3059:G3059"/>
    <mergeCell ref="I3059:J3061"/>
    <mergeCell ref="K3059:M3061"/>
    <mergeCell ref="C3060:H3060"/>
    <mergeCell ref="I3062:M3065"/>
    <mergeCell ref="I3066:M3066"/>
    <mergeCell ref="B3067:M3067"/>
    <mergeCell ref="B3068:C3069"/>
    <mergeCell ref="D3068:M3068"/>
    <mergeCell ref="D3069:M3069"/>
    <mergeCell ref="C3056:E3056"/>
    <mergeCell ref="F3056:G3056"/>
    <mergeCell ref="I3056:J3056"/>
    <mergeCell ref="K3056:M3056"/>
    <mergeCell ref="C3057:E3057"/>
    <mergeCell ref="F3057:G3057"/>
    <mergeCell ref="I3057:J3057"/>
    <mergeCell ref="K3057:M3057"/>
    <mergeCell ref="C3058:E3058"/>
    <mergeCell ref="F3058:G3058"/>
    <mergeCell ref="I3058:M3058"/>
    <mergeCell ref="C3052:E3053"/>
    <mergeCell ref="F3052:G3052"/>
    <mergeCell ref="H3052:I3052"/>
    <mergeCell ref="F3053:G3053"/>
    <mergeCell ref="H3053:I3053"/>
    <mergeCell ref="C3054:H3054"/>
    <mergeCell ref="I3054:J3054"/>
    <mergeCell ref="L3054:M3054"/>
    <mergeCell ref="C3055:H3055"/>
    <mergeCell ref="I3055:J3055"/>
    <mergeCell ref="L3055:M3055"/>
    <mergeCell ref="C3047:D3047"/>
    <mergeCell ref="K3047:L3047"/>
    <mergeCell ref="C3048:D3048"/>
    <mergeCell ref="K3048:L3048"/>
    <mergeCell ref="C3049:D3049"/>
    <mergeCell ref="K3049:L3049"/>
    <mergeCell ref="C3050:D3050"/>
    <mergeCell ref="K3050:L3050"/>
    <mergeCell ref="C3051:M3051"/>
    <mergeCell ref="C3042:F3042"/>
    <mergeCell ref="H3042:M3042"/>
    <mergeCell ref="C3043:D3043"/>
    <mergeCell ref="K3043:L3043"/>
    <mergeCell ref="C3044:D3044"/>
    <mergeCell ref="K3044:L3044"/>
    <mergeCell ref="C3045:D3045"/>
    <mergeCell ref="K3045:L3045"/>
    <mergeCell ref="C3046:D3046"/>
    <mergeCell ref="K3046:L3046"/>
    <mergeCell ref="C3037:F3037"/>
    <mergeCell ref="H3037:M3037"/>
    <mergeCell ref="C3038:F3038"/>
    <mergeCell ref="H3038:M3038"/>
    <mergeCell ref="C3039:F3039"/>
    <mergeCell ref="H3039:M3039"/>
    <mergeCell ref="C3040:F3040"/>
    <mergeCell ref="H3040:M3040"/>
    <mergeCell ref="C3041:F3041"/>
    <mergeCell ref="H3041:M3041"/>
    <mergeCell ref="I3025:M3028"/>
    <mergeCell ref="I3029:M3029"/>
    <mergeCell ref="A3030:M3030"/>
    <mergeCell ref="B3031:M3031"/>
    <mergeCell ref="B3032:C3033"/>
    <mergeCell ref="D3032:M3032"/>
    <mergeCell ref="D3033:M3033"/>
    <mergeCell ref="C3034:I3035"/>
    <mergeCell ref="J3034:K3034"/>
    <mergeCell ref="L3034:M3034"/>
    <mergeCell ref="J3035:K3036"/>
    <mergeCell ref="L3035:M3036"/>
    <mergeCell ref="C3036:H3036"/>
    <mergeCell ref="C3020:E3020"/>
    <mergeCell ref="F3020:G3020"/>
    <mergeCell ref="I3020:J3020"/>
    <mergeCell ref="K3020:M3020"/>
    <mergeCell ref="C3021:E3021"/>
    <mergeCell ref="F3021:G3021"/>
    <mergeCell ref="I3021:M3021"/>
    <mergeCell ref="C3022:E3022"/>
    <mergeCell ref="F3022:G3022"/>
    <mergeCell ref="I3022:J3024"/>
    <mergeCell ref="K3022:M3024"/>
    <mergeCell ref="C3023:H3023"/>
    <mergeCell ref="C3017:H3017"/>
    <mergeCell ref="I3017:J3017"/>
    <mergeCell ref="L3017:M3017"/>
    <mergeCell ref="C3018:H3018"/>
    <mergeCell ref="I3018:J3018"/>
    <mergeCell ref="L3018:M3018"/>
    <mergeCell ref="C3019:E3019"/>
    <mergeCell ref="F3019:G3019"/>
    <mergeCell ref="I3019:J3019"/>
    <mergeCell ref="K3019:M3019"/>
    <mergeCell ref="C3012:D3012"/>
    <mergeCell ref="K3012:L3012"/>
    <mergeCell ref="C3013:D3013"/>
    <mergeCell ref="K3013:L3013"/>
    <mergeCell ref="C3014:M3014"/>
    <mergeCell ref="C3015:E3016"/>
    <mergeCell ref="F3015:G3015"/>
    <mergeCell ref="H3015:I3015"/>
    <mergeCell ref="F3016:G3016"/>
    <mergeCell ref="H3016:I3016"/>
    <mergeCell ref="C3007:D3007"/>
    <mergeCell ref="K3007:L3007"/>
    <mergeCell ref="C3008:D3008"/>
    <mergeCell ref="K3008:L3008"/>
    <mergeCell ref="C3009:D3009"/>
    <mergeCell ref="K3009:L3009"/>
    <mergeCell ref="C3010:D3010"/>
    <mergeCell ref="K3010:L3010"/>
    <mergeCell ref="C3011:D3011"/>
    <mergeCell ref="K3011:L3011"/>
    <mergeCell ref="C3002:F3002"/>
    <mergeCell ref="H3002:M3002"/>
    <mergeCell ref="C3003:F3003"/>
    <mergeCell ref="H3003:M3003"/>
    <mergeCell ref="C3004:F3004"/>
    <mergeCell ref="H3004:M3004"/>
    <mergeCell ref="C3005:F3005"/>
    <mergeCell ref="H3005:M3005"/>
    <mergeCell ref="C3006:D3006"/>
    <mergeCell ref="K3006:L3006"/>
    <mergeCell ref="C2997:I2998"/>
    <mergeCell ref="J2997:K2997"/>
    <mergeCell ref="L2997:M2997"/>
    <mergeCell ref="J2998:K2999"/>
    <mergeCell ref="L2998:M2999"/>
    <mergeCell ref="C2999:H2999"/>
    <mergeCell ref="C3000:F3000"/>
    <mergeCell ref="H3000:M3000"/>
    <mergeCell ref="C3001:F3001"/>
    <mergeCell ref="H3001:M3001"/>
    <mergeCell ref="C2986:E2986"/>
    <mergeCell ref="F2986:G2986"/>
    <mergeCell ref="I2986:J2988"/>
    <mergeCell ref="K2986:M2988"/>
    <mergeCell ref="C2987:H2987"/>
    <mergeCell ref="I2989:M2992"/>
    <mergeCell ref="I2993:M2993"/>
    <mergeCell ref="B2994:M2994"/>
    <mergeCell ref="B2995:C2996"/>
    <mergeCell ref="D2995:M2995"/>
    <mergeCell ref="D2996:M2996"/>
    <mergeCell ref="C2983:E2983"/>
    <mergeCell ref="F2983:G2983"/>
    <mergeCell ref="I2983:J2983"/>
    <mergeCell ref="K2983:M2983"/>
    <mergeCell ref="C2984:E2984"/>
    <mergeCell ref="F2984:G2984"/>
    <mergeCell ref="I2984:J2984"/>
    <mergeCell ref="K2984:M2984"/>
    <mergeCell ref="C2985:E2985"/>
    <mergeCell ref="F2985:G2985"/>
    <mergeCell ref="I2985:M2985"/>
    <mergeCell ref="C2979:E2980"/>
    <mergeCell ref="F2979:G2979"/>
    <mergeCell ref="H2979:I2979"/>
    <mergeCell ref="F2980:G2980"/>
    <mergeCell ref="H2980:I2980"/>
    <mergeCell ref="C2981:H2981"/>
    <mergeCell ref="I2981:J2981"/>
    <mergeCell ref="L2981:M2981"/>
    <mergeCell ref="C2982:H2982"/>
    <mergeCell ref="I2982:J2982"/>
    <mergeCell ref="L2982:M2982"/>
    <mergeCell ref="C2974:D2974"/>
    <mergeCell ref="K2974:L2974"/>
    <mergeCell ref="C2975:D2975"/>
    <mergeCell ref="K2975:L2975"/>
    <mergeCell ref="C2976:D2976"/>
    <mergeCell ref="K2976:L2976"/>
    <mergeCell ref="C2977:D2977"/>
    <mergeCell ref="K2977:L2977"/>
    <mergeCell ref="C2978:M2978"/>
    <mergeCell ref="C2969:F2969"/>
    <mergeCell ref="H2969:M2969"/>
    <mergeCell ref="C2970:D2970"/>
    <mergeCell ref="K2970:L2970"/>
    <mergeCell ref="C2971:D2971"/>
    <mergeCell ref="K2971:L2971"/>
    <mergeCell ref="C2972:D2972"/>
    <mergeCell ref="K2972:L2972"/>
    <mergeCell ref="C2973:D2973"/>
    <mergeCell ref="K2973:L2973"/>
    <mergeCell ref="C2964:F2964"/>
    <mergeCell ref="H2964:M2964"/>
    <mergeCell ref="C2965:F2965"/>
    <mergeCell ref="H2965:M2965"/>
    <mergeCell ref="C2966:F2966"/>
    <mergeCell ref="H2966:M2966"/>
    <mergeCell ref="C2967:F2967"/>
    <mergeCell ref="H2967:M2967"/>
    <mergeCell ref="C2968:F2968"/>
    <mergeCell ref="H2968:M2968"/>
    <mergeCell ref="I2952:M2955"/>
    <mergeCell ref="I2956:M2956"/>
    <mergeCell ref="A2957:M2957"/>
    <mergeCell ref="B2958:M2958"/>
    <mergeCell ref="B2959:C2960"/>
    <mergeCell ref="D2959:M2959"/>
    <mergeCell ref="D2960:M2960"/>
    <mergeCell ref="C2961:I2962"/>
    <mergeCell ref="J2961:K2961"/>
    <mergeCell ref="L2961:M2961"/>
    <mergeCell ref="J2962:K2963"/>
    <mergeCell ref="L2962:M2963"/>
    <mergeCell ref="C2963:H2963"/>
    <mergeCell ref="C2947:E2947"/>
    <mergeCell ref="F2947:G2947"/>
    <mergeCell ref="I2947:J2947"/>
    <mergeCell ref="K2947:M2947"/>
    <mergeCell ref="C2948:E2948"/>
    <mergeCell ref="F2948:G2948"/>
    <mergeCell ref="I2948:M2948"/>
    <mergeCell ref="C2949:E2949"/>
    <mergeCell ref="F2949:G2949"/>
    <mergeCell ref="I2949:J2951"/>
    <mergeCell ref="K2949:M2951"/>
    <mergeCell ref="C2950:H2950"/>
    <mergeCell ref="C2944:H2944"/>
    <mergeCell ref="I2944:J2944"/>
    <mergeCell ref="L2944:M2944"/>
    <mergeCell ref="C2945:H2945"/>
    <mergeCell ref="I2945:J2945"/>
    <mergeCell ref="L2945:M2945"/>
    <mergeCell ref="C2946:E2946"/>
    <mergeCell ref="F2946:G2946"/>
    <mergeCell ref="I2946:J2946"/>
    <mergeCell ref="K2946:M2946"/>
    <mergeCell ref="C2939:D2939"/>
    <mergeCell ref="K2939:L2939"/>
    <mergeCell ref="C2940:D2940"/>
    <mergeCell ref="K2940:L2940"/>
    <mergeCell ref="C2941:M2941"/>
    <mergeCell ref="C2942:E2943"/>
    <mergeCell ref="F2942:G2942"/>
    <mergeCell ref="H2942:I2942"/>
    <mergeCell ref="F2943:G2943"/>
    <mergeCell ref="H2943:I2943"/>
    <mergeCell ref="C2934:D2934"/>
    <mergeCell ref="K2934:L2934"/>
    <mergeCell ref="C2935:D2935"/>
    <mergeCell ref="K2935:L2935"/>
    <mergeCell ref="C2936:D2936"/>
    <mergeCell ref="K2936:L2936"/>
    <mergeCell ref="C2937:D2937"/>
    <mergeCell ref="K2937:L2937"/>
    <mergeCell ref="C2938:D2938"/>
    <mergeCell ref="K2938:L2938"/>
    <mergeCell ref="C2929:F2929"/>
    <mergeCell ref="H2929:M2929"/>
    <mergeCell ref="C2930:F2930"/>
    <mergeCell ref="H2930:M2930"/>
    <mergeCell ref="C2931:F2931"/>
    <mergeCell ref="H2931:M2931"/>
    <mergeCell ref="C2932:F2932"/>
    <mergeCell ref="H2932:M2932"/>
    <mergeCell ref="C2933:D2933"/>
    <mergeCell ref="K2933:L2933"/>
    <mergeCell ref="C2924:I2925"/>
    <mergeCell ref="J2924:K2924"/>
    <mergeCell ref="L2924:M2924"/>
    <mergeCell ref="J2925:K2926"/>
    <mergeCell ref="L2925:M2926"/>
    <mergeCell ref="C2926:H2926"/>
    <mergeCell ref="C2927:F2927"/>
    <mergeCell ref="H2927:M2927"/>
    <mergeCell ref="C2928:F2928"/>
    <mergeCell ref="H2928:M2928"/>
    <mergeCell ref="C2913:E2913"/>
    <mergeCell ref="F2913:G2913"/>
    <mergeCell ref="I2913:J2915"/>
    <mergeCell ref="K2913:M2915"/>
    <mergeCell ref="C2914:H2914"/>
    <mergeCell ref="I2916:M2919"/>
    <mergeCell ref="I2920:M2920"/>
    <mergeCell ref="B2921:M2921"/>
    <mergeCell ref="B2922:C2923"/>
    <mergeCell ref="D2922:M2922"/>
    <mergeCell ref="D2923:M2923"/>
    <mergeCell ref="C2910:E2910"/>
    <mergeCell ref="F2910:G2910"/>
    <mergeCell ref="I2910:J2910"/>
    <mergeCell ref="K2910:M2910"/>
    <mergeCell ref="C2911:E2911"/>
    <mergeCell ref="F2911:G2911"/>
    <mergeCell ref="I2911:J2911"/>
    <mergeCell ref="K2911:M2911"/>
    <mergeCell ref="C2912:E2912"/>
    <mergeCell ref="F2912:G2912"/>
    <mergeCell ref="I2912:M2912"/>
    <mergeCell ref="C2906:E2907"/>
    <mergeCell ref="F2906:G2906"/>
    <mergeCell ref="H2906:I2906"/>
    <mergeCell ref="F2907:G2907"/>
    <mergeCell ref="H2907:I2907"/>
    <mergeCell ref="C2908:H2908"/>
    <mergeCell ref="I2908:J2908"/>
    <mergeCell ref="L2908:M2908"/>
    <mergeCell ref="C2909:H2909"/>
    <mergeCell ref="I2909:J2909"/>
    <mergeCell ref="L2909:M2909"/>
    <mergeCell ref="C2901:D2901"/>
    <mergeCell ref="K2901:L2901"/>
    <mergeCell ref="C2902:D2902"/>
    <mergeCell ref="K2902:L2902"/>
    <mergeCell ref="C2903:D2903"/>
    <mergeCell ref="K2903:L2903"/>
    <mergeCell ref="C2904:D2904"/>
    <mergeCell ref="K2904:L2904"/>
    <mergeCell ref="C2905:M2905"/>
    <mergeCell ref="C2896:F2896"/>
    <mergeCell ref="H2896:M2896"/>
    <mergeCell ref="C2897:D2897"/>
    <mergeCell ref="K2897:L2897"/>
    <mergeCell ref="C2898:D2898"/>
    <mergeCell ref="K2898:L2898"/>
    <mergeCell ref="C2899:D2899"/>
    <mergeCell ref="K2899:L2899"/>
    <mergeCell ref="C2900:D2900"/>
    <mergeCell ref="K2900:L2900"/>
    <mergeCell ref="C2891:F2891"/>
    <mergeCell ref="H2891:M2891"/>
    <mergeCell ref="C2892:F2892"/>
    <mergeCell ref="H2892:M2892"/>
    <mergeCell ref="C2893:F2893"/>
    <mergeCell ref="H2893:M2893"/>
    <mergeCell ref="C2894:F2894"/>
    <mergeCell ref="H2894:M2894"/>
    <mergeCell ref="C2895:F2895"/>
    <mergeCell ref="H2895:M2895"/>
    <mergeCell ref="I2879:M2882"/>
    <mergeCell ref="I2883:M2883"/>
    <mergeCell ref="A2884:M2884"/>
    <mergeCell ref="B2885:M2885"/>
    <mergeCell ref="B2886:C2887"/>
    <mergeCell ref="D2886:M2886"/>
    <mergeCell ref="D2887:M2887"/>
    <mergeCell ref="C2888:I2889"/>
    <mergeCell ref="J2888:K2888"/>
    <mergeCell ref="L2888:M2888"/>
    <mergeCell ref="J2889:K2890"/>
    <mergeCell ref="L2889:M2890"/>
    <mergeCell ref="C2890:H2890"/>
    <mergeCell ref="C2874:E2874"/>
    <mergeCell ref="F2874:G2874"/>
    <mergeCell ref="I2874:J2874"/>
    <mergeCell ref="K2874:M2874"/>
    <mergeCell ref="C2875:E2875"/>
    <mergeCell ref="F2875:G2875"/>
    <mergeCell ref="I2875:M2875"/>
    <mergeCell ref="C2876:E2876"/>
    <mergeCell ref="F2876:G2876"/>
    <mergeCell ref="I2876:J2878"/>
    <mergeCell ref="K2876:M2878"/>
    <mergeCell ref="C2877:H2877"/>
    <mergeCell ref="C2871:H2871"/>
    <mergeCell ref="I2871:J2871"/>
    <mergeCell ref="L2871:M2871"/>
    <mergeCell ref="C2872:H2872"/>
    <mergeCell ref="I2872:J2872"/>
    <mergeCell ref="L2872:M2872"/>
    <mergeCell ref="C2873:E2873"/>
    <mergeCell ref="F2873:G2873"/>
    <mergeCell ref="I2873:J2873"/>
    <mergeCell ref="K2873:M2873"/>
    <mergeCell ref="C2866:D2866"/>
    <mergeCell ref="K2866:L2866"/>
    <mergeCell ref="C2867:D2867"/>
    <mergeCell ref="K2867:L2867"/>
    <mergeCell ref="C2868:M2868"/>
    <mergeCell ref="C2869:E2870"/>
    <mergeCell ref="F2869:G2869"/>
    <mergeCell ref="H2869:I2869"/>
    <mergeCell ref="F2870:G2870"/>
    <mergeCell ref="H2870:I2870"/>
    <mergeCell ref="C2861:D2861"/>
    <mergeCell ref="K2861:L2861"/>
    <mergeCell ref="C2862:D2862"/>
    <mergeCell ref="K2862:L2862"/>
    <mergeCell ref="C2863:D2863"/>
    <mergeCell ref="K2863:L2863"/>
    <mergeCell ref="C2864:D2864"/>
    <mergeCell ref="K2864:L2864"/>
    <mergeCell ref="C2865:D2865"/>
    <mergeCell ref="K2865:L2865"/>
    <mergeCell ref="C2856:F2856"/>
    <mergeCell ref="H2856:M2856"/>
    <mergeCell ref="C2857:F2857"/>
    <mergeCell ref="H2857:M2857"/>
    <mergeCell ref="C2858:F2858"/>
    <mergeCell ref="H2858:M2858"/>
    <mergeCell ref="C2859:F2859"/>
    <mergeCell ref="H2859:M2859"/>
    <mergeCell ref="C2860:D2860"/>
    <mergeCell ref="K2860:L2860"/>
    <mergeCell ref="C2851:I2852"/>
    <mergeCell ref="J2851:K2851"/>
    <mergeCell ref="L2851:M2851"/>
    <mergeCell ref="J2852:K2853"/>
    <mergeCell ref="L2852:M2853"/>
    <mergeCell ref="C2853:H2853"/>
    <mergeCell ref="C2854:F2854"/>
    <mergeCell ref="H2854:M2854"/>
    <mergeCell ref="C2855:F2855"/>
    <mergeCell ref="H2855:M2855"/>
    <mergeCell ref="C2840:E2840"/>
    <mergeCell ref="F2840:G2840"/>
    <mergeCell ref="I2840:J2842"/>
    <mergeCell ref="K2840:M2842"/>
    <mergeCell ref="C2841:H2841"/>
    <mergeCell ref="I2843:M2846"/>
    <mergeCell ref="I2847:M2847"/>
    <mergeCell ref="B2848:M2848"/>
    <mergeCell ref="B2849:C2850"/>
    <mergeCell ref="D2849:M2849"/>
    <mergeCell ref="D2850:M2850"/>
    <mergeCell ref="C2837:E2837"/>
    <mergeCell ref="F2837:G2837"/>
    <mergeCell ref="I2837:J2837"/>
    <mergeCell ref="K2837:M2837"/>
    <mergeCell ref="C2838:E2838"/>
    <mergeCell ref="F2838:G2838"/>
    <mergeCell ref="I2838:J2838"/>
    <mergeCell ref="K2838:M2838"/>
    <mergeCell ref="C2839:E2839"/>
    <mergeCell ref="F2839:G2839"/>
    <mergeCell ref="I2839:M2839"/>
    <mergeCell ref="C2833:E2834"/>
    <mergeCell ref="F2833:G2833"/>
    <mergeCell ref="H2833:I2833"/>
    <mergeCell ref="F2834:G2834"/>
    <mergeCell ref="H2834:I2834"/>
    <mergeCell ref="C2835:H2835"/>
    <mergeCell ref="I2835:J2835"/>
    <mergeCell ref="L2835:M2835"/>
    <mergeCell ref="C2836:H2836"/>
    <mergeCell ref="I2836:J2836"/>
    <mergeCell ref="L2836:M2836"/>
    <mergeCell ref="C2828:D2828"/>
    <mergeCell ref="K2828:L2828"/>
    <mergeCell ref="C2829:D2829"/>
    <mergeCell ref="K2829:L2829"/>
    <mergeCell ref="C2830:D2830"/>
    <mergeCell ref="K2830:L2830"/>
    <mergeCell ref="C2831:D2831"/>
    <mergeCell ref="K2831:L2831"/>
    <mergeCell ref="C2832:M2832"/>
    <mergeCell ref="C2823:F2823"/>
    <mergeCell ref="H2823:M2823"/>
    <mergeCell ref="C2824:D2824"/>
    <mergeCell ref="K2824:L2824"/>
    <mergeCell ref="C2825:D2825"/>
    <mergeCell ref="K2825:L2825"/>
    <mergeCell ref="C2826:D2826"/>
    <mergeCell ref="K2826:L2826"/>
    <mergeCell ref="C2827:D2827"/>
    <mergeCell ref="K2827:L2827"/>
    <mergeCell ref="C2818:F2818"/>
    <mergeCell ref="H2818:M2818"/>
    <mergeCell ref="C2819:F2819"/>
    <mergeCell ref="H2819:M2819"/>
    <mergeCell ref="C2820:F2820"/>
    <mergeCell ref="H2820:M2820"/>
    <mergeCell ref="C2821:F2821"/>
    <mergeCell ref="H2821:M2821"/>
    <mergeCell ref="C2822:F2822"/>
    <mergeCell ref="H2822:M2822"/>
    <mergeCell ref="I2806:M2809"/>
    <mergeCell ref="I2810:M2810"/>
    <mergeCell ref="A2811:M2811"/>
    <mergeCell ref="B2812:M2812"/>
    <mergeCell ref="B2813:C2814"/>
    <mergeCell ref="D2813:M2813"/>
    <mergeCell ref="D2814:M2814"/>
    <mergeCell ref="C2815:I2816"/>
    <mergeCell ref="J2815:K2815"/>
    <mergeCell ref="L2815:M2815"/>
    <mergeCell ref="J2816:K2817"/>
    <mergeCell ref="L2816:M2817"/>
    <mergeCell ref="C2817:H2817"/>
    <mergeCell ref="C2801:E2801"/>
    <mergeCell ref="F2801:G2801"/>
    <mergeCell ref="I2801:J2801"/>
    <mergeCell ref="K2801:M2801"/>
    <mergeCell ref="C2802:E2802"/>
    <mergeCell ref="F2802:G2802"/>
    <mergeCell ref="I2802:M2802"/>
    <mergeCell ref="C2803:E2803"/>
    <mergeCell ref="F2803:G2803"/>
    <mergeCell ref="I2803:J2805"/>
    <mergeCell ref="K2803:M2805"/>
    <mergeCell ref="C2804:H2804"/>
    <mergeCell ref="C2798:H2798"/>
    <mergeCell ref="I2798:J2798"/>
    <mergeCell ref="L2798:M2798"/>
    <mergeCell ref="C2799:H2799"/>
    <mergeCell ref="I2799:J2799"/>
    <mergeCell ref="L2799:M2799"/>
    <mergeCell ref="C2800:E2800"/>
    <mergeCell ref="F2800:G2800"/>
    <mergeCell ref="I2800:J2800"/>
    <mergeCell ref="K2800:M2800"/>
    <mergeCell ref="C2793:D2793"/>
    <mergeCell ref="K2793:L2793"/>
    <mergeCell ref="C2794:D2794"/>
    <mergeCell ref="K2794:L2794"/>
    <mergeCell ref="C2795:M2795"/>
    <mergeCell ref="C2796:E2797"/>
    <mergeCell ref="F2796:G2796"/>
    <mergeCell ref="H2796:I2796"/>
    <mergeCell ref="F2797:G2797"/>
    <mergeCell ref="H2797:I2797"/>
    <mergeCell ref="C2788:D2788"/>
    <mergeCell ref="K2788:L2788"/>
    <mergeCell ref="C2789:D2789"/>
    <mergeCell ref="K2789:L2789"/>
    <mergeCell ref="C2790:D2790"/>
    <mergeCell ref="K2790:L2790"/>
    <mergeCell ref="C2791:D2791"/>
    <mergeCell ref="K2791:L2791"/>
    <mergeCell ref="C2792:D2792"/>
    <mergeCell ref="K2792:L2792"/>
    <mergeCell ref="C2783:F2783"/>
    <mergeCell ref="H2783:M2783"/>
    <mergeCell ref="C2784:F2784"/>
    <mergeCell ref="H2784:M2784"/>
    <mergeCell ref="C2785:F2785"/>
    <mergeCell ref="H2785:M2785"/>
    <mergeCell ref="C2786:F2786"/>
    <mergeCell ref="H2786:M2786"/>
    <mergeCell ref="C2787:D2787"/>
    <mergeCell ref="K2787:L2787"/>
    <mergeCell ref="C2778:I2779"/>
    <mergeCell ref="J2778:K2778"/>
    <mergeCell ref="L2778:M2778"/>
    <mergeCell ref="J2779:K2780"/>
    <mergeCell ref="L2779:M2780"/>
    <mergeCell ref="C2780:H2780"/>
    <mergeCell ref="C2781:F2781"/>
    <mergeCell ref="H2781:M2781"/>
    <mergeCell ref="C2782:F2782"/>
    <mergeCell ref="H2782:M2782"/>
    <mergeCell ref="C2767:E2767"/>
    <mergeCell ref="F2767:G2767"/>
    <mergeCell ref="I2767:J2769"/>
    <mergeCell ref="K2767:M2769"/>
    <mergeCell ref="C2768:H2768"/>
    <mergeCell ref="I2770:M2773"/>
    <mergeCell ref="I2774:M2774"/>
    <mergeCell ref="B2775:M2775"/>
    <mergeCell ref="B2776:C2777"/>
    <mergeCell ref="D2776:M2776"/>
    <mergeCell ref="D2777:M2777"/>
    <mergeCell ref="C2764:E2764"/>
    <mergeCell ref="F2764:G2764"/>
    <mergeCell ref="I2764:J2764"/>
    <mergeCell ref="K2764:M2764"/>
    <mergeCell ref="C2765:E2765"/>
    <mergeCell ref="F2765:G2765"/>
    <mergeCell ref="I2765:J2765"/>
    <mergeCell ref="K2765:M2765"/>
    <mergeCell ref="C2766:E2766"/>
    <mergeCell ref="F2766:G2766"/>
    <mergeCell ref="I2766:M2766"/>
    <mergeCell ref="C2760:E2761"/>
    <mergeCell ref="F2760:G2760"/>
    <mergeCell ref="H2760:I2760"/>
    <mergeCell ref="F2761:G2761"/>
    <mergeCell ref="H2761:I2761"/>
    <mergeCell ref="C2762:H2762"/>
    <mergeCell ref="I2762:J2762"/>
    <mergeCell ref="L2762:M2762"/>
    <mergeCell ref="C2763:H2763"/>
    <mergeCell ref="I2763:J2763"/>
    <mergeCell ref="L2763:M2763"/>
    <mergeCell ref="C2755:D2755"/>
    <mergeCell ref="K2755:L2755"/>
    <mergeCell ref="C2756:D2756"/>
    <mergeCell ref="K2756:L2756"/>
    <mergeCell ref="C2757:D2757"/>
    <mergeCell ref="K2757:L2757"/>
    <mergeCell ref="C2758:D2758"/>
    <mergeCell ref="K2758:L2758"/>
    <mergeCell ref="C2759:M2759"/>
    <mergeCell ref="C2750:F2750"/>
    <mergeCell ref="H2750:M2750"/>
    <mergeCell ref="C2751:D2751"/>
    <mergeCell ref="K2751:L2751"/>
    <mergeCell ref="C2752:D2752"/>
    <mergeCell ref="K2752:L2752"/>
    <mergeCell ref="C2753:D2753"/>
    <mergeCell ref="K2753:L2753"/>
    <mergeCell ref="C2754:D2754"/>
    <mergeCell ref="K2754:L2754"/>
    <mergeCell ref="C2745:F2745"/>
    <mergeCell ref="H2745:M2745"/>
    <mergeCell ref="C2746:F2746"/>
    <mergeCell ref="H2746:M2746"/>
    <mergeCell ref="C2747:F2747"/>
    <mergeCell ref="H2747:M2747"/>
    <mergeCell ref="C2748:F2748"/>
    <mergeCell ref="H2748:M2748"/>
    <mergeCell ref="C2749:F2749"/>
    <mergeCell ref="H2749:M2749"/>
    <mergeCell ref="I2733:M2736"/>
    <mergeCell ref="I2737:M2737"/>
    <mergeCell ref="A2738:M2738"/>
    <mergeCell ref="B2739:M2739"/>
    <mergeCell ref="B2740:C2741"/>
    <mergeCell ref="D2740:M2740"/>
    <mergeCell ref="D2741:M2741"/>
    <mergeCell ref="C2742:I2743"/>
    <mergeCell ref="J2742:K2742"/>
    <mergeCell ref="L2742:M2742"/>
    <mergeCell ref="J2743:K2744"/>
    <mergeCell ref="L2743:M2744"/>
    <mergeCell ref="C2744:H2744"/>
    <mergeCell ref="C2728:E2728"/>
    <mergeCell ref="F2728:G2728"/>
    <mergeCell ref="I2728:J2728"/>
    <mergeCell ref="K2728:M2728"/>
    <mergeCell ref="C2729:E2729"/>
    <mergeCell ref="F2729:G2729"/>
    <mergeCell ref="I2729:M2729"/>
    <mergeCell ref="C2730:E2730"/>
    <mergeCell ref="F2730:G2730"/>
    <mergeCell ref="I2730:J2732"/>
    <mergeCell ref="K2730:M2732"/>
    <mergeCell ref="C2731:H2731"/>
    <mergeCell ref="C2725:H2725"/>
    <mergeCell ref="I2725:J2725"/>
    <mergeCell ref="L2725:M2725"/>
    <mergeCell ref="C2726:H2726"/>
    <mergeCell ref="I2726:J2726"/>
    <mergeCell ref="L2726:M2726"/>
    <mergeCell ref="C2727:E2727"/>
    <mergeCell ref="F2727:G2727"/>
    <mergeCell ref="I2727:J2727"/>
    <mergeCell ref="K2727:M2727"/>
    <mergeCell ref="C2720:D2720"/>
    <mergeCell ref="K2720:L2720"/>
    <mergeCell ref="C2721:D2721"/>
    <mergeCell ref="K2721:L2721"/>
    <mergeCell ref="C2722:M2722"/>
    <mergeCell ref="C2723:E2724"/>
    <mergeCell ref="F2723:G2723"/>
    <mergeCell ref="H2723:I2723"/>
    <mergeCell ref="F2724:G2724"/>
    <mergeCell ref="H2724:I2724"/>
    <mergeCell ref="C2715:D2715"/>
    <mergeCell ref="K2715:L2715"/>
    <mergeCell ref="C2716:D2716"/>
    <mergeCell ref="K2716:L2716"/>
    <mergeCell ref="C2717:D2717"/>
    <mergeCell ref="K2717:L2717"/>
    <mergeCell ref="C2718:D2718"/>
    <mergeCell ref="K2718:L2718"/>
    <mergeCell ref="C2719:D2719"/>
    <mergeCell ref="K2719:L2719"/>
    <mergeCell ref="C2710:F2710"/>
    <mergeCell ref="H2710:M2710"/>
    <mergeCell ref="C2711:F2711"/>
    <mergeCell ref="H2711:M2711"/>
    <mergeCell ref="C2712:F2712"/>
    <mergeCell ref="H2712:M2712"/>
    <mergeCell ref="C2713:F2713"/>
    <mergeCell ref="H2713:M2713"/>
    <mergeCell ref="C2714:D2714"/>
    <mergeCell ref="K2714:L2714"/>
    <mergeCell ref="C2705:I2706"/>
    <mergeCell ref="J2705:K2705"/>
    <mergeCell ref="L2705:M2705"/>
    <mergeCell ref="J2706:K2707"/>
    <mergeCell ref="L2706:M2707"/>
    <mergeCell ref="C2707:H2707"/>
    <mergeCell ref="C2708:F2708"/>
    <mergeCell ref="H2708:M2708"/>
    <mergeCell ref="C2709:F2709"/>
    <mergeCell ref="H2709:M2709"/>
    <mergeCell ref="C2694:E2694"/>
    <mergeCell ref="F2694:G2694"/>
    <mergeCell ref="I2694:J2696"/>
    <mergeCell ref="K2694:M2696"/>
    <mergeCell ref="C2695:H2695"/>
    <mergeCell ref="I2697:M2700"/>
    <mergeCell ref="I2701:M2701"/>
    <mergeCell ref="B2702:M2702"/>
    <mergeCell ref="B2703:C2704"/>
    <mergeCell ref="D2703:M2703"/>
    <mergeCell ref="D2704:M2704"/>
    <mergeCell ref="C2691:E2691"/>
    <mergeCell ref="F2691:G2691"/>
    <mergeCell ref="I2691:J2691"/>
    <mergeCell ref="K2691:M2691"/>
    <mergeCell ref="C2692:E2692"/>
    <mergeCell ref="F2692:G2692"/>
    <mergeCell ref="I2692:J2692"/>
    <mergeCell ref="K2692:M2692"/>
    <mergeCell ref="C2693:E2693"/>
    <mergeCell ref="F2693:G2693"/>
    <mergeCell ref="I2693:M2693"/>
    <mergeCell ref="C2687:E2688"/>
    <mergeCell ref="F2687:G2687"/>
    <mergeCell ref="H2687:I2687"/>
    <mergeCell ref="F2688:G2688"/>
    <mergeCell ref="H2688:I2688"/>
    <mergeCell ref="C2689:H2689"/>
    <mergeCell ref="I2689:J2689"/>
    <mergeCell ref="L2689:M2689"/>
    <mergeCell ref="C2690:H2690"/>
    <mergeCell ref="I2690:J2690"/>
    <mergeCell ref="L2690:M2690"/>
    <mergeCell ref="C2682:D2682"/>
    <mergeCell ref="K2682:L2682"/>
    <mergeCell ref="C2683:D2683"/>
    <mergeCell ref="K2683:L2683"/>
    <mergeCell ref="C2684:D2684"/>
    <mergeCell ref="K2684:L2684"/>
    <mergeCell ref="C2685:D2685"/>
    <mergeCell ref="K2685:L2685"/>
    <mergeCell ref="C2686:M2686"/>
    <mergeCell ref="C2677:F2677"/>
    <mergeCell ref="H2677:M2677"/>
    <mergeCell ref="C2678:D2678"/>
    <mergeCell ref="K2678:L2678"/>
    <mergeCell ref="C2679:D2679"/>
    <mergeCell ref="K2679:L2679"/>
    <mergeCell ref="C2680:D2680"/>
    <mergeCell ref="K2680:L2680"/>
    <mergeCell ref="C2681:D2681"/>
    <mergeCell ref="K2681:L2681"/>
    <mergeCell ref="C2672:F2672"/>
    <mergeCell ref="H2672:M2672"/>
    <mergeCell ref="C2673:F2673"/>
    <mergeCell ref="H2673:M2673"/>
    <mergeCell ref="C2674:F2674"/>
    <mergeCell ref="H2674:M2674"/>
    <mergeCell ref="C2675:F2675"/>
    <mergeCell ref="H2675:M2675"/>
    <mergeCell ref="C2676:F2676"/>
    <mergeCell ref="H2676:M2676"/>
    <mergeCell ref="I2660:M2663"/>
    <mergeCell ref="I2664:M2664"/>
    <mergeCell ref="A2665:M2665"/>
    <mergeCell ref="B2666:M2666"/>
    <mergeCell ref="B2667:C2668"/>
    <mergeCell ref="D2667:M2667"/>
    <mergeCell ref="D2668:M2668"/>
    <mergeCell ref="C2669:I2670"/>
    <mergeCell ref="J2669:K2669"/>
    <mergeCell ref="L2669:M2669"/>
    <mergeCell ref="J2670:K2671"/>
    <mergeCell ref="L2670:M2671"/>
    <mergeCell ref="C2671:H2671"/>
    <mergeCell ref="C2655:E2655"/>
    <mergeCell ref="F2655:G2655"/>
    <mergeCell ref="I2655:J2655"/>
    <mergeCell ref="K2655:M2655"/>
    <mergeCell ref="C2656:E2656"/>
    <mergeCell ref="F2656:G2656"/>
    <mergeCell ref="I2656:M2656"/>
    <mergeCell ref="C2657:E2657"/>
    <mergeCell ref="F2657:G2657"/>
    <mergeCell ref="I2657:J2659"/>
    <mergeCell ref="K2657:M2659"/>
    <mergeCell ref="C2658:H2658"/>
    <mergeCell ref="C2652:H2652"/>
    <mergeCell ref="I2652:J2652"/>
    <mergeCell ref="L2652:M2652"/>
    <mergeCell ref="C2653:H2653"/>
    <mergeCell ref="I2653:J2653"/>
    <mergeCell ref="L2653:M2653"/>
    <mergeCell ref="C2654:E2654"/>
    <mergeCell ref="F2654:G2654"/>
    <mergeCell ref="I2654:J2654"/>
    <mergeCell ref="K2654:M2654"/>
    <mergeCell ref="C2647:D2647"/>
    <mergeCell ref="K2647:L2647"/>
    <mergeCell ref="C2648:D2648"/>
    <mergeCell ref="K2648:L2648"/>
    <mergeCell ref="C2649:M2649"/>
    <mergeCell ref="C2650:E2651"/>
    <mergeCell ref="F2650:G2650"/>
    <mergeCell ref="H2650:I2650"/>
    <mergeCell ref="F2651:G2651"/>
    <mergeCell ref="H2651:I2651"/>
    <mergeCell ref="C2642:D2642"/>
    <mergeCell ref="K2642:L2642"/>
    <mergeCell ref="C2643:D2643"/>
    <mergeCell ref="K2643:L2643"/>
    <mergeCell ref="C2644:D2644"/>
    <mergeCell ref="K2644:L2644"/>
    <mergeCell ref="C2645:D2645"/>
    <mergeCell ref="K2645:L2645"/>
    <mergeCell ref="C2646:D2646"/>
    <mergeCell ref="K2646:L2646"/>
    <mergeCell ref="C2637:F2637"/>
    <mergeCell ref="H2637:M2637"/>
    <mergeCell ref="C2638:F2638"/>
    <mergeCell ref="H2638:M2638"/>
    <mergeCell ref="C2639:F2639"/>
    <mergeCell ref="H2639:M2639"/>
    <mergeCell ref="C2640:F2640"/>
    <mergeCell ref="H2640:M2640"/>
    <mergeCell ref="C2641:D2641"/>
    <mergeCell ref="K2641:L2641"/>
    <mergeCell ref="C2632:I2633"/>
    <mergeCell ref="J2632:K2632"/>
    <mergeCell ref="L2632:M2632"/>
    <mergeCell ref="J2633:K2634"/>
    <mergeCell ref="L2633:M2634"/>
    <mergeCell ref="C2634:H2634"/>
    <mergeCell ref="C2635:F2635"/>
    <mergeCell ref="H2635:M2635"/>
    <mergeCell ref="C2636:F2636"/>
    <mergeCell ref="H2636:M2636"/>
    <mergeCell ref="C2621:E2621"/>
    <mergeCell ref="F2621:G2621"/>
    <mergeCell ref="I2621:J2623"/>
    <mergeCell ref="K2621:M2623"/>
    <mergeCell ref="C2622:H2622"/>
    <mergeCell ref="I2624:M2627"/>
    <mergeCell ref="I2628:M2628"/>
    <mergeCell ref="B2629:M2629"/>
    <mergeCell ref="B2630:C2631"/>
    <mergeCell ref="D2630:M2630"/>
    <mergeCell ref="D2631:M2631"/>
    <mergeCell ref="C2618:E2618"/>
    <mergeCell ref="F2618:G2618"/>
    <mergeCell ref="I2618:J2618"/>
    <mergeCell ref="K2618:M2618"/>
    <mergeCell ref="C2619:E2619"/>
    <mergeCell ref="F2619:G2619"/>
    <mergeCell ref="I2619:J2619"/>
    <mergeCell ref="K2619:M2619"/>
    <mergeCell ref="C2620:E2620"/>
    <mergeCell ref="F2620:G2620"/>
    <mergeCell ref="I2620:M2620"/>
    <mergeCell ref="C2614:E2615"/>
    <mergeCell ref="F2614:G2614"/>
    <mergeCell ref="H2614:I2614"/>
    <mergeCell ref="F2615:G2615"/>
    <mergeCell ref="H2615:I2615"/>
    <mergeCell ref="C2616:H2616"/>
    <mergeCell ref="I2616:J2616"/>
    <mergeCell ref="L2616:M2616"/>
    <mergeCell ref="C2617:H2617"/>
    <mergeCell ref="I2617:J2617"/>
    <mergeCell ref="L2617:M2617"/>
    <mergeCell ref="C2609:D2609"/>
    <mergeCell ref="K2609:L2609"/>
    <mergeCell ref="C2610:D2610"/>
    <mergeCell ref="K2610:L2610"/>
    <mergeCell ref="C2611:D2611"/>
    <mergeCell ref="K2611:L2611"/>
    <mergeCell ref="C2612:D2612"/>
    <mergeCell ref="K2612:L2612"/>
    <mergeCell ref="C2613:M2613"/>
    <mergeCell ref="C2604:F2604"/>
    <mergeCell ref="H2604:M2604"/>
    <mergeCell ref="C2605:D2605"/>
    <mergeCell ref="K2605:L2605"/>
    <mergeCell ref="C2606:D2606"/>
    <mergeCell ref="K2606:L2606"/>
    <mergeCell ref="C2607:D2607"/>
    <mergeCell ref="K2607:L2607"/>
    <mergeCell ref="C2608:D2608"/>
    <mergeCell ref="K2608:L2608"/>
    <mergeCell ref="C2599:F2599"/>
    <mergeCell ref="H2599:M2599"/>
    <mergeCell ref="C2600:F2600"/>
    <mergeCell ref="H2600:M2600"/>
    <mergeCell ref="C2601:F2601"/>
    <mergeCell ref="H2601:M2601"/>
    <mergeCell ref="C2602:F2602"/>
    <mergeCell ref="H2602:M2602"/>
    <mergeCell ref="C2603:F2603"/>
    <mergeCell ref="H2603:M2603"/>
    <mergeCell ref="I2587:M2590"/>
    <mergeCell ref="I2591:M2591"/>
    <mergeCell ref="A2592:M2592"/>
    <mergeCell ref="B2593:M2593"/>
    <mergeCell ref="B2594:C2595"/>
    <mergeCell ref="D2594:M2594"/>
    <mergeCell ref="D2595:M2595"/>
    <mergeCell ref="C2596:I2597"/>
    <mergeCell ref="J2596:K2596"/>
    <mergeCell ref="L2596:M2596"/>
    <mergeCell ref="J2597:K2598"/>
    <mergeCell ref="L2597:M2598"/>
    <mergeCell ref="C2598:H2598"/>
    <mergeCell ref="C2582:E2582"/>
    <mergeCell ref="F2582:G2582"/>
    <mergeCell ref="I2582:J2582"/>
    <mergeCell ref="K2582:M2582"/>
    <mergeCell ref="C2583:E2583"/>
    <mergeCell ref="F2583:G2583"/>
    <mergeCell ref="I2583:M2583"/>
    <mergeCell ref="C2584:E2584"/>
    <mergeCell ref="F2584:G2584"/>
    <mergeCell ref="I2584:J2586"/>
    <mergeCell ref="K2584:M2586"/>
    <mergeCell ref="C2585:H2585"/>
    <mergeCell ref="C2579:H2579"/>
    <mergeCell ref="I2579:J2579"/>
    <mergeCell ref="L2579:M2579"/>
    <mergeCell ref="C2580:H2580"/>
    <mergeCell ref="I2580:J2580"/>
    <mergeCell ref="L2580:M2580"/>
    <mergeCell ref="C2581:E2581"/>
    <mergeCell ref="F2581:G2581"/>
    <mergeCell ref="I2581:J2581"/>
    <mergeCell ref="K2581:M2581"/>
    <mergeCell ref="C2574:D2574"/>
    <mergeCell ref="K2574:L2574"/>
    <mergeCell ref="C2575:D2575"/>
    <mergeCell ref="K2575:L2575"/>
    <mergeCell ref="C2576:M2576"/>
    <mergeCell ref="C2577:E2578"/>
    <mergeCell ref="F2577:G2577"/>
    <mergeCell ref="H2577:I2577"/>
    <mergeCell ref="F2578:G2578"/>
    <mergeCell ref="H2578:I2578"/>
    <mergeCell ref="C2569:D2569"/>
    <mergeCell ref="K2569:L2569"/>
    <mergeCell ref="C2570:D2570"/>
    <mergeCell ref="K2570:L2570"/>
    <mergeCell ref="C2571:D2571"/>
    <mergeCell ref="K2571:L2571"/>
    <mergeCell ref="C2572:D2572"/>
    <mergeCell ref="K2572:L2572"/>
    <mergeCell ref="C2573:D2573"/>
    <mergeCell ref="K2573:L2573"/>
    <mergeCell ref="C2564:F2564"/>
    <mergeCell ref="H2564:M2564"/>
    <mergeCell ref="C2565:F2565"/>
    <mergeCell ref="H2565:M2565"/>
    <mergeCell ref="C2566:F2566"/>
    <mergeCell ref="H2566:M2566"/>
    <mergeCell ref="C2567:F2567"/>
    <mergeCell ref="H2567:M2567"/>
    <mergeCell ref="C2568:D2568"/>
    <mergeCell ref="K2568:L2568"/>
    <mergeCell ref="C2559:I2560"/>
    <mergeCell ref="J2559:K2559"/>
    <mergeCell ref="L2559:M2559"/>
    <mergeCell ref="J2560:K2561"/>
    <mergeCell ref="L2560:M2561"/>
    <mergeCell ref="C2561:H2561"/>
    <mergeCell ref="C2562:F2562"/>
    <mergeCell ref="H2562:M2562"/>
    <mergeCell ref="C2563:F2563"/>
    <mergeCell ref="H2563:M2563"/>
    <mergeCell ref="C2548:E2548"/>
    <mergeCell ref="F2548:G2548"/>
    <mergeCell ref="I2548:J2550"/>
    <mergeCell ref="K2548:M2550"/>
    <mergeCell ref="C2549:H2549"/>
    <mergeCell ref="I2551:M2554"/>
    <mergeCell ref="I2555:M2555"/>
    <mergeCell ref="B2556:M2556"/>
    <mergeCell ref="B2557:C2558"/>
    <mergeCell ref="D2557:M2557"/>
    <mergeCell ref="D2558:M2558"/>
    <mergeCell ref="C2545:E2545"/>
    <mergeCell ref="F2545:G2545"/>
    <mergeCell ref="I2545:J2545"/>
    <mergeCell ref="K2545:M2545"/>
    <mergeCell ref="C2546:E2546"/>
    <mergeCell ref="F2546:G2546"/>
    <mergeCell ref="I2546:J2546"/>
    <mergeCell ref="K2546:M2546"/>
    <mergeCell ref="C2547:E2547"/>
    <mergeCell ref="F2547:G2547"/>
    <mergeCell ref="I2547:M2547"/>
    <mergeCell ref="C2541:E2542"/>
    <mergeCell ref="F2541:G2541"/>
    <mergeCell ref="H2541:I2541"/>
    <mergeCell ref="F2542:G2542"/>
    <mergeCell ref="H2542:I2542"/>
    <mergeCell ref="C2543:H2543"/>
    <mergeCell ref="I2543:J2543"/>
    <mergeCell ref="L2543:M2543"/>
    <mergeCell ref="C2544:H2544"/>
    <mergeCell ref="I2544:J2544"/>
    <mergeCell ref="L2544:M2544"/>
    <mergeCell ref="C2536:D2536"/>
    <mergeCell ref="K2536:L2536"/>
    <mergeCell ref="C2537:D2537"/>
    <mergeCell ref="K2537:L2537"/>
    <mergeCell ref="C2538:D2538"/>
    <mergeCell ref="K2538:L2538"/>
    <mergeCell ref="C2539:D2539"/>
    <mergeCell ref="K2539:L2539"/>
    <mergeCell ref="C2540:M2540"/>
    <mergeCell ref="C2531:F2531"/>
    <mergeCell ref="H2531:M2531"/>
    <mergeCell ref="C2532:D2532"/>
    <mergeCell ref="K2532:L2532"/>
    <mergeCell ref="C2533:D2533"/>
    <mergeCell ref="K2533:L2533"/>
    <mergeCell ref="C2534:D2534"/>
    <mergeCell ref="K2534:L2534"/>
    <mergeCell ref="C2535:D2535"/>
    <mergeCell ref="K2535:L2535"/>
    <mergeCell ref="C2526:F2526"/>
    <mergeCell ref="H2526:M2526"/>
    <mergeCell ref="C2527:F2527"/>
    <mergeCell ref="H2527:M2527"/>
    <mergeCell ref="C2528:F2528"/>
    <mergeCell ref="H2528:M2528"/>
    <mergeCell ref="C2529:F2529"/>
    <mergeCell ref="H2529:M2529"/>
    <mergeCell ref="C2530:F2530"/>
    <mergeCell ref="H2530:M2530"/>
    <mergeCell ref="I2514:M2517"/>
    <mergeCell ref="I2518:M2518"/>
    <mergeCell ref="A2519:M2519"/>
    <mergeCell ref="B2520:M2520"/>
    <mergeCell ref="B2521:C2522"/>
    <mergeCell ref="D2521:M2521"/>
    <mergeCell ref="D2522:M2522"/>
    <mergeCell ref="C2523:I2524"/>
    <mergeCell ref="J2523:K2523"/>
    <mergeCell ref="L2523:M2523"/>
    <mergeCell ref="J2524:K2525"/>
    <mergeCell ref="L2524:M2525"/>
    <mergeCell ref="C2525:H2525"/>
    <mergeCell ref="C2509:E2509"/>
    <mergeCell ref="F2509:G2509"/>
    <mergeCell ref="I2509:J2509"/>
    <mergeCell ref="K2509:M2509"/>
    <mergeCell ref="C2510:E2510"/>
    <mergeCell ref="F2510:G2510"/>
    <mergeCell ref="I2510:M2510"/>
    <mergeCell ref="C2511:E2511"/>
    <mergeCell ref="F2511:G2511"/>
    <mergeCell ref="I2511:J2513"/>
    <mergeCell ref="K2511:M2513"/>
    <mergeCell ref="C2512:H2512"/>
    <mergeCell ref="C2506:H2506"/>
    <mergeCell ref="I2506:J2506"/>
    <mergeCell ref="L2506:M2506"/>
    <mergeCell ref="C2507:H2507"/>
    <mergeCell ref="I2507:J2507"/>
    <mergeCell ref="L2507:M2507"/>
    <mergeCell ref="C2508:E2508"/>
    <mergeCell ref="F2508:G2508"/>
    <mergeCell ref="I2508:J2508"/>
    <mergeCell ref="K2508:M2508"/>
    <mergeCell ref="C2501:D2501"/>
    <mergeCell ref="K2501:L2501"/>
    <mergeCell ref="C2502:D2502"/>
    <mergeCell ref="K2502:L2502"/>
    <mergeCell ref="C2503:M2503"/>
    <mergeCell ref="C2504:E2505"/>
    <mergeCell ref="F2504:G2504"/>
    <mergeCell ref="H2504:I2504"/>
    <mergeCell ref="F2505:G2505"/>
    <mergeCell ref="H2505:I2505"/>
    <mergeCell ref="C2496:D2496"/>
    <mergeCell ref="K2496:L2496"/>
    <mergeCell ref="C2497:D2497"/>
    <mergeCell ref="K2497:L2497"/>
    <mergeCell ref="C2498:D2498"/>
    <mergeCell ref="K2498:L2498"/>
    <mergeCell ref="C2499:D2499"/>
    <mergeCell ref="K2499:L2499"/>
    <mergeCell ref="C2500:D2500"/>
    <mergeCell ref="K2500:L2500"/>
    <mergeCell ref="C2491:F2491"/>
    <mergeCell ref="H2491:M2491"/>
    <mergeCell ref="C2492:F2492"/>
    <mergeCell ref="H2492:M2492"/>
    <mergeCell ref="C2493:F2493"/>
    <mergeCell ref="H2493:M2493"/>
    <mergeCell ref="C2494:F2494"/>
    <mergeCell ref="H2494:M2494"/>
    <mergeCell ref="C2495:D2495"/>
    <mergeCell ref="K2495:L2495"/>
    <mergeCell ref="C2486:I2487"/>
    <mergeCell ref="J2486:K2486"/>
    <mergeCell ref="L2486:M2486"/>
    <mergeCell ref="J2487:K2488"/>
    <mergeCell ref="L2487:M2488"/>
    <mergeCell ref="C2488:H2488"/>
    <mergeCell ref="C2489:F2489"/>
    <mergeCell ref="H2489:M2489"/>
    <mergeCell ref="C2490:F2490"/>
    <mergeCell ref="H2490:M2490"/>
    <mergeCell ref="C2475:E2475"/>
    <mergeCell ref="F2475:G2475"/>
    <mergeCell ref="I2475:J2477"/>
    <mergeCell ref="K2475:M2477"/>
    <mergeCell ref="C2476:H2476"/>
    <mergeCell ref="I2478:M2481"/>
    <mergeCell ref="I2482:M2482"/>
    <mergeCell ref="B2483:M2483"/>
    <mergeCell ref="B2484:C2485"/>
    <mergeCell ref="D2484:M2484"/>
    <mergeCell ref="D2485:M2485"/>
    <mergeCell ref="C2472:E2472"/>
    <mergeCell ref="F2472:G2472"/>
    <mergeCell ref="I2472:J2472"/>
    <mergeCell ref="K2472:M2472"/>
    <mergeCell ref="C2473:E2473"/>
    <mergeCell ref="F2473:G2473"/>
    <mergeCell ref="I2473:J2473"/>
    <mergeCell ref="K2473:M2473"/>
    <mergeCell ref="C2474:E2474"/>
    <mergeCell ref="F2474:G2474"/>
    <mergeCell ref="I2474:M2474"/>
    <mergeCell ref="C2468:E2469"/>
    <mergeCell ref="F2468:G2468"/>
    <mergeCell ref="H2468:I2468"/>
    <mergeCell ref="F2469:G2469"/>
    <mergeCell ref="H2469:I2469"/>
    <mergeCell ref="C2470:H2470"/>
    <mergeCell ref="I2470:J2470"/>
    <mergeCell ref="L2470:M2470"/>
    <mergeCell ref="C2471:H2471"/>
    <mergeCell ref="I2471:J2471"/>
    <mergeCell ref="L2471:M2471"/>
    <mergeCell ref="C2463:D2463"/>
    <mergeCell ref="K2463:L2463"/>
    <mergeCell ref="C2464:D2464"/>
    <mergeCell ref="K2464:L2464"/>
    <mergeCell ref="C2465:D2465"/>
    <mergeCell ref="K2465:L2465"/>
    <mergeCell ref="C2466:D2466"/>
    <mergeCell ref="K2466:L2466"/>
    <mergeCell ref="C2467:M2467"/>
    <mergeCell ref="C2458:F2458"/>
    <mergeCell ref="H2458:M2458"/>
    <mergeCell ref="C2459:D2459"/>
    <mergeCell ref="K2459:L2459"/>
    <mergeCell ref="C2460:D2460"/>
    <mergeCell ref="K2460:L2460"/>
    <mergeCell ref="C2461:D2461"/>
    <mergeCell ref="K2461:L2461"/>
    <mergeCell ref="C2462:D2462"/>
    <mergeCell ref="K2462:L2462"/>
    <mergeCell ref="C2453:F2453"/>
    <mergeCell ref="H2453:M2453"/>
    <mergeCell ref="C2454:F2454"/>
    <mergeCell ref="H2454:M2454"/>
    <mergeCell ref="C2455:F2455"/>
    <mergeCell ref="H2455:M2455"/>
    <mergeCell ref="C2456:F2456"/>
    <mergeCell ref="H2456:M2456"/>
    <mergeCell ref="C2457:F2457"/>
    <mergeCell ref="H2457:M2457"/>
    <mergeCell ref="I2441:M2444"/>
    <mergeCell ref="I2445:M2445"/>
    <mergeCell ref="A2446:M2446"/>
    <mergeCell ref="B2447:M2447"/>
    <mergeCell ref="B2448:C2449"/>
    <mergeCell ref="D2448:M2448"/>
    <mergeCell ref="D2449:M2449"/>
    <mergeCell ref="C2450:I2451"/>
    <mergeCell ref="J2450:K2450"/>
    <mergeCell ref="L2450:M2450"/>
    <mergeCell ref="J2451:K2452"/>
    <mergeCell ref="L2451:M2452"/>
    <mergeCell ref="C2452:H2452"/>
    <mergeCell ref="C2436:E2436"/>
    <mergeCell ref="F2436:G2436"/>
    <mergeCell ref="I2436:J2436"/>
    <mergeCell ref="K2436:M2436"/>
    <mergeCell ref="C2437:E2437"/>
    <mergeCell ref="F2437:G2437"/>
    <mergeCell ref="I2437:M2437"/>
    <mergeCell ref="C2438:E2438"/>
    <mergeCell ref="F2438:G2438"/>
    <mergeCell ref="I2438:J2440"/>
    <mergeCell ref="K2438:M2440"/>
    <mergeCell ref="C2439:H2439"/>
    <mergeCell ref="C2433:H2433"/>
    <mergeCell ref="I2433:J2433"/>
    <mergeCell ref="L2433:M2433"/>
    <mergeCell ref="C2434:H2434"/>
    <mergeCell ref="I2434:J2434"/>
    <mergeCell ref="L2434:M2434"/>
    <mergeCell ref="C2435:E2435"/>
    <mergeCell ref="F2435:G2435"/>
    <mergeCell ref="I2435:J2435"/>
    <mergeCell ref="K2435:M2435"/>
    <mergeCell ref="C2428:D2428"/>
    <mergeCell ref="K2428:L2428"/>
    <mergeCell ref="C2429:D2429"/>
    <mergeCell ref="K2429:L2429"/>
    <mergeCell ref="C2430:M2430"/>
    <mergeCell ref="C2431:E2432"/>
    <mergeCell ref="F2431:G2431"/>
    <mergeCell ref="H2431:I2431"/>
    <mergeCell ref="F2432:G2432"/>
    <mergeCell ref="H2432:I2432"/>
    <mergeCell ref="C2423:D2423"/>
    <mergeCell ref="K2423:L2423"/>
    <mergeCell ref="C2424:D2424"/>
    <mergeCell ref="K2424:L2424"/>
    <mergeCell ref="C2425:D2425"/>
    <mergeCell ref="K2425:L2425"/>
    <mergeCell ref="C2426:D2426"/>
    <mergeCell ref="K2426:L2426"/>
    <mergeCell ref="C2427:D2427"/>
    <mergeCell ref="K2427:L2427"/>
    <mergeCell ref="C2418:F2418"/>
    <mergeCell ref="H2418:M2418"/>
    <mergeCell ref="C2419:F2419"/>
    <mergeCell ref="H2419:M2419"/>
    <mergeCell ref="C2420:F2420"/>
    <mergeCell ref="H2420:M2420"/>
    <mergeCell ref="C2421:F2421"/>
    <mergeCell ref="H2421:M2421"/>
    <mergeCell ref="C2422:D2422"/>
    <mergeCell ref="K2422:L2422"/>
    <mergeCell ref="C2413:I2414"/>
    <mergeCell ref="J2413:K2413"/>
    <mergeCell ref="L2413:M2413"/>
    <mergeCell ref="J2414:K2415"/>
    <mergeCell ref="L2414:M2415"/>
    <mergeCell ref="C2415:H2415"/>
    <mergeCell ref="C2416:F2416"/>
    <mergeCell ref="H2416:M2416"/>
    <mergeCell ref="C2417:F2417"/>
    <mergeCell ref="H2417:M2417"/>
    <mergeCell ref="C2402:E2402"/>
    <mergeCell ref="F2402:G2402"/>
    <mergeCell ref="I2402:J2404"/>
    <mergeCell ref="K2402:M2404"/>
    <mergeCell ref="C2403:H2403"/>
    <mergeCell ref="I2405:M2408"/>
    <mergeCell ref="I2409:M2409"/>
    <mergeCell ref="B2410:M2410"/>
    <mergeCell ref="B2411:C2412"/>
    <mergeCell ref="D2411:M2411"/>
    <mergeCell ref="D2412:M2412"/>
    <mergeCell ref="C2399:E2399"/>
    <mergeCell ref="F2399:G2399"/>
    <mergeCell ref="I2399:J2399"/>
    <mergeCell ref="K2399:M2399"/>
    <mergeCell ref="C2400:E2400"/>
    <mergeCell ref="F2400:G2400"/>
    <mergeCell ref="I2400:J2400"/>
    <mergeCell ref="K2400:M2400"/>
    <mergeCell ref="C2401:E2401"/>
    <mergeCell ref="F2401:G2401"/>
    <mergeCell ref="I2401:M2401"/>
    <mergeCell ref="C2395:E2396"/>
    <mergeCell ref="F2395:G2395"/>
    <mergeCell ref="H2395:I2395"/>
    <mergeCell ref="F2396:G2396"/>
    <mergeCell ref="H2396:I2396"/>
    <mergeCell ref="C2397:H2397"/>
    <mergeCell ref="I2397:J2397"/>
    <mergeCell ref="L2397:M2397"/>
    <mergeCell ref="C2398:H2398"/>
    <mergeCell ref="I2398:J2398"/>
    <mergeCell ref="L2398:M2398"/>
    <mergeCell ref="C2390:D2390"/>
    <mergeCell ref="K2390:L2390"/>
    <mergeCell ref="C2391:D2391"/>
    <mergeCell ref="K2391:L2391"/>
    <mergeCell ref="C2392:D2392"/>
    <mergeCell ref="K2392:L2392"/>
    <mergeCell ref="C2393:D2393"/>
    <mergeCell ref="K2393:L2393"/>
    <mergeCell ref="C2394:M2394"/>
    <mergeCell ref="C2385:F2385"/>
    <mergeCell ref="H2385:M2385"/>
    <mergeCell ref="C2386:D2386"/>
    <mergeCell ref="K2386:L2386"/>
    <mergeCell ref="C2387:D2387"/>
    <mergeCell ref="K2387:L2387"/>
    <mergeCell ref="C2388:D2388"/>
    <mergeCell ref="K2388:L2388"/>
    <mergeCell ref="C2389:D2389"/>
    <mergeCell ref="K2389:L2389"/>
    <mergeCell ref="C2380:F2380"/>
    <mergeCell ref="H2380:M2380"/>
    <mergeCell ref="C2381:F2381"/>
    <mergeCell ref="H2381:M2381"/>
    <mergeCell ref="C2382:F2382"/>
    <mergeCell ref="H2382:M2382"/>
    <mergeCell ref="C2383:F2383"/>
    <mergeCell ref="H2383:M2383"/>
    <mergeCell ref="C2384:F2384"/>
    <mergeCell ref="H2384:M2384"/>
    <mergeCell ref="I2368:M2371"/>
    <mergeCell ref="I2372:M2372"/>
    <mergeCell ref="A2373:M2373"/>
    <mergeCell ref="B2374:M2374"/>
    <mergeCell ref="B2375:C2376"/>
    <mergeCell ref="D2375:M2375"/>
    <mergeCell ref="D2376:M2376"/>
    <mergeCell ref="C2377:I2378"/>
    <mergeCell ref="J2377:K2377"/>
    <mergeCell ref="L2377:M2377"/>
    <mergeCell ref="J2378:K2379"/>
    <mergeCell ref="L2378:M2379"/>
    <mergeCell ref="C2379:H2379"/>
    <mergeCell ref="C2363:E2363"/>
    <mergeCell ref="F2363:G2363"/>
    <mergeCell ref="I2363:J2363"/>
    <mergeCell ref="K2363:M2363"/>
    <mergeCell ref="C2364:E2364"/>
    <mergeCell ref="F2364:G2364"/>
    <mergeCell ref="I2364:M2364"/>
    <mergeCell ref="C2365:E2365"/>
    <mergeCell ref="F2365:G2365"/>
    <mergeCell ref="I2365:J2367"/>
    <mergeCell ref="K2365:M2367"/>
    <mergeCell ref="C2366:H2366"/>
    <mergeCell ref="C2360:H2360"/>
    <mergeCell ref="I2360:J2360"/>
    <mergeCell ref="L2360:M2360"/>
    <mergeCell ref="C2361:H2361"/>
    <mergeCell ref="I2361:J2361"/>
    <mergeCell ref="L2361:M2361"/>
    <mergeCell ref="C2362:E2362"/>
    <mergeCell ref="F2362:G2362"/>
    <mergeCell ref="I2362:J2362"/>
    <mergeCell ref="K2362:M2362"/>
    <mergeCell ref="C2355:D2355"/>
    <mergeCell ref="K2355:L2355"/>
    <mergeCell ref="C2356:D2356"/>
    <mergeCell ref="K2356:L2356"/>
    <mergeCell ref="C2357:M2357"/>
    <mergeCell ref="C2358:E2359"/>
    <mergeCell ref="F2358:G2358"/>
    <mergeCell ref="H2358:I2358"/>
    <mergeCell ref="F2359:G2359"/>
    <mergeCell ref="H2359:I2359"/>
    <mergeCell ref="C2350:D2350"/>
    <mergeCell ref="K2350:L2350"/>
    <mergeCell ref="C2351:D2351"/>
    <mergeCell ref="K2351:L2351"/>
    <mergeCell ref="C2352:D2352"/>
    <mergeCell ref="K2352:L2352"/>
    <mergeCell ref="C2353:D2353"/>
    <mergeCell ref="K2353:L2353"/>
    <mergeCell ref="C2354:D2354"/>
    <mergeCell ref="K2354:L2354"/>
    <mergeCell ref="C2345:F2345"/>
    <mergeCell ref="H2345:M2345"/>
    <mergeCell ref="C2346:F2346"/>
    <mergeCell ref="H2346:M2346"/>
    <mergeCell ref="C2347:F2347"/>
    <mergeCell ref="H2347:M2347"/>
    <mergeCell ref="C2348:F2348"/>
    <mergeCell ref="H2348:M2348"/>
    <mergeCell ref="C2349:D2349"/>
    <mergeCell ref="K2349:L2349"/>
    <mergeCell ref="C2340:I2341"/>
    <mergeCell ref="J2340:K2340"/>
    <mergeCell ref="L2340:M2340"/>
    <mergeCell ref="J2341:K2342"/>
    <mergeCell ref="L2341:M2342"/>
    <mergeCell ref="C2342:H2342"/>
    <mergeCell ref="C2343:F2343"/>
    <mergeCell ref="H2343:M2343"/>
    <mergeCell ref="C2344:F2344"/>
    <mergeCell ref="H2344:M2344"/>
    <mergeCell ref="C2329:E2329"/>
    <mergeCell ref="F2329:G2329"/>
    <mergeCell ref="I2329:J2331"/>
    <mergeCell ref="K2329:M2331"/>
    <mergeCell ref="C2330:H2330"/>
    <mergeCell ref="I2332:M2335"/>
    <mergeCell ref="I2336:M2336"/>
    <mergeCell ref="B2337:M2337"/>
    <mergeCell ref="B2338:C2339"/>
    <mergeCell ref="D2338:M2338"/>
    <mergeCell ref="D2339:M2339"/>
    <mergeCell ref="C2326:E2326"/>
    <mergeCell ref="F2326:G2326"/>
    <mergeCell ref="I2326:J2326"/>
    <mergeCell ref="K2326:M2326"/>
    <mergeCell ref="C2327:E2327"/>
    <mergeCell ref="F2327:G2327"/>
    <mergeCell ref="I2327:J2327"/>
    <mergeCell ref="K2327:M2327"/>
    <mergeCell ref="C2328:E2328"/>
    <mergeCell ref="F2328:G2328"/>
    <mergeCell ref="I2328:M2328"/>
    <mergeCell ref="C2322:E2323"/>
    <mergeCell ref="F2322:G2322"/>
    <mergeCell ref="H2322:I2322"/>
    <mergeCell ref="F2323:G2323"/>
    <mergeCell ref="H2323:I2323"/>
    <mergeCell ref="C2324:H2324"/>
    <mergeCell ref="I2324:J2324"/>
    <mergeCell ref="L2324:M2324"/>
    <mergeCell ref="C2325:H2325"/>
    <mergeCell ref="I2325:J2325"/>
    <mergeCell ref="L2325:M2325"/>
    <mergeCell ref="C2317:D2317"/>
    <mergeCell ref="K2317:L2317"/>
    <mergeCell ref="C2318:D2318"/>
    <mergeCell ref="K2318:L2318"/>
    <mergeCell ref="C2319:D2319"/>
    <mergeCell ref="K2319:L2319"/>
    <mergeCell ref="C2320:D2320"/>
    <mergeCell ref="K2320:L2320"/>
    <mergeCell ref="C2321:M2321"/>
    <mergeCell ref="C2312:F2312"/>
    <mergeCell ref="H2312:M2312"/>
    <mergeCell ref="C2313:D2313"/>
    <mergeCell ref="K2313:L2313"/>
    <mergeCell ref="C2314:D2314"/>
    <mergeCell ref="K2314:L2314"/>
    <mergeCell ref="C2315:D2315"/>
    <mergeCell ref="K2315:L2315"/>
    <mergeCell ref="C2316:D2316"/>
    <mergeCell ref="K2316:L2316"/>
    <mergeCell ref="C2307:F2307"/>
    <mergeCell ref="H2307:M2307"/>
    <mergeCell ref="C2308:F2308"/>
    <mergeCell ref="H2308:M2308"/>
    <mergeCell ref="C2309:F2309"/>
    <mergeCell ref="H2309:M2309"/>
    <mergeCell ref="C2310:F2310"/>
    <mergeCell ref="H2310:M2310"/>
    <mergeCell ref="C2311:F2311"/>
    <mergeCell ref="H2311:M2311"/>
    <mergeCell ref="I2295:M2298"/>
    <mergeCell ref="I2299:M2299"/>
    <mergeCell ref="A2300:M2300"/>
    <mergeCell ref="B2301:M2301"/>
    <mergeCell ref="B2302:C2303"/>
    <mergeCell ref="D2302:M2302"/>
    <mergeCell ref="D2303:M2303"/>
    <mergeCell ref="C2304:I2305"/>
    <mergeCell ref="J2304:K2304"/>
    <mergeCell ref="L2304:M2304"/>
    <mergeCell ref="J2305:K2306"/>
    <mergeCell ref="L2305:M2306"/>
    <mergeCell ref="C2306:H2306"/>
    <mergeCell ref="C2290:E2290"/>
    <mergeCell ref="F2290:G2290"/>
    <mergeCell ref="I2290:J2290"/>
    <mergeCell ref="K2290:M2290"/>
    <mergeCell ref="C2291:E2291"/>
    <mergeCell ref="F2291:G2291"/>
    <mergeCell ref="I2291:M2291"/>
    <mergeCell ref="C2292:E2292"/>
    <mergeCell ref="F2292:G2292"/>
    <mergeCell ref="I2292:J2294"/>
    <mergeCell ref="K2292:M2294"/>
    <mergeCell ref="C2293:H2293"/>
    <mergeCell ref="C2287:H2287"/>
    <mergeCell ref="I2287:J2287"/>
    <mergeCell ref="L2287:M2287"/>
    <mergeCell ref="C2288:H2288"/>
    <mergeCell ref="I2288:J2288"/>
    <mergeCell ref="L2288:M2288"/>
    <mergeCell ref="C2289:E2289"/>
    <mergeCell ref="F2289:G2289"/>
    <mergeCell ref="I2289:J2289"/>
    <mergeCell ref="K2289:M2289"/>
    <mergeCell ref="C2282:D2282"/>
    <mergeCell ref="K2282:L2282"/>
    <mergeCell ref="C2283:D2283"/>
    <mergeCell ref="K2283:L2283"/>
    <mergeCell ref="C2284:M2284"/>
    <mergeCell ref="C2285:E2286"/>
    <mergeCell ref="F2285:G2285"/>
    <mergeCell ref="H2285:I2285"/>
    <mergeCell ref="F2286:G2286"/>
    <mergeCell ref="H2286:I2286"/>
    <mergeCell ref="C2277:D2277"/>
    <mergeCell ref="K2277:L2277"/>
    <mergeCell ref="C2278:D2278"/>
    <mergeCell ref="K2278:L2278"/>
    <mergeCell ref="C2279:D2279"/>
    <mergeCell ref="K2279:L2279"/>
    <mergeCell ref="C2280:D2280"/>
    <mergeCell ref="K2280:L2280"/>
    <mergeCell ref="C2281:D2281"/>
    <mergeCell ref="K2281:L2281"/>
    <mergeCell ref="C2272:F2272"/>
    <mergeCell ref="H2272:M2272"/>
    <mergeCell ref="C2273:F2273"/>
    <mergeCell ref="H2273:M2273"/>
    <mergeCell ref="C2274:F2274"/>
    <mergeCell ref="H2274:M2274"/>
    <mergeCell ref="C2275:F2275"/>
    <mergeCell ref="H2275:M2275"/>
    <mergeCell ref="C2276:D2276"/>
    <mergeCell ref="K2276:L2276"/>
    <mergeCell ref="C2267:I2268"/>
    <mergeCell ref="J2267:K2267"/>
    <mergeCell ref="L2267:M2267"/>
    <mergeCell ref="J2268:K2269"/>
    <mergeCell ref="L2268:M2269"/>
    <mergeCell ref="C2269:H2269"/>
    <mergeCell ref="C2270:F2270"/>
    <mergeCell ref="H2270:M2270"/>
    <mergeCell ref="C2271:F2271"/>
    <mergeCell ref="H2271:M2271"/>
    <mergeCell ref="C2256:E2256"/>
    <mergeCell ref="F2256:G2256"/>
    <mergeCell ref="I2256:J2258"/>
    <mergeCell ref="K2256:M2258"/>
    <mergeCell ref="C2257:H2257"/>
    <mergeCell ref="I2259:M2262"/>
    <mergeCell ref="I2263:M2263"/>
    <mergeCell ref="B2264:M2264"/>
    <mergeCell ref="B2265:C2266"/>
    <mergeCell ref="D2265:M2265"/>
    <mergeCell ref="D2266:M2266"/>
    <mergeCell ref="C2253:E2253"/>
    <mergeCell ref="F2253:G2253"/>
    <mergeCell ref="I2253:J2253"/>
    <mergeCell ref="K2253:M2253"/>
    <mergeCell ref="C2254:E2254"/>
    <mergeCell ref="F2254:G2254"/>
    <mergeCell ref="I2254:J2254"/>
    <mergeCell ref="K2254:M2254"/>
    <mergeCell ref="C2255:E2255"/>
    <mergeCell ref="F2255:G2255"/>
    <mergeCell ref="I2255:M2255"/>
    <mergeCell ref="C2249:E2250"/>
    <mergeCell ref="F2249:G2249"/>
    <mergeCell ref="H2249:I2249"/>
    <mergeCell ref="F2250:G2250"/>
    <mergeCell ref="H2250:I2250"/>
    <mergeCell ref="C2251:H2251"/>
    <mergeCell ref="I2251:J2251"/>
    <mergeCell ref="L2251:M2251"/>
    <mergeCell ref="C2252:H2252"/>
    <mergeCell ref="I2252:J2252"/>
    <mergeCell ref="L2252:M2252"/>
    <mergeCell ref="C2244:D2244"/>
    <mergeCell ref="K2244:L2244"/>
    <mergeCell ref="C2245:D2245"/>
    <mergeCell ref="K2245:L2245"/>
    <mergeCell ref="C2246:D2246"/>
    <mergeCell ref="K2246:L2246"/>
    <mergeCell ref="C2247:D2247"/>
    <mergeCell ref="K2247:L2247"/>
    <mergeCell ref="C2248:M2248"/>
    <mergeCell ref="C2239:F2239"/>
    <mergeCell ref="H2239:M2239"/>
    <mergeCell ref="C2240:D2240"/>
    <mergeCell ref="K2240:L2240"/>
    <mergeCell ref="C2241:D2241"/>
    <mergeCell ref="K2241:L2241"/>
    <mergeCell ref="C2242:D2242"/>
    <mergeCell ref="K2242:L2242"/>
    <mergeCell ref="C2243:D2243"/>
    <mergeCell ref="K2243:L2243"/>
    <mergeCell ref="C2234:F2234"/>
    <mergeCell ref="H2234:M2234"/>
    <mergeCell ref="C2235:F2235"/>
    <mergeCell ref="H2235:M2235"/>
    <mergeCell ref="C2236:F2236"/>
    <mergeCell ref="H2236:M2236"/>
    <mergeCell ref="C2237:F2237"/>
    <mergeCell ref="H2237:M2237"/>
    <mergeCell ref="C2238:F2238"/>
    <mergeCell ref="H2238:M2238"/>
    <mergeCell ref="I2222:M2225"/>
    <mergeCell ref="I2226:M2226"/>
    <mergeCell ref="A2227:M2227"/>
    <mergeCell ref="B2228:M2228"/>
    <mergeCell ref="B2229:C2230"/>
    <mergeCell ref="D2229:M2229"/>
    <mergeCell ref="D2230:M2230"/>
    <mergeCell ref="C2231:I2232"/>
    <mergeCell ref="J2231:K2231"/>
    <mergeCell ref="L2231:M2231"/>
    <mergeCell ref="J2232:K2233"/>
    <mergeCell ref="L2232:M2233"/>
    <mergeCell ref="C2233:H2233"/>
    <mergeCell ref="C2217:E2217"/>
    <mergeCell ref="F2217:G2217"/>
    <mergeCell ref="I2217:J2217"/>
    <mergeCell ref="K2217:M2217"/>
    <mergeCell ref="C2218:E2218"/>
    <mergeCell ref="F2218:G2218"/>
    <mergeCell ref="I2218:M2218"/>
    <mergeCell ref="C2219:E2219"/>
    <mergeCell ref="F2219:G2219"/>
    <mergeCell ref="I2219:J2221"/>
    <mergeCell ref="K2219:M2221"/>
    <mergeCell ref="C2220:H2220"/>
    <mergeCell ref="C2214:H2214"/>
    <mergeCell ref="I2214:J2214"/>
    <mergeCell ref="L2214:M2214"/>
    <mergeCell ref="C2215:H2215"/>
    <mergeCell ref="I2215:J2215"/>
    <mergeCell ref="L2215:M2215"/>
    <mergeCell ref="C2216:E2216"/>
    <mergeCell ref="F2216:G2216"/>
    <mergeCell ref="I2216:J2216"/>
    <mergeCell ref="K2216:M2216"/>
    <mergeCell ref="C2209:D2209"/>
    <mergeCell ref="K2209:L2209"/>
    <mergeCell ref="C2210:D2210"/>
    <mergeCell ref="K2210:L2210"/>
    <mergeCell ref="C2211:M2211"/>
    <mergeCell ref="C2212:E2213"/>
    <mergeCell ref="F2212:G2212"/>
    <mergeCell ref="H2212:I2212"/>
    <mergeCell ref="F2213:G2213"/>
    <mergeCell ref="H2213:I2213"/>
    <mergeCell ref="C2204:D2204"/>
    <mergeCell ref="K2204:L2204"/>
    <mergeCell ref="C2205:D2205"/>
    <mergeCell ref="K2205:L2205"/>
    <mergeCell ref="C2206:D2206"/>
    <mergeCell ref="K2206:L2206"/>
    <mergeCell ref="C2207:D2207"/>
    <mergeCell ref="K2207:L2207"/>
    <mergeCell ref="C2208:D2208"/>
    <mergeCell ref="K2208:L2208"/>
    <mergeCell ref="C2199:F2199"/>
    <mergeCell ref="H2199:M2199"/>
    <mergeCell ref="C2200:F2200"/>
    <mergeCell ref="H2200:M2200"/>
    <mergeCell ref="C2201:F2201"/>
    <mergeCell ref="H2201:M2201"/>
    <mergeCell ref="C2202:F2202"/>
    <mergeCell ref="H2202:M2202"/>
    <mergeCell ref="C2203:D2203"/>
    <mergeCell ref="K2203:L2203"/>
    <mergeCell ref="C2194:I2195"/>
    <mergeCell ref="J2194:K2194"/>
    <mergeCell ref="L2194:M2194"/>
    <mergeCell ref="J2195:K2196"/>
    <mergeCell ref="L2195:M2196"/>
    <mergeCell ref="C2196:H2196"/>
    <mergeCell ref="C2197:F2197"/>
    <mergeCell ref="H2197:M2197"/>
    <mergeCell ref="C2198:F2198"/>
    <mergeCell ref="H2198:M2198"/>
    <mergeCell ref="C2183:E2183"/>
    <mergeCell ref="F2183:G2183"/>
    <mergeCell ref="I2183:J2185"/>
    <mergeCell ref="K2183:M2185"/>
    <mergeCell ref="C2184:H2184"/>
    <mergeCell ref="I2186:M2189"/>
    <mergeCell ref="I2190:M2190"/>
    <mergeCell ref="B2191:M2191"/>
    <mergeCell ref="B2192:C2193"/>
    <mergeCell ref="D2192:M2192"/>
    <mergeCell ref="D2193:M2193"/>
    <mergeCell ref="C2180:E2180"/>
    <mergeCell ref="F2180:G2180"/>
    <mergeCell ref="I2180:J2180"/>
    <mergeCell ref="K2180:M2180"/>
    <mergeCell ref="C2181:E2181"/>
    <mergeCell ref="F2181:G2181"/>
    <mergeCell ref="I2181:J2181"/>
    <mergeCell ref="K2181:M2181"/>
    <mergeCell ref="C2182:E2182"/>
    <mergeCell ref="F2182:G2182"/>
    <mergeCell ref="I2182:M2182"/>
    <mergeCell ref="C2176:E2177"/>
    <mergeCell ref="F2176:G2176"/>
    <mergeCell ref="H2176:I2176"/>
    <mergeCell ref="F2177:G2177"/>
    <mergeCell ref="H2177:I2177"/>
    <mergeCell ref="C2178:H2178"/>
    <mergeCell ref="I2178:J2178"/>
    <mergeCell ref="L2178:M2178"/>
    <mergeCell ref="C2179:H2179"/>
    <mergeCell ref="I2179:J2179"/>
    <mergeCell ref="L2179:M2179"/>
    <mergeCell ref="C2171:D2171"/>
    <mergeCell ref="K2171:L2171"/>
    <mergeCell ref="C2172:D2172"/>
    <mergeCell ref="K2172:L2172"/>
    <mergeCell ref="C2173:D2173"/>
    <mergeCell ref="K2173:L2173"/>
    <mergeCell ref="C2174:D2174"/>
    <mergeCell ref="K2174:L2174"/>
    <mergeCell ref="C2175:M2175"/>
    <mergeCell ref="C2166:F2166"/>
    <mergeCell ref="H2166:M2166"/>
    <mergeCell ref="C2167:D2167"/>
    <mergeCell ref="K2167:L2167"/>
    <mergeCell ref="C2168:D2168"/>
    <mergeCell ref="K2168:L2168"/>
    <mergeCell ref="C2169:D2169"/>
    <mergeCell ref="K2169:L2169"/>
    <mergeCell ref="C2170:D2170"/>
    <mergeCell ref="K2170:L2170"/>
    <mergeCell ref="C2161:F2161"/>
    <mergeCell ref="H2161:M2161"/>
    <mergeCell ref="C2162:F2162"/>
    <mergeCell ref="H2162:M2162"/>
    <mergeCell ref="C2163:F2163"/>
    <mergeCell ref="H2163:M2163"/>
    <mergeCell ref="C2164:F2164"/>
    <mergeCell ref="H2164:M2164"/>
    <mergeCell ref="C2165:F2165"/>
    <mergeCell ref="H2165:M2165"/>
    <mergeCell ref="I2149:M2152"/>
    <mergeCell ref="I2153:M2153"/>
    <mergeCell ref="A2154:M2154"/>
    <mergeCell ref="B2155:M2155"/>
    <mergeCell ref="B2156:C2157"/>
    <mergeCell ref="D2156:M2156"/>
    <mergeCell ref="D2157:M2157"/>
    <mergeCell ref="C2158:I2159"/>
    <mergeCell ref="J2158:K2158"/>
    <mergeCell ref="L2158:M2158"/>
    <mergeCell ref="J2159:K2160"/>
    <mergeCell ref="L2159:M2160"/>
    <mergeCell ref="C2160:H2160"/>
    <mergeCell ref="C2144:E2144"/>
    <mergeCell ref="F2144:G2144"/>
    <mergeCell ref="I2144:J2144"/>
    <mergeCell ref="K2144:M2144"/>
    <mergeCell ref="C2145:E2145"/>
    <mergeCell ref="F2145:G2145"/>
    <mergeCell ref="I2145:M2145"/>
    <mergeCell ref="C2146:E2146"/>
    <mergeCell ref="F2146:G2146"/>
    <mergeCell ref="I2146:J2148"/>
    <mergeCell ref="K2146:M2148"/>
    <mergeCell ref="C2147:H2147"/>
    <mergeCell ref="C2141:H2141"/>
    <mergeCell ref="I2141:J2141"/>
    <mergeCell ref="L2141:M2141"/>
    <mergeCell ref="C2142:H2142"/>
    <mergeCell ref="I2142:J2142"/>
    <mergeCell ref="L2142:M2142"/>
    <mergeCell ref="C2143:E2143"/>
    <mergeCell ref="F2143:G2143"/>
    <mergeCell ref="I2143:J2143"/>
    <mergeCell ref="K2143:M2143"/>
    <mergeCell ref="C2136:D2136"/>
    <mergeCell ref="K2136:L2136"/>
    <mergeCell ref="C2137:D2137"/>
    <mergeCell ref="K2137:L2137"/>
    <mergeCell ref="C2138:M2138"/>
    <mergeCell ref="C2139:E2140"/>
    <mergeCell ref="F2139:G2139"/>
    <mergeCell ref="H2139:I2139"/>
    <mergeCell ref="F2140:G2140"/>
    <mergeCell ref="H2140:I2140"/>
    <mergeCell ref="C2131:D2131"/>
    <mergeCell ref="K2131:L2131"/>
    <mergeCell ref="C2132:D2132"/>
    <mergeCell ref="K2132:L2132"/>
    <mergeCell ref="C2133:D2133"/>
    <mergeCell ref="K2133:L2133"/>
    <mergeCell ref="C2134:D2134"/>
    <mergeCell ref="K2134:L2134"/>
    <mergeCell ref="C2135:D2135"/>
    <mergeCell ref="K2135:L2135"/>
    <mergeCell ref="C2126:F2126"/>
    <mergeCell ref="H2126:M2126"/>
    <mergeCell ref="C2127:F2127"/>
    <mergeCell ref="H2127:M2127"/>
    <mergeCell ref="C2128:F2128"/>
    <mergeCell ref="H2128:M2128"/>
    <mergeCell ref="C2129:F2129"/>
    <mergeCell ref="H2129:M2129"/>
    <mergeCell ref="C2130:D2130"/>
    <mergeCell ref="K2130:L2130"/>
    <mergeCell ref="C2121:I2122"/>
    <mergeCell ref="J2121:K2121"/>
    <mergeCell ref="L2121:M2121"/>
    <mergeCell ref="J2122:K2123"/>
    <mergeCell ref="L2122:M2123"/>
    <mergeCell ref="C2123:H2123"/>
    <mergeCell ref="C2124:F2124"/>
    <mergeCell ref="H2124:M2124"/>
    <mergeCell ref="C2125:F2125"/>
    <mergeCell ref="H2125:M2125"/>
    <mergeCell ref="C2110:E2110"/>
    <mergeCell ref="F2110:G2110"/>
    <mergeCell ref="I2110:J2112"/>
    <mergeCell ref="K2110:M2112"/>
    <mergeCell ref="C2111:H2111"/>
    <mergeCell ref="I2113:M2116"/>
    <mergeCell ref="I2117:M2117"/>
    <mergeCell ref="B2118:M2118"/>
    <mergeCell ref="B2119:C2120"/>
    <mergeCell ref="D2119:M2119"/>
    <mergeCell ref="D2120:M2120"/>
    <mergeCell ref="C2107:E2107"/>
    <mergeCell ref="F2107:G2107"/>
    <mergeCell ref="I2107:J2107"/>
    <mergeCell ref="K2107:M2107"/>
    <mergeCell ref="C2108:E2108"/>
    <mergeCell ref="F2108:G2108"/>
    <mergeCell ref="I2108:J2108"/>
    <mergeCell ref="K2108:M2108"/>
    <mergeCell ref="C2109:E2109"/>
    <mergeCell ref="F2109:G2109"/>
    <mergeCell ref="I2109:M2109"/>
    <mergeCell ref="C2103:E2104"/>
    <mergeCell ref="F2103:G2103"/>
    <mergeCell ref="H2103:I2103"/>
    <mergeCell ref="F2104:G2104"/>
    <mergeCell ref="H2104:I2104"/>
    <mergeCell ref="C2105:H2105"/>
    <mergeCell ref="I2105:J2105"/>
    <mergeCell ref="L2105:M2105"/>
    <mergeCell ref="C2106:H2106"/>
    <mergeCell ref="I2106:J2106"/>
    <mergeCell ref="L2106:M2106"/>
    <mergeCell ref="C2098:D2098"/>
    <mergeCell ref="K2098:L2098"/>
    <mergeCell ref="C2099:D2099"/>
    <mergeCell ref="K2099:L2099"/>
    <mergeCell ref="C2100:D2100"/>
    <mergeCell ref="K2100:L2100"/>
    <mergeCell ref="C2101:D2101"/>
    <mergeCell ref="K2101:L2101"/>
    <mergeCell ref="C2102:M2102"/>
    <mergeCell ref="C2093:F2093"/>
    <mergeCell ref="H2093:M2093"/>
    <mergeCell ref="C2094:D2094"/>
    <mergeCell ref="K2094:L2094"/>
    <mergeCell ref="C2095:D2095"/>
    <mergeCell ref="K2095:L2095"/>
    <mergeCell ref="C2096:D2096"/>
    <mergeCell ref="K2096:L2096"/>
    <mergeCell ref="C2097:D2097"/>
    <mergeCell ref="K2097:L2097"/>
    <mergeCell ref="C2088:F2088"/>
    <mergeCell ref="H2088:M2088"/>
    <mergeCell ref="C2089:F2089"/>
    <mergeCell ref="H2089:M2089"/>
    <mergeCell ref="C2090:F2090"/>
    <mergeCell ref="H2090:M2090"/>
    <mergeCell ref="C2091:F2091"/>
    <mergeCell ref="H2091:M2091"/>
    <mergeCell ref="C2092:F2092"/>
    <mergeCell ref="H2092:M2092"/>
    <mergeCell ref="I2076:M2079"/>
    <mergeCell ref="I2080:M2080"/>
    <mergeCell ref="A2081:M2081"/>
    <mergeCell ref="B2082:M2082"/>
    <mergeCell ref="B2083:C2084"/>
    <mergeCell ref="D2083:M2083"/>
    <mergeCell ref="D2084:M2084"/>
    <mergeCell ref="C2085:I2086"/>
    <mergeCell ref="J2085:K2085"/>
    <mergeCell ref="L2085:M2085"/>
    <mergeCell ref="J2086:K2087"/>
    <mergeCell ref="L2086:M2087"/>
    <mergeCell ref="C2087:H2087"/>
    <mergeCell ref="C2071:E2071"/>
    <mergeCell ref="F2071:G2071"/>
    <mergeCell ref="I2071:J2071"/>
    <mergeCell ref="K2071:M2071"/>
    <mergeCell ref="C2072:E2072"/>
    <mergeCell ref="F2072:G2072"/>
    <mergeCell ref="I2072:M2072"/>
    <mergeCell ref="C2073:E2073"/>
    <mergeCell ref="F2073:G2073"/>
    <mergeCell ref="I2073:J2075"/>
    <mergeCell ref="K2073:M2075"/>
    <mergeCell ref="C2074:H2074"/>
    <mergeCell ref="C2068:H2068"/>
    <mergeCell ref="I2068:J2068"/>
    <mergeCell ref="L2068:M2068"/>
    <mergeCell ref="C2069:H2069"/>
    <mergeCell ref="I2069:J2069"/>
    <mergeCell ref="L2069:M2069"/>
    <mergeCell ref="C2070:E2070"/>
    <mergeCell ref="F2070:G2070"/>
    <mergeCell ref="I2070:J2070"/>
    <mergeCell ref="K2070:M2070"/>
    <mergeCell ref="C2063:D2063"/>
    <mergeCell ref="K2063:L2063"/>
    <mergeCell ref="C2064:D2064"/>
    <mergeCell ref="K2064:L2064"/>
    <mergeCell ref="C2065:M2065"/>
    <mergeCell ref="C2066:E2067"/>
    <mergeCell ref="F2066:G2066"/>
    <mergeCell ref="H2066:I2066"/>
    <mergeCell ref="F2067:G2067"/>
    <mergeCell ref="H2067:I2067"/>
    <mergeCell ref="C2058:D2058"/>
    <mergeCell ref="K2058:L2058"/>
    <mergeCell ref="C2059:D2059"/>
    <mergeCell ref="K2059:L2059"/>
    <mergeCell ref="C2060:D2060"/>
    <mergeCell ref="K2060:L2060"/>
    <mergeCell ref="C2061:D2061"/>
    <mergeCell ref="K2061:L2061"/>
    <mergeCell ref="C2062:D2062"/>
    <mergeCell ref="K2062:L2062"/>
    <mergeCell ref="C2053:F2053"/>
    <mergeCell ref="H2053:M2053"/>
    <mergeCell ref="C2054:F2054"/>
    <mergeCell ref="H2054:M2054"/>
    <mergeCell ref="C2055:F2055"/>
    <mergeCell ref="H2055:M2055"/>
    <mergeCell ref="C2056:F2056"/>
    <mergeCell ref="H2056:M2056"/>
    <mergeCell ref="C2057:D2057"/>
    <mergeCell ref="K2057:L2057"/>
    <mergeCell ref="C2048:I2049"/>
    <mergeCell ref="J2048:K2048"/>
    <mergeCell ref="L2048:M2048"/>
    <mergeCell ref="J2049:K2050"/>
    <mergeCell ref="L2049:M2050"/>
    <mergeCell ref="C2050:H2050"/>
    <mergeCell ref="C2051:F2051"/>
    <mergeCell ref="H2051:M2051"/>
    <mergeCell ref="C2052:F2052"/>
    <mergeCell ref="H2052:M2052"/>
    <mergeCell ref="C2037:E2037"/>
    <mergeCell ref="F2037:G2037"/>
    <mergeCell ref="I2037:J2039"/>
    <mergeCell ref="K2037:M2039"/>
    <mergeCell ref="C2038:H2038"/>
    <mergeCell ref="I2040:M2043"/>
    <mergeCell ref="I2044:M2044"/>
    <mergeCell ref="B2045:M2045"/>
    <mergeCell ref="B2046:C2047"/>
    <mergeCell ref="D2046:M2046"/>
    <mergeCell ref="D2047:M2047"/>
    <mergeCell ref="C2034:E2034"/>
    <mergeCell ref="F2034:G2034"/>
    <mergeCell ref="I2034:J2034"/>
    <mergeCell ref="K2034:M2034"/>
    <mergeCell ref="C2035:E2035"/>
    <mergeCell ref="F2035:G2035"/>
    <mergeCell ref="I2035:J2035"/>
    <mergeCell ref="K2035:M2035"/>
    <mergeCell ref="C2036:E2036"/>
    <mergeCell ref="F2036:G2036"/>
    <mergeCell ref="I2036:M2036"/>
    <mergeCell ref="C2030:E2031"/>
    <mergeCell ref="F2030:G2030"/>
    <mergeCell ref="H2030:I2030"/>
    <mergeCell ref="F2031:G2031"/>
    <mergeCell ref="H2031:I2031"/>
    <mergeCell ref="C2032:H2032"/>
    <mergeCell ref="I2032:J2032"/>
    <mergeCell ref="L2032:M2032"/>
    <mergeCell ref="C2033:H2033"/>
    <mergeCell ref="I2033:J2033"/>
    <mergeCell ref="L2033:M2033"/>
    <mergeCell ref="C2025:D2025"/>
    <mergeCell ref="K2025:L2025"/>
    <mergeCell ref="C2026:D2026"/>
    <mergeCell ref="K2026:L2026"/>
    <mergeCell ref="C2027:D2027"/>
    <mergeCell ref="K2027:L2027"/>
    <mergeCell ref="C2028:D2028"/>
    <mergeCell ref="K2028:L2028"/>
    <mergeCell ref="C2029:M2029"/>
    <mergeCell ref="C2020:F2020"/>
    <mergeCell ref="H2020:M2020"/>
    <mergeCell ref="C2021:D2021"/>
    <mergeCell ref="K2021:L2021"/>
    <mergeCell ref="C2022:D2022"/>
    <mergeCell ref="K2022:L2022"/>
    <mergeCell ref="C2023:D2023"/>
    <mergeCell ref="K2023:L2023"/>
    <mergeCell ref="C2024:D2024"/>
    <mergeCell ref="K2024:L2024"/>
    <mergeCell ref="C2015:F2015"/>
    <mergeCell ref="H2015:M2015"/>
    <mergeCell ref="C2016:F2016"/>
    <mergeCell ref="H2016:M2016"/>
    <mergeCell ref="C2017:F2017"/>
    <mergeCell ref="H2017:M2017"/>
    <mergeCell ref="C2018:F2018"/>
    <mergeCell ref="H2018:M2018"/>
    <mergeCell ref="C2019:F2019"/>
    <mergeCell ref="H2019:M2019"/>
    <mergeCell ref="I2003:M2006"/>
    <mergeCell ref="I2007:M2007"/>
    <mergeCell ref="A2008:M2008"/>
    <mergeCell ref="B2009:M2009"/>
    <mergeCell ref="B2010:C2011"/>
    <mergeCell ref="D2010:M2010"/>
    <mergeCell ref="D2011:M2011"/>
    <mergeCell ref="C2012:I2013"/>
    <mergeCell ref="J2012:K2012"/>
    <mergeCell ref="L2012:M2012"/>
    <mergeCell ref="J2013:K2014"/>
    <mergeCell ref="L2013:M2014"/>
    <mergeCell ref="C2014:H2014"/>
    <mergeCell ref="C1998:E1998"/>
    <mergeCell ref="F1998:G1998"/>
    <mergeCell ref="I1998:J1998"/>
    <mergeCell ref="K1998:M1998"/>
    <mergeCell ref="C1999:E1999"/>
    <mergeCell ref="F1999:G1999"/>
    <mergeCell ref="I1999:M1999"/>
    <mergeCell ref="C2000:E2000"/>
    <mergeCell ref="F2000:G2000"/>
    <mergeCell ref="I2000:J2002"/>
    <mergeCell ref="K2000:M2002"/>
    <mergeCell ref="C2001:H2001"/>
    <mergeCell ref="C1995:H1995"/>
    <mergeCell ref="I1995:J1995"/>
    <mergeCell ref="L1995:M1995"/>
    <mergeCell ref="C1996:H1996"/>
    <mergeCell ref="I1996:J1996"/>
    <mergeCell ref="L1996:M1996"/>
    <mergeCell ref="C1997:E1997"/>
    <mergeCell ref="F1997:G1997"/>
    <mergeCell ref="I1997:J1997"/>
    <mergeCell ref="K1997:M1997"/>
    <mergeCell ref="C1990:D1990"/>
    <mergeCell ref="K1990:L1990"/>
    <mergeCell ref="C1991:D1991"/>
    <mergeCell ref="K1991:L1991"/>
    <mergeCell ref="C1992:M1992"/>
    <mergeCell ref="C1993:E1994"/>
    <mergeCell ref="F1993:G1993"/>
    <mergeCell ref="H1993:I1993"/>
    <mergeCell ref="F1994:G1994"/>
    <mergeCell ref="H1994:I1994"/>
    <mergeCell ref="C1985:D1985"/>
    <mergeCell ref="K1985:L1985"/>
    <mergeCell ref="C1986:D1986"/>
    <mergeCell ref="K1986:L1986"/>
    <mergeCell ref="C1987:D1987"/>
    <mergeCell ref="K1987:L1987"/>
    <mergeCell ref="C1988:D1988"/>
    <mergeCell ref="K1988:L1988"/>
    <mergeCell ref="C1989:D1989"/>
    <mergeCell ref="K1989:L1989"/>
    <mergeCell ref="C1980:F1980"/>
    <mergeCell ref="H1980:M1980"/>
    <mergeCell ref="C1981:F1981"/>
    <mergeCell ref="H1981:M1981"/>
    <mergeCell ref="C1982:F1982"/>
    <mergeCell ref="H1982:M1982"/>
    <mergeCell ref="C1983:F1983"/>
    <mergeCell ref="H1983:M1983"/>
    <mergeCell ref="C1984:D1984"/>
    <mergeCell ref="K1984:L1984"/>
    <mergeCell ref="C1975:I1976"/>
    <mergeCell ref="J1975:K1975"/>
    <mergeCell ref="L1975:M1975"/>
    <mergeCell ref="J1976:K1977"/>
    <mergeCell ref="L1976:M1977"/>
    <mergeCell ref="C1977:H1977"/>
    <mergeCell ref="C1978:F1978"/>
    <mergeCell ref="H1978:M1978"/>
    <mergeCell ref="C1979:F1979"/>
    <mergeCell ref="H1979:M1979"/>
    <mergeCell ref="C1964:E1964"/>
    <mergeCell ref="F1964:G1964"/>
    <mergeCell ref="I1964:J1966"/>
    <mergeCell ref="K1964:M1966"/>
    <mergeCell ref="C1965:H1965"/>
    <mergeCell ref="I1967:M1970"/>
    <mergeCell ref="I1971:M1971"/>
    <mergeCell ref="B1972:M1972"/>
    <mergeCell ref="B1973:C1974"/>
    <mergeCell ref="D1973:M1973"/>
    <mergeCell ref="D1974:M1974"/>
    <mergeCell ref="C1961:E1961"/>
    <mergeCell ref="F1961:G1961"/>
    <mergeCell ref="I1961:J1961"/>
    <mergeCell ref="K1961:M1961"/>
    <mergeCell ref="C1962:E1962"/>
    <mergeCell ref="F1962:G1962"/>
    <mergeCell ref="I1962:J1962"/>
    <mergeCell ref="K1962:M1962"/>
    <mergeCell ref="C1963:E1963"/>
    <mergeCell ref="F1963:G1963"/>
    <mergeCell ref="I1963:M1963"/>
    <mergeCell ref="C1957:E1958"/>
    <mergeCell ref="F1957:G1957"/>
    <mergeCell ref="H1957:I1957"/>
    <mergeCell ref="F1958:G1958"/>
    <mergeCell ref="H1958:I1958"/>
    <mergeCell ref="C1959:H1959"/>
    <mergeCell ref="I1959:J1959"/>
    <mergeCell ref="L1959:M1959"/>
    <mergeCell ref="C1960:H1960"/>
    <mergeCell ref="I1960:J1960"/>
    <mergeCell ref="L1960:M1960"/>
    <mergeCell ref="C1952:D1952"/>
    <mergeCell ref="K1952:L1952"/>
    <mergeCell ref="C1953:D1953"/>
    <mergeCell ref="K1953:L1953"/>
    <mergeCell ref="C1954:D1954"/>
    <mergeCell ref="K1954:L1954"/>
    <mergeCell ref="C1955:D1955"/>
    <mergeCell ref="K1955:L1955"/>
    <mergeCell ref="C1956:M1956"/>
    <mergeCell ref="C1947:F1947"/>
    <mergeCell ref="H1947:M1947"/>
    <mergeCell ref="C1948:D1948"/>
    <mergeCell ref="K1948:L1948"/>
    <mergeCell ref="C1949:D1949"/>
    <mergeCell ref="K1949:L1949"/>
    <mergeCell ref="C1950:D1950"/>
    <mergeCell ref="K1950:L1950"/>
    <mergeCell ref="C1951:D1951"/>
    <mergeCell ref="K1951:L1951"/>
    <mergeCell ref="C1942:F1942"/>
    <mergeCell ref="H1942:M1942"/>
    <mergeCell ref="C1943:F1943"/>
    <mergeCell ref="H1943:M1943"/>
    <mergeCell ref="C1944:F1944"/>
    <mergeCell ref="H1944:M1944"/>
    <mergeCell ref="C1945:F1945"/>
    <mergeCell ref="H1945:M1945"/>
    <mergeCell ref="C1946:F1946"/>
    <mergeCell ref="H1946:M1946"/>
    <mergeCell ref="I1930:M1933"/>
    <mergeCell ref="I1934:M1934"/>
    <mergeCell ref="A1935:M1935"/>
    <mergeCell ref="B1936:M1936"/>
    <mergeCell ref="B1937:C1938"/>
    <mergeCell ref="D1937:M1937"/>
    <mergeCell ref="D1938:M1938"/>
    <mergeCell ref="C1939:I1940"/>
    <mergeCell ref="J1939:K1939"/>
    <mergeCell ref="L1939:M1939"/>
    <mergeCell ref="J1940:K1941"/>
    <mergeCell ref="L1940:M1941"/>
    <mergeCell ref="C1941:H1941"/>
    <mergeCell ref="C1925:E1925"/>
    <mergeCell ref="F1925:G1925"/>
    <mergeCell ref="I1925:J1925"/>
    <mergeCell ref="K1925:M1925"/>
    <mergeCell ref="C1926:E1926"/>
    <mergeCell ref="F1926:G1926"/>
    <mergeCell ref="I1926:M1926"/>
    <mergeCell ref="C1927:E1927"/>
    <mergeCell ref="F1927:G1927"/>
    <mergeCell ref="I1927:J1929"/>
    <mergeCell ref="K1927:M1929"/>
    <mergeCell ref="C1928:H1928"/>
    <mergeCell ref="C1922:H1922"/>
    <mergeCell ref="I1922:J1922"/>
    <mergeCell ref="L1922:M1922"/>
    <mergeCell ref="C1923:H1923"/>
    <mergeCell ref="I1923:J1923"/>
    <mergeCell ref="L1923:M1923"/>
    <mergeCell ref="C1924:E1924"/>
    <mergeCell ref="F1924:G1924"/>
    <mergeCell ref="I1924:J1924"/>
    <mergeCell ref="K1924:M1924"/>
    <mergeCell ref="C1917:D1917"/>
    <mergeCell ref="K1917:L1917"/>
    <mergeCell ref="C1918:D1918"/>
    <mergeCell ref="K1918:L1918"/>
    <mergeCell ref="C1919:M1919"/>
    <mergeCell ref="C1920:E1921"/>
    <mergeCell ref="F1920:G1920"/>
    <mergeCell ref="H1920:I1920"/>
    <mergeCell ref="F1921:G1921"/>
    <mergeCell ref="H1921:I1921"/>
    <mergeCell ref="C1912:D1912"/>
    <mergeCell ref="K1912:L1912"/>
    <mergeCell ref="C1913:D1913"/>
    <mergeCell ref="K1913:L1913"/>
    <mergeCell ref="C1914:D1914"/>
    <mergeCell ref="K1914:L1914"/>
    <mergeCell ref="C1915:D1915"/>
    <mergeCell ref="K1915:L1915"/>
    <mergeCell ref="C1916:D1916"/>
    <mergeCell ref="K1916:L1916"/>
    <mergeCell ref="C1907:F1907"/>
    <mergeCell ref="H1907:M1907"/>
    <mergeCell ref="C1908:F1908"/>
    <mergeCell ref="H1908:M1908"/>
    <mergeCell ref="C1909:F1909"/>
    <mergeCell ref="H1909:M1909"/>
    <mergeCell ref="C1910:F1910"/>
    <mergeCell ref="H1910:M1910"/>
    <mergeCell ref="C1911:D1911"/>
    <mergeCell ref="K1911:L1911"/>
    <mergeCell ref="C1902:I1903"/>
    <mergeCell ref="J1902:K1902"/>
    <mergeCell ref="L1902:M1902"/>
    <mergeCell ref="J1903:K1904"/>
    <mergeCell ref="L1903:M1904"/>
    <mergeCell ref="C1904:H1904"/>
    <mergeCell ref="C1905:F1905"/>
    <mergeCell ref="H1905:M1905"/>
    <mergeCell ref="C1906:F1906"/>
    <mergeCell ref="H1906:M1906"/>
    <mergeCell ref="C1891:E1891"/>
    <mergeCell ref="F1891:G1891"/>
    <mergeCell ref="I1891:J1893"/>
    <mergeCell ref="K1891:M1893"/>
    <mergeCell ref="C1892:H1892"/>
    <mergeCell ref="I1894:M1897"/>
    <mergeCell ref="I1898:M1898"/>
    <mergeCell ref="B1899:M1899"/>
    <mergeCell ref="B1900:C1901"/>
    <mergeCell ref="D1900:M1900"/>
    <mergeCell ref="D1901:M1901"/>
    <mergeCell ref="C1888:E1888"/>
    <mergeCell ref="F1888:G1888"/>
    <mergeCell ref="I1888:J1888"/>
    <mergeCell ref="K1888:M1888"/>
    <mergeCell ref="C1889:E1889"/>
    <mergeCell ref="F1889:G1889"/>
    <mergeCell ref="I1889:J1889"/>
    <mergeCell ref="K1889:M1889"/>
    <mergeCell ref="C1890:E1890"/>
    <mergeCell ref="F1890:G1890"/>
    <mergeCell ref="I1890:M1890"/>
    <mergeCell ref="C1884:E1885"/>
    <mergeCell ref="F1884:G1884"/>
    <mergeCell ref="H1884:I1884"/>
    <mergeCell ref="F1885:G1885"/>
    <mergeCell ref="H1885:I1885"/>
    <mergeCell ref="C1886:H1886"/>
    <mergeCell ref="I1886:J1886"/>
    <mergeCell ref="L1886:M1886"/>
    <mergeCell ref="C1887:H1887"/>
    <mergeCell ref="I1887:J1887"/>
    <mergeCell ref="L1887:M1887"/>
    <mergeCell ref="C1879:D1879"/>
    <mergeCell ref="K1879:L1879"/>
    <mergeCell ref="C1880:D1880"/>
    <mergeCell ref="K1880:L1880"/>
    <mergeCell ref="C1881:D1881"/>
    <mergeCell ref="K1881:L1881"/>
    <mergeCell ref="C1882:D1882"/>
    <mergeCell ref="K1882:L1882"/>
    <mergeCell ref="C1883:M1883"/>
    <mergeCell ref="C1874:F1874"/>
    <mergeCell ref="H1874:M1874"/>
    <mergeCell ref="C1875:D1875"/>
    <mergeCell ref="K1875:L1875"/>
    <mergeCell ref="C1876:D1876"/>
    <mergeCell ref="K1876:L1876"/>
    <mergeCell ref="C1877:D1877"/>
    <mergeCell ref="K1877:L1877"/>
    <mergeCell ref="C1878:D1878"/>
    <mergeCell ref="K1878:L1878"/>
    <mergeCell ref="C1869:F1869"/>
    <mergeCell ref="H1869:M1869"/>
    <mergeCell ref="C1870:F1870"/>
    <mergeCell ref="H1870:M1870"/>
    <mergeCell ref="C1871:F1871"/>
    <mergeCell ref="H1871:M1871"/>
    <mergeCell ref="C1872:F1872"/>
    <mergeCell ref="H1872:M1872"/>
    <mergeCell ref="C1873:F1873"/>
    <mergeCell ref="H1873:M1873"/>
    <mergeCell ref="I1857:M1860"/>
    <mergeCell ref="I1861:M1861"/>
    <mergeCell ref="A1862:M1862"/>
    <mergeCell ref="B1863:M1863"/>
    <mergeCell ref="B1864:C1865"/>
    <mergeCell ref="D1864:M1864"/>
    <mergeCell ref="D1865:M1865"/>
    <mergeCell ref="C1866:I1867"/>
    <mergeCell ref="J1866:K1866"/>
    <mergeCell ref="L1866:M1866"/>
    <mergeCell ref="J1867:K1868"/>
    <mergeCell ref="L1867:M1868"/>
    <mergeCell ref="C1868:H1868"/>
    <mergeCell ref="C1852:E1852"/>
    <mergeCell ref="F1852:G1852"/>
    <mergeCell ref="I1852:J1852"/>
    <mergeCell ref="K1852:M1852"/>
    <mergeCell ref="C1853:E1853"/>
    <mergeCell ref="F1853:G1853"/>
    <mergeCell ref="I1853:M1853"/>
    <mergeCell ref="C1854:E1854"/>
    <mergeCell ref="F1854:G1854"/>
    <mergeCell ref="I1854:J1856"/>
    <mergeCell ref="K1854:M1856"/>
    <mergeCell ref="C1855:H1855"/>
    <mergeCell ref="C1849:H1849"/>
    <mergeCell ref="I1849:J1849"/>
    <mergeCell ref="L1849:M1849"/>
    <mergeCell ref="C1850:H1850"/>
    <mergeCell ref="I1850:J1850"/>
    <mergeCell ref="L1850:M1850"/>
    <mergeCell ref="C1851:E1851"/>
    <mergeCell ref="F1851:G1851"/>
    <mergeCell ref="I1851:J1851"/>
    <mergeCell ref="K1851:M1851"/>
    <mergeCell ref="C1844:D1844"/>
    <mergeCell ref="K1844:L1844"/>
    <mergeCell ref="C1845:D1845"/>
    <mergeCell ref="K1845:L1845"/>
    <mergeCell ref="C1846:M1846"/>
    <mergeCell ref="C1847:E1848"/>
    <mergeCell ref="F1847:G1847"/>
    <mergeCell ref="H1847:I1847"/>
    <mergeCell ref="F1848:G1848"/>
    <mergeCell ref="H1848:I1848"/>
    <mergeCell ref="C1839:D1839"/>
    <mergeCell ref="K1839:L1839"/>
    <mergeCell ref="C1840:D1840"/>
    <mergeCell ref="K1840:L1840"/>
    <mergeCell ref="C1841:D1841"/>
    <mergeCell ref="K1841:L1841"/>
    <mergeCell ref="C1842:D1842"/>
    <mergeCell ref="K1842:L1842"/>
    <mergeCell ref="C1843:D1843"/>
    <mergeCell ref="K1843:L1843"/>
    <mergeCell ref="C1834:F1834"/>
    <mergeCell ref="H1834:M1834"/>
    <mergeCell ref="C1835:F1835"/>
    <mergeCell ref="H1835:M1835"/>
    <mergeCell ref="C1836:F1836"/>
    <mergeCell ref="H1836:M1836"/>
    <mergeCell ref="C1837:F1837"/>
    <mergeCell ref="H1837:M1837"/>
    <mergeCell ref="C1838:D1838"/>
    <mergeCell ref="K1838:L1838"/>
    <mergeCell ref="C1829:I1830"/>
    <mergeCell ref="J1829:K1829"/>
    <mergeCell ref="L1829:M1829"/>
    <mergeCell ref="J1830:K1831"/>
    <mergeCell ref="L1830:M1831"/>
    <mergeCell ref="C1831:H1831"/>
    <mergeCell ref="C1832:F1832"/>
    <mergeCell ref="H1832:M1832"/>
    <mergeCell ref="C1833:F1833"/>
    <mergeCell ref="H1833:M1833"/>
    <mergeCell ref="C1818:E1818"/>
    <mergeCell ref="F1818:G1818"/>
    <mergeCell ref="I1818:J1820"/>
    <mergeCell ref="K1818:M1820"/>
    <mergeCell ref="C1819:H1819"/>
    <mergeCell ref="I1821:M1824"/>
    <mergeCell ref="I1825:M1825"/>
    <mergeCell ref="B1826:M1826"/>
    <mergeCell ref="B1827:C1828"/>
    <mergeCell ref="D1827:M1827"/>
    <mergeCell ref="D1828:M1828"/>
    <mergeCell ref="C1815:E1815"/>
    <mergeCell ref="F1815:G1815"/>
    <mergeCell ref="I1815:J1815"/>
    <mergeCell ref="K1815:M1815"/>
    <mergeCell ref="C1816:E1816"/>
    <mergeCell ref="F1816:G1816"/>
    <mergeCell ref="I1816:J1816"/>
    <mergeCell ref="K1816:M1816"/>
    <mergeCell ref="C1817:E1817"/>
    <mergeCell ref="F1817:G1817"/>
    <mergeCell ref="I1817:M1817"/>
    <mergeCell ref="C1811:E1812"/>
    <mergeCell ref="F1811:G1811"/>
    <mergeCell ref="H1811:I1811"/>
    <mergeCell ref="F1812:G1812"/>
    <mergeCell ref="H1812:I1812"/>
    <mergeCell ref="C1813:H1813"/>
    <mergeCell ref="I1813:J1813"/>
    <mergeCell ref="L1813:M1813"/>
    <mergeCell ref="C1814:H1814"/>
    <mergeCell ref="I1814:J1814"/>
    <mergeCell ref="L1814:M1814"/>
    <mergeCell ref="C1806:D1806"/>
    <mergeCell ref="K1806:L1806"/>
    <mergeCell ref="C1807:D1807"/>
    <mergeCell ref="K1807:L1807"/>
    <mergeCell ref="C1808:D1808"/>
    <mergeCell ref="K1808:L1808"/>
    <mergeCell ref="C1809:D1809"/>
    <mergeCell ref="K1809:L1809"/>
    <mergeCell ref="C1810:M1810"/>
    <mergeCell ref="C1801:F1801"/>
    <mergeCell ref="H1801:M1801"/>
    <mergeCell ref="C1802:D1802"/>
    <mergeCell ref="K1802:L1802"/>
    <mergeCell ref="C1803:D1803"/>
    <mergeCell ref="K1803:L1803"/>
    <mergeCell ref="C1804:D1804"/>
    <mergeCell ref="K1804:L1804"/>
    <mergeCell ref="C1805:D1805"/>
    <mergeCell ref="K1805:L1805"/>
    <mergeCell ref="C1796:F1796"/>
    <mergeCell ref="H1796:M1796"/>
    <mergeCell ref="C1797:F1797"/>
    <mergeCell ref="H1797:M1797"/>
    <mergeCell ref="C1798:F1798"/>
    <mergeCell ref="H1798:M1798"/>
    <mergeCell ref="C1799:F1799"/>
    <mergeCell ref="H1799:M1799"/>
    <mergeCell ref="C1800:F1800"/>
    <mergeCell ref="H1800:M1800"/>
    <mergeCell ref="I1784:M1787"/>
    <mergeCell ref="I1788:M1788"/>
    <mergeCell ref="A1789:M1789"/>
    <mergeCell ref="B1790:M1790"/>
    <mergeCell ref="B1791:C1792"/>
    <mergeCell ref="D1791:M1791"/>
    <mergeCell ref="D1792:M1792"/>
    <mergeCell ref="C1793:I1794"/>
    <mergeCell ref="J1793:K1793"/>
    <mergeCell ref="L1793:M1793"/>
    <mergeCell ref="J1794:K1795"/>
    <mergeCell ref="L1794:M1795"/>
    <mergeCell ref="C1795:H1795"/>
    <mergeCell ref="C1779:E1779"/>
    <mergeCell ref="F1779:G1779"/>
    <mergeCell ref="I1779:J1779"/>
    <mergeCell ref="K1779:M1779"/>
    <mergeCell ref="C1780:E1780"/>
    <mergeCell ref="F1780:G1780"/>
    <mergeCell ref="I1780:M1780"/>
    <mergeCell ref="C1781:E1781"/>
    <mergeCell ref="F1781:G1781"/>
    <mergeCell ref="I1781:J1783"/>
    <mergeCell ref="K1781:M1783"/>
    <mergeCell ref="C1782:H1782"/>
    <mergeCell ref="C1776:H1776"/>
    <mergeCell ref="I1776:J1776"/>
    <mergeCell ref="L1776:M1776"/>
    <mergeCell ref="C1777:H1777"/>
    <mergeCell ref="I1777:J1777"/>
    <mergeCell ref="L1777:M1777"/>
    <mergeCell ref="C1778:E1778"/>
    <mergeCell ref="F1778:G1778"/>
    <mergeCell ref="I1778:J1778"/>
    <mergeCell ref="K1778:M1778"/>
    <mergeCell ref="C1771:D1771"/>
    <mergeCell ref="K1771:L1771"/>
    <mergeCell ref="C1772:D1772"/>
    <mergeCell ref="K1772:L1772"/>
    <mergeCell ref="C1773:M1773"/>
    <mergeCell ref="C1774:E1775"/>
    <mergeCell ref="F1774:G1774"/>
    <mergeCell ref="H1774:I1774"/>
    <mergeCell ref="F1775:G1775"/>
    <mergeCell ref="H1775:I1775"/>
    <mergeCell ref="C1766:D1766"/>
    <mergeCell ref="K1766:L1766"/>
    <mergeCell ref="C1767:D1767"/>
    <mergeCell ref="K1767:L1767"/>
    <mergeCell ref="C1768:D1768"/>
    <mergeCell ref="K1768:L1768"/>
    <mergeCell ref="C1769:D1769"/>
    <mergeCell ref="K1769:L1769"/>
    <mergeCell ref="C1770:D1770"/>
    <mergeCell ref="K1770:L1770"/>
    <mergeCell ref="C1761:F1761"/>
    <mergeCell ref="H1761:M1761"/>
    <mergeCell ref="C1762:F1762"/>
    <mergeCell ref="H1762:M1762"/>
    <mergeCell ref="C1763:F1763"/>
    <mergeCell ref="H1763:M1763"/>
    <mergeCell ref="C1764:F1764"/>
    <mergeCell ref="H1764:M1764"/>
    <mergeCell ref="C1765:D1765"/>
    <mergeCell ref="K1765:L1765"/>
    <mergeCell ref="C1756:I1757"/>
    <mergeCell ref="J1756:K1756"/>
    <mergeCell ref="L1756:M1756"/>
    <mergeCell ref="J1757:K1758"/>
    <mergeCell ref="L1757:M1758"/>
    <mergeCell ref="C1758:H1758"/>
    <mergeCell ref="C1759:F1759"/>
    <mergeCell ref="H1759:M1759"/>
    <mergeCell ref="C1760:F1760"/>
    <mergeCell ref="H1760:M1760"/>
    <mergeCell ref="C1745:E1745"/>
    <mergeCell ref="F1745:G1745"/>
    <mergeCell ref="I1745:J1747"/>
    <mergeCell ref="K1745:M1747"/>
    <mergeCell ref="C1746:H1746"/>
    <mergeCell ref="I1748:M1751"/>
    <mergeCell ref="I1752:M1752"/>
    <mergeCell ref="B1753:M1753"/>
    <mergeCell ref="B1754:C1755"/>
    <mergeCell ref="D1754:M1754"/>
    <mergeCell ref="D1755:M1755"/>
    <mergeCell ref="C1742:E1742"/>
    <mergeCell ref="F1742:G1742"/>
    <mergeCell ref="I1742:J1742"/>
    <mergeCell ref="K1742:M1742"/>
    <mergeCell ref="C1743:E1743"/>
    <mergeCell ref="F1743:G1743"/>
    <mergeCell ref="I1743:J1743"/>
    <mergeCell ref="K1743:M1743"/>
    <mergeCell ref="C1744:E1744"/>
    <mergeCell ref="F1744:G1744"/>
    <mergeCell ref="I1744:M1744"/>
    <mergeCell ref="C1738:E1739"/>
    <mergeCell ref="F1738:G1738"/>
    <mergeCell ref="H1738:I1738"/>
    <mergeCell ref="F1739:G1739"/>
    <mergeCell ref="H1739:I1739"/>
    <mergeCell ref="C1740:H1740"/>
    <mergeCell ref="I1740:J1740"/>
    <mergeCell ref="L1740:M1740"/>
    <mergeCell ref="C1741:H1741"/>
    <mergeCell ref="I1741:J1741"/>
    <mergeCell ref="L1741:M1741"/>
    <mergeCell ref="C1733:D1733"/>
    <mergeCell ref="K1733:L1733"/>
    <mergeCell ref="C1734:D1734"/>
    <mergeCell ref="K1734:L1734"/>
    <mergeCell ref="C1735:D1735"/>
    <mergeCell ref="K1735:L1735"/>
    <mergeCell ref="C1736:D1736"/>
    <mergeCell ref="K1736:L1736"/>
    <mergeCell ref="C1737:M1737"/>
    <mergeCell ref="C1728:F1728"/>
    <mergeCell ref="H1728:M1728"/>
    <mergeCell ref="C1729:D1729"/>
    <mergeCell ref="K1729:L1729"/>
    <mergeCell ref="C1730:D1730"/>
    <mergeCell ref="K1730:L1730"/>
    <mergeCell ref="C1731:D1731"/>
    <mergeCell ref="K1731:L1731"/>
    <mergeCell ref="C1732:D1732"/>
    <mergeCell ref="K1732:L1732"/>
    <mergeCell ref="C1723:F1723"/>
    <mergeCell ref="H1723:M1723"/>
    <mergeCell ref="C1724:F1724"/>
    <mergeCell ref="H1724:M1724"/>
    <mergeCell ref="C1725:F1725"/>
    <mergeCell ref="H1725:M1725"/>
    <mergeCell ref="C1726:F1726"/>
    <mergeCell ref="H1726:M1726"/>
    <mergeCell ref="C1727:F1727"/>
    <mergeCell ref="H1727:M1727"/>
    <mergeCell ref="I1711:M1714"/>
    <mergeCell ref="I1715:M1715"/>
    <mergeCell ref="A1716:M1716"/>
    <mergeCell ref="B1717:M1717"/>
    <mergeCell ref="B1718:C1719"/>
    <mergeCell ref="D1718:M1718"/>
    <mergeCell ref="D1719:M1719"/>
    <mergeCell ref="C1720:I1721"/>
    <mergeCell ref="J1720:K1720"/>
    <mergeCell ref="L1720:M1720"/>
    <mergeCell ref="J1721:K1722"/>
    <mergeCell ref="L1721:M1722"/>
    <mergeCell ref="C1722:H1722"/>
    <mergeCell ref="C1706:E1706"/>
    <mergeCell ref="F1706:G1706"/>
    <mergeCell ref="I1706:J1706"/>
    <mergeCell ref="K1706:M1706"/>
    <mergeCell ref="C1707:E1707"/>
    <mergeCell ref="F1707:G1707"/>
    <mergeCell ref="I1707:M1707"/>
    <mergeCell ref="C1708:E1708"/>
    <mergeCell ref="F1708:G1708"/>
    <mergeCell ref="I1708:J1710"/>
    <mergeCell ref="K1708:M1710"/>
    <mergeCell ref="C1709:H1709"/>
    <mergeCell ref="C1703:H1703"/>
    <mergeCell ref="I1703:J1703"/>
    <mergeCell ref="L1703:M1703"/>
    <mergeCell ref="C1704:H1704"/>
    <mergeCell ref="I1704:J1704"/>
    <mergeCell ref="L1704:M1704"/>
    <mergeCell ref="C1705:E1705"/>
    <mergeCell ref="F1705:G1705"/>
    <mergeCell ref="I1705:J1705"/>
    <mergeCell ref="K1705:M1705"/>
    <mergeCell ref="C1698:D1698"/>
    <mergeCell ref="K1698:L1698"/>
    <mergeCell ref="C1699:D1699"/>
    <mergeCell ref="K1699:L1699"/>
    <mergeCell ref="C1700:M1700"/>
    <mergeCell ref="C1701:E1702"/>
    <mergeCell ref="F1701:G1701"/>
    <mergeCell ref="H1701:I1701"/>
    <mergeCell ref="F1702:G1702"/>
    <mergeCell ref="H1702:I1702"/>
    <mergeCell ref="C1693:D1693"/>
    <mergeCell ref="K1693:L1693"/>
    <mergeCell ref="C1694:D1694"/>
    <mergeCell ref="K1694:L1694"/>
    <mergeCell ref="C1695:D1695"/>
    <mergeCell ref="K1695:L1695"/>
    <mergeCell ref="C1696:D1696"/>
    <mergeCell ref="K1696:L1696"/>
    <mergeCell ref="C1697:D1697"/>
    <mergeCell ref="K1697:L1697"/>
    <mergeCell ref="C1688:F1688"/>
    <mergeCell ref="H1688:M1688"/>
    <mergeCell ref="C1689:F1689"/>
    <mergeCell ref="H1689:M1689"/>
    <mergeCell ref="C1690:F1690"/>
    <mergeCell ref="H1690:M1690"/>
    <mergeCell ref="C1691:F1691"/>
    <mergeCell ref="H1691:M1691"/>
    <mergeCell ref="C1692:D1692"/>
    <mergeCell ref="K1692:L1692"/>
    <mergeCell ref="C1683:I1684"/>
    <mergeCell ref="J1683:K1683"/>
    <mergeCell ref="L1683:M1683"/>
    <mergeCell ref="J1684:K1685"/>
    <mergeCell ref="L1684:M1685"/>
    <mergeCell ref="C1685:H1685"/>
    <mergeCell ref="C1686:F1686"/>
    <mergeCell ref="H1686:M1686"/>
    <mergeCell ref="C1687:F1687"/>
    <mergeCell ref="H1687:M1687"/>
    <mergeCell ref="C1672:E1672"/>
    <mergeCell ref="F1672:G1672"/>
    <mergeCell ref="I1672:J1674"/>
    <mergeCell ref="K1672:M1674"/>
    <mergeCell ref="C1673:H1673"/>
    <mergeCell ref="I1675:M1678"/>
    <mergeCell ref="I1679:M1679"/>
    <mergeCell ref="B1680:M1680"/>
    <mergeCell ref="B1681:C1682"/>
    <mergeCell ref="D1681:M1681"/>
    <mergeCell ref="D1682:M1682"/>
    <mergeCell ref="C1669:E1669"/>
    <mergeCell ref="F1669:G1669"/>
    <mergeCell ref="I1669:J1669"/>
    <mergeCell ref="K1669:M1669"/>
    <mergeCell ref="C1670:E1670"/>
    <mergeCell ref="F1670:G1670"/>
    <mergeCell ref="I1670:J1670"/>
    <mergeCell ref="K1670:M1670"/>
    <mergeCell ref="C1671:E1671"/>
    <mergeCell ref="F1671:G1671"/>
    <mergeCell ref="I1671:M1671"/>
    <mergeCell ref="C1665:E1666"/>
    <mergeCell ref="F1665:G1665"/>
    <mergeCell ref="H1665:I1665"/>
    <mergeCell ref="F1666:G1666"/>
    <mergeCell ref="H1666:I1666"/>
    <mergeCell ref="C1667:H1667"/>
    <mergeCell ref="I1667:J1667"/>
    <mergeCell ref="L1667:M1667"/>
    <mergeCell ref="C1668:H1668"/>
    <mergeCell ref="I1668:J1668"/>
    <mergeCell ref="L1668:M1668"/>
    <mergeCell ref="C1660:D1660"/>
    <mergeCell ref="K1660:L1660"/>
    <mergeCell ref="C1661:D1661"/>
    <mergeCell ref="K1661:L1661"/>
    <mergeCell ref="C1662:D1662"/>
    <mergeCell ref="K1662:L1662"/>
    <mergeCell ref="C1663:D1663"/>
    <mergeCell ref="K1663:L1663"/>
    <mergeCell ref="C1664:M1664"/>
    <mergeCell ref="C1655:F1655"/>
    <mergeCell ref="H1655:M1655"/>
    <mergeCell ref="C1656:D1656"/>
    <mergeCell ref="K1656:L1656"/>
    <mergeCell ref="C1657:D1657"/>
    <mergeCell ref="K1657:L1657"/>
    <mergeCell ref="C1658:D1658"/>
    <mergeCell ref="K1658:L1658"/>
    <mergeCell ref="C1659:D1659"/>
    <mergeCell ref="K1659:L1659"/>
    <mergeCell ref="C1650:F1650"/>
    <mergeCell ref="H1650:M1650"/>
    <mergeCell ref="C1651:F1651"/>
    <mergeCell ref="H1651:M1651"/>
    <mergeCell ref="C1652:F1652"/>
    <mergeCell ref="H1652:M1652"/>
    <mergeCell ref="C1653:F1653"/>
    <mergeCell ref="H1653:M1653"/>
    <mergeCell ref="C1654:F1654"/>
    <mergeCell ref="H1654:M1654"/>
    <mergeCell ref="I1638:M1641"/>
    <mergeCell ref="I1642:M1642"/>
    <mergeCell ref="A1643:M1643"/>
    <mergeCell ref="B1644:M1644"/>
    <mergeCell ref="B1645:C1646"/>
    <mergeCell ref="D1645:M1645"/>
    <mergeCell ref="D1646:M1646"/>
    <mergeCell ref="C1647:I1648"/>
    <mergeCell ref="J1647:K1647"/>
    <mergeCell ref="L1647:M1647"/>
    <mergeCell ref="J1648:K1649"/>
    <mergeCell ref="L1648:M1649"/>
    <mergeCell ref="C1649:H1649"/>
    <mergeCell ref="C1633:E1633"/>
    <mergeCell ref="F1633:G1633"/>
    <mergeCell ref="I1633:J1633"/>
    <mergeCell ref="K1633:M1633"/>
    <mergeCell ref="C1634:E1634"/>
    <mergeCell ref="F1634:G1634"/>
    <mergeCell ref="I1634:M1634"/>
    <mergeCell ref="C1635:E1635"/>
    <mergeCell ref="F1635:G1635"/>
    <mergeCell ref="I1635:J1637"/>
    <mergeCell ref="K1635:M1637"/>
    <mergeCell ref="C1636:H1636"/>
    <mergeCell ref="C1630:H1630"/>
    <mergeCell ref="I1630:J1630"/>
    <mergeCell ref="L1630:M1630"/>
    <mergeCell ref="C1631:H1631"/>
    <mergeCell ref="I1631:J1631"/>
    <mergeCell ref="L1631:M1631"/>
    <mergeCell ref="C1632:E1632"/>
    <mergeCell ref="F1632:G1632"/>
    <mergeCell ref="I1632:J1632"/>
    <mergeCell ref="K1632:M1632"/>
    <mergeCell ref="C1625:D1625"/>
    <mergeCell ref="K1625:L1625"/>
    <mergeCell ref="C1626:D1626"/>
    <mergeCell ref="K1626:L1626"/>
    <mergeCell ref="C1627:M1627"/>
    <mergeCell ref="C1628:E1629"/>
    <mergeCell ref="F1628:G1628"/>
    <mergeCell ref="H1628:I1628"/>
    <mergeCell ref="F1629:G1629"/>
    <mergeCell ref="H1629:I1629"/>
    <mergeCell ref="C1620:D1620"/>
    <mergeCell ref="K1620:L1620"/>
    <mergeCell ref="C1621:D1621"/>
    <mergeCell ref="K1621:L1621"/>
    <mergeCell ref="C1622:D1622"/>
    <mergeCell ref="K1622:L1622"/>
    <mergeCell ref="C1623:D1623"/>
    <mergeCell ref="K1623:L1623"/>
    <mergeCell ref="C1624:D1624"/>
    <mergeCell ref="K1624:L1624"/>
    <mergeCell ref="C1615:F1615"/>
    <mergeCell ref="H1615:M1615"/>
    <mergeCell ref="C1616:F1616"/>
    <mergeCell ref="H1616:M1616"/>
    <mergeCell ref="C1617:F1617"/>
    <mergeCell ref="H1617:M1617"/>
    <mergeCell ref="C1618:F1618"/>
    <mergeCell ref="H1618:M1618"/>
    <mergeCell ref="C1619:D1619"/>
    <mergeCell ref="K1619:L1619"/>
    <mergeCell ref="C1610:I1611"/>
    <mergeCell ref="J1610:K1610"/>
    <mergeCell ref="L1610:M1610"/>
    <mergeCell ref="J1611:K1612"/>
    <mergeCell ref="L1611:M1612"/>
    <mergeCell ref="C1612:H1612"/>
    <mergeCell ref="C1613:F1613"/>
    <mergeCell ref="H1613:M1613"/>
    <mergeCell ref="C1614:F1614"/>
    <mergeCell ref="H1614:M1614"/>
    <mergeCell ref="C1599:E1599"/>
    <mergeCell ref="F1599:G1599"/>
    <mergeCell ref="I1599:J1601"/>
    <mergeCell ref="K1599:M1601"/>
    <mergeCell ref="C1600:H1600"/>
    <mergeCell ref="I1602:M1605"/>
    <mergeCell ref="I1606:M1606"/>
    <mergeCell ref="B1607:M1607"/>
    <mergeCell ref="B1608:C1609"/>
    <mergeCell ref="D1608:M1608"/>
    <mergeCell ref="D1609:M1609"/>
    <mergeCell ref="C1596:E1596"/>
    <mergeCell ref="F1596:G1596"/>
    <mergeCell ref="I1596:J1596"/>
    <mergeCell ref="K1596:M1596"/>
    <mergeCell ref="C1597:E1597"/>
    <mergeCell ref="F1597:G1597"/>
    <mergeCell ref="I1597:J1597"/>
    <mergeCell ref="K1597:M1597"/>
    <mergeCell ref="C1598:E1598"/>
    <mergeCell ref="F1598:G1598"/>
    <mergeCell ref="I1598:M1598"/>
    <mergeCell ref="C1592:E1593"/>
    <mergeCell ref="F1592:G1592"/>
    <mergeCell ref="H1592:I1592"/>
    <mergeCell ref="F1593:G1593"/>
    <mergeCell ref="H1593:I1593"/>
    <mergeCell ref="C1594:H1594"/>
    <mergeCell ref="I1594:J1594"/>
    <mergeCell ref="L1594:M1594"/>
    <mergeCell ref="C1595:H1595"/>
    <mergeCell ref="I1595:J1595"/>
    <mergeCell ref="L1595:M1595"/>
    <mergeCell ref="C1587:D1587"/>
    <mergeCell ref="K1587:L1587"/>
    <mergeCell ref="C1588:D1588"/>
    <mergeCell ref="K1588:L1588"/>
    <mergeCell ref="C1589:D1589"/>
    <mergeCell ref="K1589:L1589"/>
    <mergeCell ref="C1590:D1590"/>
    <mergeCell ref="K1590:L1590"/>
    <mergeCell ref="C1591:M1591"/>
    <mergeCell ref="C1582:F1582"/>
    <mergeCell ref="H1582:M1582"/>
    <mergeCell ref="C1583:D1583"/>
    <mergeCell ref="K1583:L1583"/>
    <mergeCell ref="C1584:D1584"/>
    <mergeCell ref="K1584:L1584"/>
    <mergeCell ref="C1585:D1585"/>
    <mergeCell ref="K1585:L1585"/>
    <mergeCell ref="C1586:D1586"/>
    <mergeCell ref="K1586:L1586"/>
    <mergeCell ref="C1577:F1577"/>
    <mergeCell ref="H1577:M1577"/>
    <mergeCell ref="C1578:F1578"/>
    <mergeCell ref="H1578:M1578"/>
    <mergeCell ref="C1579:F1579"/>
    <mergeCell ref="H1579:M1579"/>
    <mergeCell ref="C1580:F1580"/>
    <mergeCell ref="H1580:M1580"/>
    <mergeCell ref="C1581:F1581"/>
    <mergeCell ref="H1581:M1581"/>
    <mergeCell ref="I1565:M1568"/>
    <mergeCell ref="I1569:M1569"/>
    <mergeCell ref="A1570:M1570"/>
    <mergeCell ref="B1571:M1571"/>
    <mergeCell ref="B1572:C1573"/>
    <mergeCell ref="D1572:M1572"/>
    <mergeCell ref="D1573:M1573"/>
    <mergeCell ref="C1574:I1575"/>
    <mergeCell ref="J1574:K1574"/>
    <mergeCell ref="L1574:M1574"/>
    <mergeCell ref="J1575:K1576"/>
    <mergeCell ref="L1575:M1576"/>
    <mergeCell ref="C1576:H1576"/>
    <mergeCell ref="C1560:E1560"/>
    <mergeCell ref="F1560:G1560"/>
    <mergeCell ref="I1560:J1560"/>
    <mergeCell ref="K1560:M1560"/>
    <mergeCell ref="C1561:E1561"/>
    <mergeCell ref="F1561:G1561"/>
    <mergeCell ref="I1561:M1561"/>
    <mergeCell ref="C1562:E1562"/>
    <mergeCell ref="F1562:G1562"/>
    <mergeCell ref="I1562:J1564"/>
    <mergeCell ref="K1562:M1564"/>
    <mergeCell ref="C1563:H1563"/>
    <mergeCell ref="C1557:H1557"/>
    <mergeCell ref="I1557:J1557"/>
    <mergeCell ref="L1557:M1557"/>
    <mergeCell ref="C1558:H1558"/>
    <mergeCell ref="I1558:J1558"/>
    <mergeCell ref="L1558:M1558"/>
    <mergeCell ref="C1559:E1559"/>
    <mergeCell ref="F1559:G1559"/>
    <mergeCell ref="I1559:J1559"/>
    <mergeCell ref="K1559:M1559"/>
    <mergeCell ref="C1552:D1552"/>
    <mergeCell ref="K1552:L1552"/>
    <mergeCell ref="C1553:D1553"/>
    <mergeCell ref="K1553:L1553"/>
    <mergeCell ref="C1554:M1554"/>
    <mergeCell ref="C1555:E1556"/>
    <mergeCell ref="F1555:G1555"/>
    <mergeCell ref="H1555:I1555"/>
    <mergeCell ref="F1556:G1556"/>
    <mergeCell ref="H1556:I1556"/>
    <mergeCell ref="C1547:D1547"/>
    <mergeCell ref="K1547:L1547"/>
    <mergeCell ref="C1548:D1548"/>
    <mergeCell ref="K1548:L1548"/>
    <mergeCell ref="C1549:D1549"/>
    <mergeCell ref="K1549:L1549"/>
    <mergeCell ref="C1550:D1550"/>
    <mergeCell ref="K1550:L1550"/>
    <mergeCell ref="C1551:D1551"/>
    <mergeCell ref="K1551:L1551"/>
    <mergeCell ref="C1542:F1542"/>
    <mergeCell ref="H1542:M1542"/>
    <mergeCell ref="C1543:F1543"/>
    <mergeCell ref="H1543:M1543"/>
    <mergeCell ref="C1544:F1544"/>
    <mergeCell ref="H1544:M1544"/>
    <mergeCell ref="C1545:F1545"/>
    <mergeCell ref="H1545:M1545"/>
    <mergeCell ref="C1546:D1546"/>
    <mergeCell ref="K1546:L1546"/>
    <mergeCell ref="C1537:I1538"/>
    <mergeCell ref="J1537:K1537"/>
    <mergeCell ref="L1537:M1537"/>
    <mergeCell ref="J1538:K1539"/>
    <mergeCell ref="L1538:M1539"/>
    <mergeCell ref="C1539:H1539"/>
    <mergeCell ref="C1540:F1540"/>
    <mergeCell ref="H1540:M1540"/>
    <mergeCell ref="C1541:F1541"/>
    <mergeCell ref="H1541:M1541"/>
    <mergeCell ref="C1526:E1526"/>
    <mergeCell ref="F1526:G1526"/>
    <mergeCell ref="I1526:J1528"/>
    <mergeCell ref="K1526:M1528"/>
    <mergeCell ref="C1527:H1527"/>
    <mergeCell ref="I1529:M1532"/>
    <mergeCell ref="I1533:M1533"/>
    <mergeCell ref="B1534:M1534"/>
    <mergeCell ref="B1535:C1536"/>
    <mergeCell ref="D1535:M1535"/>
    <mergeCell ref="D1536:M1536"/>
    <mergeCell ref="C1523:E1523"/>
    <mergeCell ref="F1523:G1523"/>
    <mergeCell ref="I1523:J1523"/>
    <mergeCell ref="K1523:M1523"/>
    <mergeCell ref="C1524:E1524"/>
    <mergeCell ref="F1524:G1524"/>
    <mergeCell ref="I1524:J1524"/>
    <mergeCell ref="K1524:M1524"/>
    <mergeCell ref="C1525:E1525"/>
    <mergeCell ref="F1525:G1525"/>
    <mergeCell ref="I1525:M1525"/>
    <mergeCell ref="C1519:E1520"/>
    <mergeCell ref="F1519:G1519"/>
    <mergeCell ref="H1519:I1519"/>
    <mergeCell ref="F1520:G1520"/>
    <mergeCell ref="H1520:I1520"/>
    <mergeCell ref="C1521:H1521"/>
    <mergeCell ref="I1521:J1521"/>
    <mergeCell ref="L1521:M1521"/>
    <mergeCell ref="C1522:H1522"/>
    <mergeCell ref="I1522:J1522"/>
    <mergeCell ref="L1522:M1522"/>
    <mergeCell ref="C1514:D1514"/>
    <mergeCell ref="K1514:L1514"/>
    <mergeCell ref="C1515:D1515"/>
    <mergeCell ref="K1515:L1515"/>
    <mergeCell ref="C1516:D1516"/>
    <mergeCell ref="K1516:L1516"/>
    <mergeCell ref="C1517:D1517"/>
    <mergeCell ref="K1517:L1517"/>
    <mergeCell ref="C1518:M1518"/>
    <mergeCell ref="C1509:F1509"/>
    <mergeCell ref="H1509:M1509"/>
    <mergeCell ref="C1510:D1510"/>
    <mergeCell ref="K1510:L1510"/>
    <mergeCell ref="C1511:D1511"/>
    <mergeCell ref="K1511:L1511"/>
    <mergeCell ref="C1512:D1512"/>
    <mergeCell ref="K1512:L1512"/>
    <mergeCell ref="C1513:D1513"/>
    <mergeCell ref="K1513:L1513"/>
    <mergeCell ref="C1504:F1504"/>
    <mergeCell ref="H1504:M1504"/>
    <mergeCell ref="C1505:F1505"/>
    <mergeCell ref="H1505:M1505"/>
    <mergeCell ref="C1506:F1506"/>
    <mergeCell ref="H1506:M1506"/>
    <mergeCell ref="C1507:F1507"/>
    <mergeCell ref="H1507:M1507"/>
    <mergeCell ref="C1508:F1508"/>
    <mergeCell ref="H1508:M1508"/>
    <mergeCell ref="I1492:M1495"/>
    <mergeCell ref="I1496:M1496"/>
    <mergeCell ref="A1497:M1497"/>
    <mergeCell ref="B1498:M1498"/>
    <mergeCell ref="B1499:C1500"/>
    <mergeCell ref="D1499:M1499"/>
    <mergeCell ref="D1500:M1500"/>
    <mergeCell ref="C1501:I1502"/>
    <mergeCell ref="J1501:K1501"/>
    <mergeCell ref="L1501:M1501"/>
    <mergeCell ref="J1502:K1503"/>
    <mergeCell ref="L1502:M1503"/>
    <mergeCell ref="C1503:H1503"/>
    <mergeCell ref="C1487:E1487"/>
    <mergeCell ref="F1487:G1487"/>
    <mergeCell ref="I1487:J1487"/>
    <mergeCell ref="K1487:M1487"/>
    <mergeCell ref="C1488:E1488"/>
    <mergeCell ref="F1488:G1488"/>
    <mergeCell ref="I1488:M1488"/>
    <mergeCell ref="C1489:E1489"/>
    <mergeCell ref="F1489:G1489"/>
    <mergeCell ref="I1489:J1491"/>
    <mergeCell ref="K1489:M1491"/>
    <mergeCell ref="C1490:H1490"/>
    <mergeCell ref="C1484:H1484"/>
    <mergeCell ref="I1484:J1484"/>
    <mergeCell ref="L1484:M1484"/>
    <mergeCell ref="C1485:H1485"/>
    <mergeCell ref="I1485:J1485"/>
    <mergeCell ref="L1485:M1485"/>
    <mergeCell ref="C1486:E1486"/>
    <mergeCell ref="F1486:G1486"/>
    <mergeCell ref="I1486:J1486"/>
    <mergeCell ref="K1486:M1486"/>
    <mergeCell ref="C1479:D1479"/>
    <mergeCell ref="K1479:L1479"/>
    <mergeCell ref="C1480:D1480"/>
    <mergeCell ref="K1480:L1480"/>
    <mergeCell ref="C1481:M1481"/>
    <mergeCell ref="C1482:E1483"/>
    <mergeCell ref="F1482:G1482"/>
    <mergeCell ref="H1482:I1482"/>
    <mergeCell ref="F1483:G1483"/>
    <mergeCell ref="H1483:I1483"/>
    <mergeCell ref="C1474:D1474"/>
    <mergeCell ref="K1474:L1474"/>
    <mergeCell ref="C1475:D1475"/>
    <mergeCell ref="K1475:L1475"/>
    <mergeCell ref="C1476:D1476"/>
    <mergeCell ref="K1476:L1476"/>
    <mergeCell ref="C1477:D1477"/>
    <mergeCell ref="K1477:L1477"/>
    <mergeCell ref="C1478:D1478"/>
    <mergeCell ref="K1478:L1478"/>
    <mergeCell ref="C1469:F1469"/>
    <mergeCell ref="H1469:M1469"/>
    <mergeCell ref="C1470:F1470"/>
    <mergeCell ref="H1470:M1470"/>
    <mergeCell ref="C1471:F1471"/>
    <mergeCell ref="H1471:M1471"/>
    <mergeCell ref="C1472:F1472"/>
    <mergeCell ref="H1472:M1472"/>
    <mergeCell ref="C1473:D1473"/>
    <mergeCell ref="K1473:L1473"/>
    <mergeCell ref="C1464:I1465"/>
    <mergeCell ref="J1464:K1464"/>
    <mergeCell ref="L1464:M1464"/>
    <mergeCell ref="J1465:K1466"/>
    <mergeCell ref="L1465:M1466"/>
    <mergeCell ref="C1466:H1466"/>
    <mergeCell ref="C1467:F1467"/>
    <mergeCell ref="H1467:M1467"/>
    <mergeCell ref="C1468:F1468"/>
    <mergeCell ref="H1468:M1468"/>
    <mergeCell ref="C1453:E1453"/>
    <mergeCell ref="F1453:G1453"/>
    <mergeCell ref="I1453:J1455"/>
    <mergeCell ref="K1453:M1455"/>
    <mergeCell ref="C1454:H1454"/>
    <mergeCell ref="I1456:M1459"/>
    <mergeCell ref="I1460:M1460"/>
    <mergeCell ref="B1461:M1461"/>
    <mergeCell ref="B1462:C1463"/>
    <mergeCell ref="D1462:M1462"/>
    <mergeCell ref="D1463:M1463"/>
    <mergeCell ref="C1450:E1450"/>
    <mergeCell ref="F1450:G1450"/>
    <mergeCell ref="I1450:J1450"/>
    <mergeCell ref="K1450:M1450"/>
    <mergeCell ref="C1451:E1451"/>
    <mergeCell ref="F1451:G1451"/>
    <mergeCell ref="I1451:J1451"/>
    <mergeCell ref="K1451:M1451"/>
    <mergeCell ref="C1452:E1452"/>
    <mergeCell ref="F1452:G1452"/>
    <mergeCell ref="I1452:M1452"/>
    <mergeCell ref="C1446:E1447"/>
    <mergeCell ref="F1446:G1446"/>
    <mergeCell ref="H1446:I1446"/>
    <mergeCell ref="F1447:G1447"/>
    <mergeCell ref="H1447:I1447"/>
    <mergeCell ref="C1448:H1448"/>
    <mergeCell ref="I1448:J1448"/>
    <mergeCell ref="L1448:M1448"/>
    <mergeCell ref="C1449:H1449"/>
    <mergeCell ref="I1449:J1449"/>
    <mergeCell ref="L1449:M1449"/>
    <mergeCell ref="C1441:D1441"/>
    <mergeCell ref="K1441:L1441"/>
    <mergeCell ref="C1442:D1442"/>
    <mergeCell ref="K1442:L1442"/>
    <mergeCell ref="C1443:D1443"/>
    <mergeCell ref="K1443:L1443"/>
    <mergeCell ref="C1444:D1444"/>
    <mergeCell ref="K1444:L1444"/>
    <mergeCell ref="C1445:M1445"/>
    <mergeCell ref="C1436:F1436"/>
    <mergeCell ref="H1436:M1436"/>
    <mergeCell ref="C1437:D1437"/>
    <mergeCell ref="K1437:L1437"/>
    <mergeCell ref="C1438:D1438"/>
    <mergeCell ref="K1438:L1438"/>
    <mergeCell ref="C1439:D1439"/>
    <mergeCell ref="K1439:L1439"/>
    <mergeCell ref="C1440:D1440"/>
    <mergeCell ref="K1440:L1440"/>
    <mergeCell ref="C1431:F1431"/>
    <mergeCell ref="H1431:M1431"/>
    <mergeCell ref="C1432:F1432"/>
    <mergeCell ref="H1432:M1432"/>
    <mergeCell ref="C1433:F1433"/>
    <mergeCell ref="H1433:M1433"/>
    <mergeCell ref="C1434:F1434"/>
    <mergeCell ref="H1434:M1434"/>
    <mergeCell ref="C1435:F1435"/>
    <mergeCell ref="H1435:M1435"/>
    <mergeCell ref="I1419:M1422"/>
    <mergeCell ref="I1423:M1423"/>
    <mergeCell ref="A1424:M1424"/>
    <mergeCell ref="B1425:M1425"/>
    <mergeCell ref="B1426:C1427"/>
    <mergeCell ref="D1426:M1426"/>
    <mergeCell ref="D1427:M1427"/>
    <mergeCell ref="C1428:I1429"/>
    <mergeCell ref="J1428:K1428"/>
    <mergeCell ref="L1428:M1428"/>
    <mergeCell ref="J1429:K1430"/>
    <mergeCell ref="L1429:M1430"/>
    <mergeCell ref="C1430:H1430"/>
    <mergeCell ref="C1414:E1414"/>
    <mergeCell ref="F1414:G1414"/>
    <mergeCell ref="I1414:J1414"/>
    <mergeCell ref="K1414:M1414"/>
    <mergeCell ref="C1415:E1415"/>
    <mergeCell ref="F1415:G1415"/>
    <mergeCell ref="I1415:M1415"/>
    <mergeCell ref="C1416:E1416"/>
    <mergeCell ref="F1416:G1416"/>
    <mergeCell ref="I1416:J1418"/>
    <mergeCell ref="K1416:M1418"/>
    <mergeCell ref="C1417:H1417"/>
    <mergeCell ref="C1411:H1411"/>
    <mergeCell ref="I1411:J1411"/>
    <mergeCell ref="L1411:M1411"/>
    <mergeCell ref="C1412:H1412"/>
    <mergeCell ref="I1412:J1412"/>
    <mergeCell ref="L1412:M1412"/>
    <mergeCell ref="C1413:E1413"/>
    <mergeCell ref="F1413:G1413"/>
    <mergeCell ref="I1413:J1413"/>
    <mergeCell ref="K1413:M1413"/>
    <mergeCell ref="C1406:D1406"/>
    <mergeCell ref="K1406:L1406"/>
    <mergeCell ref="C1407:D1407"/>
    <mergeCell ref="K1407:L1407"/>
    <mergeCell ref="C1408:M1408"/>
    <mergeCell ref="C1409:E1410"/>
    <mergeCell ref="F1409:G1409"/>
    <mergeCell ref="H1409:I1409"/>
    <mergeCell ref="F1410:G1410"/>
    <mergeCell ref="H1410:I1410"/>
    <mergeCell ref="C1401:D1401"/>
    <mergeCell ref="K1401:L1401"/>
    <mergeCell ref="C1402:D1402"/>
    <mergeCell ref="K1402:L1402"/>
    <mergeCell ref="C1403:D1403"/>
    <mergeCell ref="K1403:L1403"/>
    <mergeCell ref="C1404:D1404"/>
    <mergeCell ref="K1404:L1404"/>
    <mergeCell ref="C1405:D1405"/>
    <mergeCell ref="K1405:L1405"/>
    <mergeCell ref="C1396:F1396"/>
    <mergeCell ref="H1396:M1396"/>
    <mergeCell ref="C1397:F1397"/>
    <mergeCell ref="H1397:M1397"/>
    <mergeCell ref="C1398:F1398"/>
    <mergeCell ref="H1398:M1398"/>
    <mergeCell ref="C1399:F1399"/>
    <mergeCell ref="H1399:M1399"/>
    <mergeCell ref="C1400:D1400"/>
    <mergeCell ref="K1400:L1400"/>
    <mergeCell ref="C1391:I1392"/>
    <mergeCell ref="J1391:K1391"/>
    <mergeCell ref="L1391:M1391"/>
    <mergeCell ref="J1392:K1393"/>
    <mergeCell ref="L1392:M1393"/>
    <mergeCell ref="C1393:H1393"/>
    <mergeCell ref="C1394:F1394"/>
    <mergeCell ref="H1394:M1394"/>
    <mergeCell ref="C1395:F1395"/>
    <mergeCell ref="H1395:M1395"/>
    <mergeCell ref="C1380:E1380"/>
    <mergeCell ref="F1380:G1380"/>
    <mergeCell ref="I1380:J1382"/>
    <mergeCell ref="K1380:M1382"/>
    <mergeCell ref="C1381:H1381"/>
    <mergeCell ref="I1383:M1386"/>
    <mergeCell ref="I1387:M1387"/>
    <mergeCell ref="B1388:M1388"/>
    <mergeCell ref="B1389:C1390"/>
    <mergeCell ref="D1389:M1389"/>
    <mergeCell ref="D1390:M1390"/>
    <mergeCell ref="C1377:E1377"/>
    <mergeCell ref="F1377:G1377"/>
    <mergeCell ref="I1377:J1377"/>
    <mergeCell ref="K1377:M1377"/>
    <mergeCell ref="C1378:E1378"/>
    <mergeCell ref="F1378:G1378"/>
    <mergeCell ref="I1378:J1378"/>
    <mergeCell ref="K1378:M1378"/>
    <mergeCell ref="C1379:E1379"/>
    <mergeCell ref="F1379:G1379"/>
    <mergeCell ref="I1379:M1379"/>
    <mergeCell ref="C1373:E1374"/>
    <mergeCell ref="F1373:G1373"/>
    <mergeCell ref="H1373:I1373"/>
    <mergeCell ref="F1374:G1374"/>
    <mergeCell ref="H1374:I1374"/>
    <mergeCell ref="C1375:H1375"/>
    <mergeCell ref="I1375:J1375"/>
    <mergeCell ref="L1375:M1375"/>
    <mergeCell ref="C1376:H1376"/>
    <mergeCell ref="I1376:J1376"/>
    <mergeCell ref="L1376:M1376"/>
    <mergeCell ref="C1368:D1368"/>
    <mergeCell ref="K1368:L1368"/>
    <mergeCell ref="C1369:D1369"/>
    <mergeCell ref="K1369:L1369"/>
    <mergeCell ref="C1370:D1370"/>
    <mergeCell ref="K1370:L1370"/>
    <mergeCell ref="C1371:D1371"/>
    <mergeCell ref="K1371:L1371"/>
    <mergeCell ref="C1372:M1372"/>
    <mergeCell ref="C1363:F1363"/>
    <mergeCell ref="H1363:M1363"/>
    <mergeCell ref="C1364:D1364"/>
    <mergeCell ref="K1364:L1364"/>
    <mergeCell ref="C1365:D1365"/>
    <mergeCell ref="K1365:L1365"/>
    <mergeCell ref="C1366:D1366"/>
    <mergeCell ref="K1366:L1366"/>
    <mergeCell ref="C1367:D1367"/>
    <mergeCell ref="K1367:L1367"/>
    <mergeCell ref="C1358:F1358"/>
    <mergeCell ref="H1358:M1358"/>
    <mergeCell ref="C1359:F1359"/>
    <mergeCell ref="H1359:M1359"/>
    <mergeCell ref="C1360:F1360"/>
    <mergeCell ref="H1360:M1360"/>
    <mergeCell ref="C1361:F1361"/>
    <mergeCell ref="H1361:M1361"/>
    <mergeCell ref="C1362:F1362"/>
    <mergeCell ref="H1362:M1362"/>
    <mergeCell ref="I1346:M1349"/>
    <mergeCell ref="I1350:M1350"/>
    <mergeCell ref="A1351:M1351"/>
    <mergeCell ref="B1352:M1352"/>
    <mergeCell ref="B1353:C1354"/>
    <mergeCell ref="D1353:M1353"/>
    <mergeCell ref="D1354:M1354"/>
    <mergeCell ref="C1355:I1356"/>
    <mergeCell ref="J1355:K1355"/>
    <mergeCell ref="L1355:M1355"/>
    <mergeCell ref="J1356:K1357"/>
    <mergeCell ref="L1356:M1357"/>
    <mergeCell ref="C1357:H1357"/>
    <mergeCell ref="C1341:E1341"/>
    <mergeCell ref="F1341:G1341"/>
    <mergeCell ref="I1341:J1341"/>
    <mergeCell ref="K1341:M1341"/>
    <mergeCell ref="C1342:E1342"/>
    <mergeCell ref="F1342:G1342"/>
    <mergeCell ref="I1342:M1342"/>
    <mergeCell ref="C1343:E1343"/>
    <mergeCell ref="F1343:G1343"/>
    <mergeCell ref="I1343:J1345"/>
    <mergeCell ref="K1343:M1345"/>
    <mergeCell ref="C1344:H1344"/>
    <mergeCell ref="C1338:H1338"/>
    <mergeCell ref="I1338:J1338"/>
    <mergeCell ref="L1338:M1338"/>
    <mergeCell ref="C1339:H1339"/>
    <mergeCell ref="I1339:J1339"/>
    <mergeCell ref="L1339:M1339"/>
    <mergeCell ref="C1340:E1340"/>
    <mergeCell ref="F1340:G1340"/>
    <mergeCell ref="I1340:J1340"/>
    <mergeCell ref="K1340:M1340"/>
    <mergeCell ref="C1333:D1333"/>
    <mergeCell ref="K1333:L1333"/>
    <mergeCell ref="C1334:D1334"/>
    <mergeCell ref="K1334:L1334"/>
    <mergeCell ref="C1335:M1335"/>
    <mergeCell ref="C1336:E1337"/>
    <mergeCell ref="F1336:G1336"/>
    <mergeCell ref="H1336:I1336"/>
    <mergeCell ref="F1337:G1337"/>
    <mergeCell ref="H1337:I1337"/>
    <mergeCell ref="C1328:D1328"/>
    <mergeCell ref="K1328:L1328"/>
    <mergeCell ref="C1329:D1329"/>
    <mergeCell ref="K1329:L1329"/>
    <mergeCell ref="C1330:D1330"/>
    <mergeCell ref="K1330:L1330"/>
    <mergeCell ref="C1331:D1331"/>
    <mergeCell ref="K1331:L1331"/>
    <mergeCell ref="C1332:D1332"/>
    <mergeCell ref="K1332:L1332"/>
    <mergeCell ref="C1323:F1323"/>
    <mergeCell ref="H1323:M1323"/>
    <mergeCell ref="C1324:F1324"/>
    <mergeCell ref="H1324:M1324"/>
    <mergeCell ref="C1325:F1325"/>
    <mergeCell ref="H1325:M1325"/>
    <mergeCell ref="C1326:F1326"/>
    <mergeCell ref="H1326:M1326"/>
    <mergeCell ref="C1327:D1327"/>
    <mergeCell ref="K1327:L1327"/>
    <mergeCell ref="C1318:I1319"/>
    <mergeCell ref="J1318:K1318"/>
    <mergeCell ref="L1318:M1318"/>
    <mergeCell ref="J1319:K1320"/>
    <mergeCell ref="L1319:M1320"/>
    <mergeCell ref="C1320:H1320"/>
    <mergeCell ref="C1321:F1321"/>
    <mergeCell ref="H1321:M1321"/>
    <mergeCell ref="C1322:F1322"/>
    <mergeCell ref="H1322:M1322"/>
    <mergeCell ref="C1307:E1307"/>
    <mergeCell ref="F1307:G1307"/>
    <mergeCell ref="I1307:J1309"/>
    <mergeCell ref="K1307:M1309"/>
    <mergeCell ref="C1308:H1308"/>
    <mergeCell ref="I1310:M1313"/>
    <mergeCell ref="I1314:M1314"/>
    <mergeCell ref="B1315:M1315"/>
    <mergeCell ref="B1316:C1317"/>
    <mergeCell ref="D1316:M1316"/>
    <mergeCell ref="D1317:M1317"/>
    <mergeCell ref="C1304:E1304"/>
    <mergeCell ref="F1304:G1304"/>
    <mergeCell ref="I1304:J1304"/>
    <mergeCell ref="K1304:M1304"/>
    <mergeCell ref="C1305:E1305"/>
    <mergeCell ref="F1305:G1305"/>
    <mergeCell ref="I1305:J1305"/>
    <mergeCell ref="K1305:M1305"/>
    <mergeCell ref="C1306:E1306"/>
    <mergeCell ref="F1306:G1306"/>
    <mergeCell ref="I1306:M1306"/>
    <mergeCell ref="C1300:E1301"/>
    <mergeCell ref="F1300:G1300"/>
    <mergeCell ref="H1300:I1300"/>
    <mergeCell ref="F1301:G1301"/>
    <mergeCell ref="H1301:I1301"/>
    <mergeCell ref="C1302:H1302"/>
    <mergeCell ref="I1302:J1302"/>
    <mergeCell ref="L1302:M1302"/>
    <mergeCell ref="C1303:H1303"/>
    <mergeCell ref="I1303:J1303"/>
    <mergeCell ref="L1303:M1303"/>
    <mergeCell ref="C1295:D1295"/>
    <mergeCell ref="K1295:L1295"/>
    <mergeCell ref="C1296:D1296"/>
    <mergeCell ref="K1296:L1296"/>
    <mergeCell ref="C1297:D1297"/>
    <mergeCell ref="K1297:L1297"/>
    <mergeCell ref="C1298:D1298"/>
    <mergeCell ref="K1298:L1298"/>
    <mergeCell ref="C1299:M1299"/>
    <mergeCell ref="C1290:F1290"/>
    <mergeCell ref="H1290:M1290"/>
    <mergeCell ref="C1291:D1291"/>
    <mergeCell ref="K1291:L1291"/>
    <mergeCell ref="C1292:D1292"/>
    <mergeCell ref="K1292:L1292"/>
    <mergeCell ref="C1293:D1293"/>
    <mergeCell ref="K1293:L1293"/>
    <mergeCell ref="C1294:D1294"/>
    <mergeCell ref="K1294:L1294"/>
    <mergeCell ref="C1285:F1285"/>
    <mergeCell ref="H1285:M1285"/>
    <mergeCell ref="C1286:F1286"/>
    <mergeCell ref="H1286:M1286"/>
    <mergeCell ref="C1287:F1287"/>
    <mergeCell ref="H1287:M1287"/>
    <mergeCell ref="C1288:F1288"/>
    <mergeCell ref="H1288:M1288"/>
    <mergeCell ref="C1289:F1289"/>
    <mergeCell ref="H1289:M1289"/>
    <mergeCell ref="I1273:M1276"/>
    <mergeCell ref="I1277:M1277"/>
    <mergeCell ref="A1278:M1278"/>
    <mergeCell ref="B1279:M1279"/>
    <mergeCell ref="B1280:C1281"/>
    <mergeCell ref="D1280:M1280"/>
    <mergeCell ref="D1281:M1281"/>
    <mergeCell ref="C1282:I1283"/>
    <mergeCell ref="J1282:K1282"/>
    <mergeCell ref="L1282:M1282"/>
    <mergeCell ref="J1283:K1284"/>
    <mergeCell ref="L1283:M1284"/>
    <mergeCell ref="C1284:H1284"/>
    <mergeCell ref="C1268:E1268"/>
    <mergeCell ref="F1268:G1268"/>
    <mergeCell ref="I1268:J1268"/>
    <mergeCell ref="K1268:M1268"/>
    <mergeCell ref="C1269:E1269"/>
    <mergeCell ref="F1269:G1269"/>
    <mergeCell ref="I1269:M1269"/>
    <mergeCell ref="C1270:E1270"/>
    <mergeCell ref="F1270:G1270"/>
    <mergeCell ref="I1270:J1272"/>
    <mergeCell ref="K1270:M1272"/>
    <mergeCell ref="C1271:H1271"/>
    <mergeCell ref="C1265:H1265"/>
    <mergeCell ref="I1265:J1265"/>
    <mergeCell ref="L1265:M1265"/>
    <mergeCell ref="C1266:H1266"/>
    <mergeCell ref="I1266:J1266"/>
    <mergeCell ref="L1266:M1266"/>
    <mergeCell ref="C1267:E1267"/>
    <mergeCell ref="F1267:G1267"/>
    <mergeCell ref="I1267:J1267"/>
    <mergeCell ref="K1267:M1267"/>
    <mergeCell ref="C1260:D1260"/>
    <mergeCell ref="K1260:L1260"/>
    <mergeCell ref="C1261:D1261"/>
    <mergeCell ref="K1261:L1261"/>
    <mergeCell ref="C1262:M1262"/>
    <mergeCell ref="C1263:E1264"/>
    <mergeCell ref="F1263:G1263"/>
    <mergeCell ref="H1263:I1263"/>
    <mergeCell ref="F1264:G1264"/>
    <mergeCell ref="H1264:I1264"/>
    <mergeCell ref="C1255:D1255"/>
    <mergeCell ref="K1255:L1255"/>
    <mergeCell ref="C1256:D1256"/>
    <mergeCell ref="K1256:L1256"/>
    <mergeCell ref="C1257:D1257"/>
    <mergeCell ref="K1257:L1257"/>
    <mergeCell ref="C1258:D1258"/>
    <mergeCell ref="K1258:L1258"/>
    <mergeCell ref="C1259:D1259"/>
    <mergeCell ref="K1259:L1259"/>
    <mergeCell ref="C1250:F1250"/>
    <mergeCell ref="H1250:M1250"/>
    <mergeCell ref="C1251:F1251"/>
    <mergeCell ref="H1251:M1251"/>
    <mergeCell ref="C1252:F1252"/>
    <mergeCell ref="H1252:M1252"/>
    <mergeCell ref="C1253:F1253"/>
    <mergeCell ref="H1253:M1253"/>
    <mergeCell ref="C1254:D1254"/>
    <mergeCell ref="K1254:L1254"/>
    <mergeCell ref="C1245:I1246"/>
    <mergeCell ref="J1245:K1245"/>
    <mergeCell ref="L1245:M1245"/>
    <mergeCell ref="J1246:K1247"/>
    <mergeCell ref="L1246:M1247"/>
    <mergeCell ref="C1247:H1247"/>
    <mergeCell ref="C1248:F1248"/>
    <mergeCell ref="H1248:M1248"/>
    <mergeCell ref="C1249:F1249"/>
    <mergeCell ref="H1249:M1249"/>
    <mergeCell ref="C1234:E1234"/>
    <mergeCell ref="F1234:G1234"/>
    <mergeCell ref="I1234:J1236"/>
    <mergeCell ref="K1234:M1236"/>
    <mergeCell ref="C1235:H1235"/>
    <mergeCell ref="I1237:M1240"/>
    <mergeCell ref="I1241:M1241"/>
    <mergeCell ref="B1242:M1242"/>
    <mergeCell ref="B1243:C1244"/>
    <mergeCell ref="D1243:M1243"/>
    <mergeCell ref="D1244:M1244"/>
    <mergeCell ref="C1231:E1231"/>
    <mergeCell ref="F1231:G1231"/>
    <mergeCell ref="I1231:J1231"/>
    <mergeCell ref="K1231:M1231"/>
    <mergeCell ref="C1232:E1232"/>
    <mergeCell ref="F1232:G1232"/>
    <mergeCell ref="I1232:J1232"/>
    <mergeCell ref="K1232:M1232"/>
    <mergeCell ref="C1233:E1233"/>
    <mergeCell ref="F1233:G1233"/>
    <mergeCell ref="I1233:M1233"/>
    <mergeCell ref="C1227:E1228"/>
    <mergeCell ref="F1227:G1227"/>
    <mergeCell ref="H1227:I1227"/>
    <mergeCell ref="F1228:G1228"/>
    <mergeCell ref="H1228:I1228"/>
    <mergeCell ref="C1229:H1229"/>
    <mergeCell ref="I1229:J1229"/>
    <mergeCell ref="L1229:M1229"/>
    <mergeCell ref="C1230:H1230"/>
    <mergeCell ref="I1230:J1230"/>
    <mergeCell ref="L1230:M1230"/>
    <mergeCell ref="C1222:D1222"/>
    <mergeCell ref="K1222:L1222"/>
    <mergeCell ref="C1223:D1223"/>
    <mergeCell ref="K1223:L1223"/>
    <mergeCell ref="C1224:D1224"/>
    <mergeCell ref="K1224:L1224"/>
    <mergeCell ref="C1225:D1225"/>
    <mergeCell ref="K1225:L1225"/>
    <mergeCell ref="C1226:M1226"/>
    <mergeCell ref="C1217:F1217"/>
    <mergeCell ref="H1217:M1217"/>
    <mergeCell ref="C1218:D1218"/>
    <mergeCell ref="K1218:L1218"/>
    <mergeCell ref="C1219:D1219"/>
    <mergeCell ref="K1219:L1219"/>
    <mergeCell ref="C1220:D1220"/>
    <mergeCell ref="K1220:L1220"/>
    <mergeCell ref="C1221:D1221"/>
    <mergeCell ref="K1221:L1221"/>
    <mergeCell ref="C1212:F1212"/>
    <mergeCell ref="H1212:M1212"/>
    <mergeCell ref="C1213:F1213"/>
    <mergeCell ref="H1213:M1213"/>
    <mergeCell ref="C1214:F1214"/>
    <mergeCell ref="H1214:M1214"/>
    <mergeCell ref="C1215:F1215"/>
    <mergeCell ref="H1215:M1215"/>
    <mergeCell ref="C1216:F1216"/>
    <mergeCell ref="H1216:M1216"/>
    <mergeCell ref="I1200:M1203"/>
    <mergeCell ref="I1204:M1204"/>
    <mergeCell ref="A1205:M1205"/>
    <mergeCell ref="B1206:M1206"/>
    <mergeCell ref="B1207:C1208"/>
    <mergeCell ref="D1207:M1207"/>
    <mergeCell ref="D1208:M1208"/>
    <mergeCell ref="C1209:I1210"/>
    <mergeCell ref="J1209:K1209"/>
    <mergeCell ref="L1209:M1209"/>
    <mergeCell ref="J1210:K1211"/>
    <mergeCell ref="L1210:M1211"/>
    <mergeCell ref="C1211:H1211"/>
    <mergeCell ref="C1195:E1195"/>
    <mergeCell ref="F1195:G1195"/>
    <mergeCell ref="I1195:J1195"/>
    <mergeCell ref="K1195:M1195"/>
    <mergeCell ref="C1196:E1196"/>
    <mergeCell ref="F1196:G1196"/>
    <mergeCell ref="I1196:M1196"/>
    <mergeCell ref="C1197:E1197"/>
    <mergeCell ref="F1197:G1197"/>
    <mergeCell ref="I1197:J1199"/>
    <mergeCell ref="K1197:M1199"/>
    <mergeCell ref="C1198:H1198"/>
    <mergeCell ref="C1192:H1192"/>
    <mergeCell ref="I1192:J1192"/>
    <mergeCell ref="L1192:M1192"/>
    <mergeCell ref="C1193:H1193"/>
    <mergeCell ref="I1193:J1193"/>
    <mergeCell ref="L1193:M1193"/>
    <mergeCell ref="C1194:E1194"/>
    <mergeCell ref="F1194:G1194"/>
    <mergeCell ref="I1194:J1194"/>
    <mergeCell ref="K1194:M1194"/>
    <mergeCell ref="C1187:D1187"/>
    <mergeCell ref="K1187:L1187"/>
    <mergeCell ref="C1188:D1188"/>
    <mergeCell ref="K1188:L1188"/>
    <mergeCell ref="C1189:M1189"/>
    <mergeCell ref="C1190:E1191"/>
    <mergeCell ref="F1190:G1190"/>
    <mergeCell ref="H1190:I1190"/>
    <mergeCell ref="F1191:G1191"/>
    <mergeCell ref="H1191:I1191"/>
    <mergeCell ref="C1182:D1182"/>
    <mergeCell ref="K1182:L1182"/>
    <mergeCell ref="C1183:D1183"/>
    <mergeCell ref="K1183:L1183"/>
    <mergeCell ref="C1184:D1184"/>
    <mergeCell ref="K1184:L1184"/>
    <mergeCell ref="C1185:D1185"/>
    <mergeCell ref="K1185:L1185"/>
    <mergeCell ref="C1186:D1186"/>
    <mergeCell ref="K1186:L1186"/>
    <mergeCell ref="C1177:F1177"/>
    <mergeCell ref="H1177:M1177"/>
    <mergeCell ref="C1178:F1178"/>
    <mergeCell ref="H1178:M1178"/>
    <mergeCell ref="C1179:F1179"/>
    <mergeCell ref="H1179:M1179"/>
    <mergeCell ref="C1180:F1180"/>
    <mergeCell ref="H1180:M1180"/>
    <mergeCell ref="C1181:D1181"/>
    <mergeCell ref="K1181:L1181"/>
    <mergeCell ref="C1172:I1173"/>
    <mergeCell ref="J1172:K1172"/>
    <mergeCell ref="L1172:M1172"/>
    <mergeCell ref="J1173:K1174"/>
    <mergeCell ref="L1173:M1174"/>
    <mergeCell ref="C1174:H1174"/>
    <mergeCell ref="C1175:F1175"/>
    <mergeCell ref="H1175:M1175"/>
    <mergeCell ref="C1176:F1176"/>
    <mergeCell ref="H1176:M1176"/>
    <mergeCell ref="C1161:E1161"/>
    <mergeCell ref="F1161:G1161"/>
    <mergeCell ref="I1161:J1163"/>
    <mergeCell ref="K1161:M1163"/>
    <mergeCell ref="C1162:H1162"/>
    <mergeCell ref="I1164:M1167"/>
    <mergeCell ref="I1168:M1168"/>
    <mergeCell ref="B1169:M1169"/>
    <mergeCell ref="B1170:C1171"/>
    <mergeCell ref="D1170:M1170"/>
    <mergeCell ref="D1171:M1171"/>
    <mergeCell ref="C1158:E1158"/>
    <mergeCell ref="F1158:G1158"/>
    <mergeCell ref="I1158:J1158"/>
    <mergeCell ref="K1158:M1158"/>
    <mergeCell ref="C1159:E1159"/>
    <mergeCell ref="F1159:G1159"/>
    <mergeCell ref="I1159:J1159"/>
    <mergeCell ref="K1159:M1159"/>
    <mergeCell ref="C1160:E1160"/>
    <mergeCell ref="F1160:G1160"/>
    <mergeCell ref="I1160:M1160"/>
    <mergeCell ref="C1154:E1155"/>
    <mergeCell ref="F1154:G1154"/>
    <mergeCell ref="H1154:I1154"/>
    <mergeCell ref="F1155:G1155"/>
    <mergeCell ref="H1155:I1155"/>
    <mergeCell ref="C1156:H1156"/>
    <mergeCell ref="I1156:J1156"/>
    <mergeCell ref="L1156:M1156"/>
    <mergeCell ref="C1157:H1157"/>
    <mergeCell ref="I1157:J1157"/>
    <mergeCell ref="L1157:M1157"/>
    <mergeCell ref="C1149:D1149"/>
    <mergeCell ref="K1149:L1149"/>
    <mergeCell ref="C1150:D1150"/>
    <mergeCell ref="K1150:L1150"/>
    <mergeCell ref="C1151:D1151"/>
    <mergeCell ref="K1151:L1151"/>
    <mergeCell ref="C1152:D1152"/>
    <mergeCell ref="K1152:L1152"/>
    <mergeCell ref="C1153:M1153"/>
    <mergeCell ref="C1144:F1144"/>
    <mergeCell ref="H1144:M1144"/>
    <mergeCell ref="C1145:D1145"/>
    <mergeCell ref="K1145:L1145"/>
    <mergeCell ref="C1146:D1146"/>
    <mergeCell ref="K1146:L1146"/>
    <mergeCell ref="C1147:D1147"/>
    <mergeCell ref="K1147:L1147"/>
    <mergeCell ref="C1148:D1148"/>
    <mergeCell ref="K1148:L1148"/>
    <mergeCell ref="C1139:F1139"/>
    <mergeCell ref="H1139:M1139"/>
    <mergeCell ref="C1140:F1140"/>
    <mergeCell ref="H1140:M1140"/>
    <mergeCell ref="C1141:F1141"/>
    <mergeCell ref="H1141:M1141"/>
    <mergeCell ref="C1142:F1142"/>
    <mergeCell ref="H1142:M1142"/>
    <mergeCell ref="C1143:F1143"/>
    <mergeCell ref="H1143:M1143"/>
    <mergeCell ref="I1127:M1130"/>
    <mergeCell ref="I1131:M1131"/>
    <mergeCell ref="A1132:M1132"/>
    <mergeCell ref="B1133:M1133"/>
    <mergeCell ref="B1134:C1135"/>
    <mergeCell ref="D1134:M1134"/>
    <mergeCell ref="D1135:M1135"/>
    <mergeCell ref="C1136:I1137"/>
    <mergeCell ref="J1136:K1136"/>
    <mergeCell ref="L1136:M1136"/>
    <mergeCell ref="J1137:K1138"/>
    <mergeCell ref="L1137:M1138"/>
    <mergeCell ref="C1138:H1138"/>
    <mergeCell ref="C1122:E1122"/>
    <mergeCell ref="F1122:G1122"/>
    <mergeCell ref="I1122:J1122"/>
    <mergeCell ref="K1122:M1122"/>
    <mergeCell ref="C1123:E1123"/>
    <mergeCell ref="F1123:G1123"/>
    <mergeCell ref="I1123:M1123"/>
    <mergeCell ref="C1124:E1124"/>
    <mergeCell ref="F1124:G1124"/>
    <mergeCell ref="I1124:J1126"/>
    <mergeCell ref="K1124:M1126"/>
    <mergeCell ref="C1125:H1125"/>
    <mergeCell ref="C1119:H1119"/>
    <mergeCell ref="I1119:J1119"/>
    <mergeCell ref="L1119:M1119"/>
    <mergeCell ref="C1120:H1120"/>
    <mergeCell ref="I1120:J1120"/>
    <mergeCell ref="L1120:M1120"/>
    <mergeCell ref="C1121:E1121"/>
    <mergeCell ref="F1121:G1121"/>
    <mergeCell ref="I1121:J1121"/>
    <mergeCell ref="K1121:M1121"/>
    <mergeCell ref="C1114:D1114"/>
    <mergeCell ref="K1114:L1114"/>
    <mergeCell ref="C1115:D1115"/>
    <mergeCell ref="K1115:L1115"/>
    <mergeCell ref="C1116:M1116"/>
    <mergeCell ref="C1117:E1118"/>
    <mergeCell ref="F1117:G1117"/>
    <mergeCell ref="H1117:I1117"/>
    <mergeCell ref="F1118:G1118"/>
    <mergeCell ref="H1118:I1118"/>
    <mergeCell ref="C1109:D1109"/>
    <mergeCell ref="K1109:L1109"/>
    <mergeCell ref="C1110:D1110"/>
    <mergeCell ref="K1110:L1110"/>
    <mergeCell ref="C1111:D1111"/>
    <mergeCell ref="K1111:L1111"/>
    <mergeCell ref="C1112:D1112"/>
    <mergeCell ref="K1112:L1112"/>
    <mergeCell ref="C1113:D1113"/>
    <mergeCell ref="K1113:L1113"/>
    <mergeCell ref="C1104:F1104"/>
    <mergeCell ref="H1104:M1104"/>
    <mergeCell ref="C1105:F1105"/>
    <mergeCell ref="H1105:M1105"/>
    <mergeCell ref="C1106:F1106"/>
    <mergeCell ref="H1106:M1106"/>
    <mergeCell ref="C1107:F1107"/>
    <mergeCell ref="H1107:M1107"/>
    <mergeCell ref="C1108:D1108"/>
    <mergeCell ref="K1108:L1108"/>
    <mergeCell ref="C1099:I1100"/>
    <mergeCell ref="J1099:K1099"/>
    <mergeCell ref="L1099:M1099"/>
    <mergeCell ref="J1100:K1101"/>
    <mergeCell ref="L1100:M1101"/>
    <mergeCell ref="C1101:H1101"/>
    <mergeCell ref="C1102:F1102"/>
    <mergeCell ref="H1102:M1102"/>
    <mergeCell ref="C1103:F1103"/>
    <mergeCell ref="H1103:M1103"/>
    <mergeCell ref="C1088:E1088"/>
    <mergeCell ref="F1088:G1088"/>
    <mergeCell ref="I1088:J1090"/>
    <mergeCell ref="K1088:M1090"/>
    <mergeCell ref="C1089:H1089"/>
    <mergeCell ref="I1091:M1094"/>
    <mergeCell ref="I1095:M1095"/>
    <mergeCell ref="B1096:M1096"/>
    <mergeCell ref="B1097:C1098"/>
    <mergeCell ref="D1097:M1097"/>
    <mergeCell ref="D1098:M1098"/>
    <mergeCell ref="C1085:E1085"/>
    <mergeCell ref="F1085:G1085"/>
    <mergeCell ref="I1085:J1085"/>
    <mergeCell ref="K1085:M1085"/>
    <mergeCell ref="C1086:E1086"/>
    <mergeCell ref="F1086:G1086"/>
    <mergeCell ref="I1086:J1086"/>
    <mergeCell ref="K1086:M1086"/>
    <mergeCell ref="C1087:E1087"/>
    <mergeCell ref="F1087:G1087"/>
    <mergeCell ref="I1087:M1087"/>
    <mergeCell ref="C1081:E1082"/>
    <mergeCell ref="F1081:G1081"/>
    <mergeCell ref="H1081:I1081"/>
    <mergeCell ref="F1082:G1082"/>
    <mergeCell ref="H1082:I1082"/>
    <mergeCell ref="C1083:H1083"/>
    <mergeCell ref="I1083:J1083"/>
    <mergeCell ref="L1083:M1083"/>
    <mergeCell ref="C1084:H1084"/>
    <mergeCell ref="I1084:J1084"/>
    <mergeCell ref="L1084:M1084"/>
    <mergeCell ref="C1076:D1076"/>
    <mergeCell ref="K1076:L1076"/>
    <mergeCell ref="C1077:D1077"/>
    <mergeCell ref="K1077:L1077"/>
    <mergeCell ref="C1078:D1078"/>
    <mergeCell ref="K1078:L1078"/>
    <mergeCell ref="C1079:D1079"/>
    <mergeCell ref="K1079:L1079"/>
    <mergeCell ref="C1080:M1080"/>
    <mergeCell ref="C1071:F1071"/>
    <mergeCell ref="H1071:M1071"/>
    <mergeCell ref="C1072:D1072"/>
    <mergeCell ref="K1072:L1072"/>
    <mergeCell ref="C1073:D1073"/>
    <mergeCell ref="K1073:L1073"/>
    <mergeCell ref="C1074:D1074"/>
    <mergeCell ref="K1074:L1074"/>
    <mergeCell ref="C1075:D1075"/>
    <mergeCell ref="K1075:L1075"/>
    <mergeCell ref="C1066:F1066"/>
    <mergeCell ref="H1066:M1066"/>
    <mergeCell ref="C1067:F1067"/>
    <mergeCell ref="H1067:M1067"/>
    <mergeCell ref="C1068:F1068"/>
    <mergeCell ref="H1068:M1068"/>
    <mergeCell ref="C1069:F1069"/>
    <mergeCell ref="H1069:M1069"/>
    <mergeCell ref="C1070:F1070"/>
    <mergeCell ref="H1070:M1070"/>
    <mergeCell ref="I1054:M1057"/>
    <mergeCell ref="I1058:M1058"/>
    <mergeCell ref="A1059:M1059"/>
    <mergeCell ref="B1060:M1060"/>
    <mergeCell ref="B1061:C1062"/>
    <mergeCell ref="D1061:M1061"/>
    <mergeCell ref="D1062:M1062"/>
    <mergeCell ref="C1063:I1064"/>
    <mergeCell ref="J1063:K1063"/>
    <mergeCell ref="L1063:M1063"/>
    <mergeCell ref="J1064:K1065"/>
    <mergeCell ref="L1064:M1065"/>
    <mergeCell ref="C1065:H1065"/>
    <mergeCell ref="C1049:E1049"/>
    <mergeCell ref="F1049:G1049"/>
    <mergeCell ref="I1049:J1049"/>
    <mergeCell ref="K1049:M1049"/>
    <mergeCell ref="C1050:E1050"/>
    <mergeCell ref="F1050:G1050"/>
    <mergeCell ref="I1050:M1050"/>
    <mergeCell ref="C1051:E1051"/>
    <mergeCell ref="F1051:G1051"/>
    <mergeCell ref="I1051:J1053"/>
    <mergeCell ref="K1051:M1053"/>
    <mergeCell ref="C1052:H1052"/>
    <mergeCell ref="C1046:H1046"/>
    <mergeCell ref="I1046:J1046"/>
    <mergeCell ref="L1046:M1046"/>
    <mergeCell ref="C1047:H1047"/>
    <mergeCell ref="I1047:J1047"/>
    <mergeCell ref="L1047:M1047"/>
    <mergeCell ref="C1048:E1048"/>
    <mergeCell ref="F1048:G1048"/>
    <mergeCell ref="I1048:J1048"/>
    <mergeCell ref="K1048:M1048"/>
    <mergeCell ref="C1041:D1041"/>
    <mergeCell ref="K1041:L1041"/>
    <mergeCell ref="C1042:D1042"/>
    <mergeCell ref="K1042:L1042"/>
    <mergeCell ref="C1043:M1043"/>
    <mergeCell ref="C1044:E1045"/>
    <mergeCell ref="F1044:G1044"/>
    <mergeCell ref="H1044:I1044"/>
    <mergeCell ref="F1045:G1045"/>
    <mergeCell ref="H1045:I1045"/>
    <mergeCell ref="C1036:D1036"/>
    <mergeCell ref="K1036:L1036"/>
    <mergeCell ref="C1037:D1037"/>
    <mergeCell ref="K1037:L1037"/>
    <mergeCell ref="C1038:D1038"/>
    <mergeCell ref="K1038:L1038"/>
    <mergeCell ref="C1039:D1039"/>
    <mergeCell ref="K1039:L1039"/>
    <mergeCell ref="C1040:D1040"/>
    <mergeCell ref="K1040:L1040"/>
    <mergeCell ref="C1031:F1031"/>
    <mergeCell ref="H1031:M1031"/>
    <mergeCell ref="C1032:F1032"/>
    <mergeCell ref="H1032:M1032"/>
    <mergeCell ref="C1033:F1033"/>
    <mergeCell ref="H1033:M1033"/>
    <mergeCell ref="C1034:F1034"/>
    <mergeCell ref="H1034:M1034"/>
    <mergeCell ref="C1035:D1035"/>
    <mergeCell ref="K1035:L1035"/>
    <mergeCell ref="C1026:I1027"/>
    <mergeCell ref="J1026:K1026"/>
    <mergeCell ref="L1026:M1026"/>
    <mergeCell ref="J1027:K1028"/>
    <mergeCell ref="L1027:M1028"/>
    <mergeCell ref="C1028:H1028"/>
    <mergeCell ref="C1029:F1029"/>
    <mergeCell ref="H1029:M1029"/>
    <mergeCell ref="C1030:F1030"/>
    <mergeCell ref="H1030:M1030"/>
    <mergeCell ref="C1015:E1015"/>
    <mergeCell ref="F1015:G1015"/>
    <mergeCell ref="I1015:J1017"/>
    <mergeCell ref="K1015:M1017"/>
    <mergeCell ref="C1016:H1016"/>
    <mergeCell ref="I1018:M1021"/>
    <mergeCell ref="I1022:M1022"/>
    <mergeCell ref="B1023:M1023"/>
    <mergeCell ref="B1024:C1025"/>
    <mergeCell ref="D1024:M1024"/>
    <mergeCell ref="D1025:M1025"/>
    <mergeCell ref="C1012:E1012"/>
    <mergeCell ref="F1012:G1012"/>
    <mergeCell ref="I1012:J1012"/>
    <mergeCell ref="K1012:M1012"/>
    <mergeCell ref="C1013:E1013"/>
    <mergeCell ref="F1013:G1013"/>
    <mergeCell ref="I1013:J1013"/>
    <mergeCell ref="K1013:M1013"/>
    <mergeCell ref="C1014:E1014"/>
    <mergeCell ref="F1014:G1014"/>
    <mergeCell ref="I1014:M1014"/>
    <mergeCell ref="C1008:E1009"/>
    <mergeCell ref="F1008:G1008"/>
    <mergeCell ref="H1008:I1008"/>
    <mergeCell ref="F1009:G1009"/>
    <mergeCell ref="H1009:I1009"/>
    <mergeCell ref="C1010:H1010"/>
    <mergeCell ref="I1010:J1010"/>
    <mergeCell ref="L1010:M1010"/>
    <mergeCell ref="C1011:H1011"/>
    <mergeCell ref="I1011:J1011"/>
    <mergeCell ref="L1011:M1011"/>
    <mergeCell ref="C1003:D1003"/>
    <mergeCell ref="K1003:L1003"/>
    <mergeCell ref="C1004:D1004"/>
    <mergeCell ref="K1004:L1004"/>
    <mergeCell ref="C1005:D1005"/>
    <mergeCell ref="K1005:L1005"/>
    <mergeCell ref="C1006:D1006"/>
    <mergeCell ref="K1006:L1006"/>
    <mergeCell ref="C1007:M1007"/>
    <mergeCell ref="C998:F998"/>
    <mergeCell ref="H998:M998"/>
    <mergeCell ref="C999:D999"/>
    <mergeCell ref="K999:L999"/>
    <mergeCell ref="C1000:D1000"/>
    <mergeCell ref="K1000:L1000"/>
    <mergeCell ref="C1001:D1001"/>
    <mergeCell ref="K1001:L1001"/>
    <mergeCell ref="C1002:D1002"/>
    <mergeCell ref="K1002:L1002"/>
    <mergeCell ref="C993:F993"/>
    <mergeCell ref="H993:M993"/>
    <mergeCell ref="C994:F994"/>
    <mergeCell ref="H994:M994"/>
    <mergeCell ref="C995:F995"/>
    <mergeCell ref="H995:M995"/>
    <mergeCell ref="C996:F996"/>
    <mergeCell ref="H996:M996"/>
    <mergeCell ref="C997:F997"/>
    <mergeCell ref="H997:M997"/>
    <mergeCell ref="I981:M984"/>
    <mergeCell ref="I985:M985"/>
    <mergeCell ref="A986:M986"/>
    <mergeCell ref="B987:M987"/>
    <mergeCell ref="B988:C989"/>
    <mergeCell ref="D988:M988"/>
    <mergeCell ref="D989:M989"/>
    <mergeCell ref="C990:I991"/>
    <mergeCell ref="J990:K990"/>
    <mergeCell ref="L990:M990"/>
    <mergeCell ref="J991:K992"/>
    <mergeCell ref="L991:M992"/>
    <mergeCell ref="C992:H992"/>
    <mergeCell ref="C976:E976"/>
    <mergeCell ref="F976:G976"/>
    <mergeCell ref="I976:J976"/>
    <mergeCell ref="K976:M976"/>
    <mergeCell ref="C977:E977"/>
    <mergeCell ref="F977:G977"/>
    <mergeCell ref="I977:M977"/>
    <mergeCell ref="C978:E978"/>
    <mergeCell ref="F978:G978"/>
    <mergeCell ref="I978:J980"/>
    <mergeCell ref="K978:M980"/>
    <mergeCell ref="C979:H979"/>
    <mergeCell ref="C973:H973"/>
    <mergeCell ref="I973:J973"/>
    <mergeCell ref="L973:M973"/>
    <mergeCell ref="C974:H974"/>
    <mergeCell ref="I974:J974"/>
    <mergeCell ref="L974:M974"/>
    <mergeCell ref="C975:E975"/>
    <mergeCell ref="F975:G975"/>
    <mergeCell ref="I975:J975"/>
    <mergeCell ref="K975:M975"/>
    <mergeCell ref="C968:D968"/>
    <mergeCell ref="K968:L968"/>
    <mergeCell ref="C969:D969"/>
    <mergeCell ref="K969:L969"/>
    <mergeCell ref="C970:M970"/>
    <mergeCell ref="C971:E972"/>
    <mergeCell ref="F971:G971"/>
    <mergeCell ref="H971:I971"/>
    <mergeCell ref="F972:G972"/>
    <mergeCell ref="H972:I972"/>
    <mergeCell ref="C963:D963"/>
    <mergeCell ref="K963:L963"/>
    <mergeCell ref="C964:D964"/>
    <mergeCell ref="K964:L964"/>
    <mergeCell ref="C965:D965"/>
    <mergeCell ref="K965:L965"/>
    <mergeCell ref="C966:D966"/>
    <mergeCell ref="K966:L966"/>
    <mergeCell ref="C967:D967"/>
    <mergeCell ref="K967:L967"/>
    <mergeCell ref="C958:F958"/>
    <mergeCell ref="H958:M958"/>
    <mergeCell ref="C959:F959"/>
    <mergeCell ref="H959:M959"/>
    <mergeCell ref="C960:F960"/>
    <mergeCell ref="H960:M960"/>
    <mergeCell ref="C961:F961"/>
    <mergeCell ref="H961:M961"/>
    <mergeCell ref="C962:D962"/>
    <mergeCell ref="K962:L962"/>
    <mergeCell ref="C953:I954"/>
    <mergeCell ref="J953:K953"/>
    <mergeCell ref="L953:M953"/>
    <mergeCell ref="J954:K955"/>
    <mergeCell ref="L954:M955"/>
    <mergeCell ref="C955:H955"/>
    <mergeCell ref="C956:F956"/>
    <mergeCell ref="H956:M956"/>
    <mergeCell ref="C957:F957"/>
    <mergeCell ref="H957:M957"/>
    <mergeCell ref="C942:E942"/>
    <mergeCell ref="F942:G942"/>
    <mergeCell ref="I942:J944"/>
    <mergeCell ref="K942:M944"/>
    <mergeCell ref="C943:H943"/>
    <mergeCell ref="I945:M948"/>
    <mergeCell ref="I949:M949"/>
    <mergeCell ref="B950:M950"/>
    <mergeCell ref="B951:C952"/>
    <mergeCell ref="D951:M951"/>
    <mergeCell ref="D952:M952"/>
    <mergeCell ref="C939:E939"/>
    <mergeCell ref="F939:G939"/>
    <mergeCell ref="I939:J939"/>
    <mergeCell ref="K939:M939"/>
    <mergeCell ref="C940:E940"/>
    <mergeCell ref="F940:G940"/>
    <mergeCell ref="I940:J940"/>
    <mergeCell ref="K940:M940"/>
    <mergeCell ref="C941:E941"/>
    <mergeCell ref="F941:G941"/>
    <mergeCell ref="I941:M941"/>
    <mergeCell ref="C935:E936"/>
    <mergeCell ref="F935:G935"/>
    <mergeCell ref="H935:I935"/>
    <mergeCell ref="F936:G936"/>
    <mergeCell ref="H936:I936"/>
    <mergeCell ref="C937:H937"/>
    <mergeCell ref="I937:J937"/>
    <mergeCell ref="L937:M937"/>
    <mergeCell ref="C938:H938"/>
    <mergeCell ref="I938:J938"/>
    <mergeCell ref="L938:M938"/>
    <mergeCell ref="C930:D930"/>
    <mergeCell ref="K930:L930"/>
    <mergeCell ref="C931:D931"/>
    <mergeCell ref="K931:L931"/>
    <mergeCell ref="C932:D932"/>
    <mergeCell ref="K932:L932"/>
    <mergeCell ref="C933:D933"/>
    <mergeCell ref="K933:L933"/>
    <mergeCell ref="C934:M934"/>
    <mergeCell ref="C925:F925"/>
    <mergeCell ref="H925:M925"/>
    <mergeCell ref="C926:D926"/>
    <mergeCell ref="K926:L926"/>
    <mergeCell ref="C927:D927"/>
    <mergeCell ref="K927:L927"/>
    <mergeCell ref="C928:D928"/>
    <mergeCell ref="K928:L928"/>
    <mergeCell ref="C929:D929"/>
    <mergeCell ref="K929:L929"/>
    <mergeCell ref="C920:F920"/>
    <mergeCell ref="H920:M920"/>
    <mergeCell ref="C921:F921"/>
    <mergeCell ref="H921:M921"/>
    <mergeCell ref="C922:F922"/>
    <mergeCell ref="H922:M922"/>
    <mergeCell ref="C923:F923"/>
    <mergeCell ref="H923:M923"/>
    <mergeCell ref="C924:F924"/>
    <mergeCell ref="H924:M924"/>
    <mergeCell ref="I908:M911"/>
    <mergeCell ref="I912:M912"/>
    <mergeCell ref="A913:M913"/>
    <mergeCell ref="B914:M914"/>
    <mergeCell ref="B915:C916"/>
    <mergeCell ref="D915:M915"/>
    <mergeCell ref="D916:M916"/>
    <mergeCell ref="C917:I918"/>
    <mergeCell ref="J917:K917"/>
    <mergeCell ref="L917:M917"/>
    <mergeCell ref="J918:K919"/>
    <mergeCell ref="L918:M919"/>
    <mergeCell ref="C919:H919"/>
    <mergeCell ref="C903:E903"/>
    <mergeCell ref="F903:G903"/>
    <mergeCell ref="I903:J903"/>
    <mergeCell ref="K903:M903"/>
    <mergeCell ref="C904:E904"/>
    <mergeCell ref="F904:G904"/>
    <mergeCell ref="I904:M904"/>
    <mergeCell ref="C905:E905"/>
    <mergeCell ref="F905:G905"/>
    <mergeCell ref="I905:J907"/>
    <mergeCell ref="K905:M907"/>
    <mergeCell ref="C906:H906"/>
    <mergeCell ref="C900:H900"/>
    <mergeCell ref="I900:J900"/>
    <mergeCell ref="L900:M900"/>
    <mergeCell ref="C901:H901"/>
    <mergeCell ref="I901:J901"/>
    <mergeCell ref="L901:M901"/>
    <mergeCell ref="C902:E902"/>
    <mergeCell ref="F902:G902"/>
    <mergeCell ref="I902:J902"/>
    <mergeCell ref="K902:M902"/>
    <mergeCell ref="C895:D895"/>
    <mergeCell ref="K895:L895"/>
    <mergeCell ref="C896:D896"/>
    <mergeCell ref="K896:L896"/>
    <mergeCell ref="C897:M897"/>
    <mergeCell ref="C898:E899"/>
    <mergeCell ref="F898:G898"/>
    <mergeCell ref="H898:I898"/>
    <mergeCell ref="F899:G899"/>
    <mergeCell ref="H899:I899"/>
    <mergeCell ref="C890:D890"/>
    <mergeCell ref="K890:L890"/>
    <mergeCell ref="C891:D891"/>
    <mergeCell ref="K891:L891"/>
    <mergeCell ref="C892:D892"/>
    <mergeCell ref="K892:L892"/>
    <mergeCell ref="C893:D893"/>
    <mergeCell ref="K893:L893"/>
    <mergeCell ref="C894:D894"/>
    <mergeCell ref="K894:L894"/>
    <mergeCell ref="C885:F885"/>
    <mergeCell ref="H885:M885"/>
    <mergeCell ref="C886:F886"/>
    <mergeCell ref="H886:M886"/>
    <mergeCell ref="C887:F887"/>
    <mergeCell ref="H887:M887"/>
    <mergeCell ref="C888:F888"/>
    <mergeCell ref="H888:M888"/>
    <mergeCell ref="C889:D889"/>
    <mergeCell ref="K889:L889"/>
    <mergeCell ref="C880:I881"/>
    <mergeCell ref="J880:K880"/>
    <mergeCell ref="L880:M880"/>
    <mergeCell ref="J881:K882"/>
    <mergeCell ref="L881:M882"/>
    <mergeCell ref="C882:H882"/>
    <mergeCell ref="C883:F883"/>
    <mergeCell ref="H883:M883"/>
    <mergeCell ref="C884:F884"/>
    <mergeCell ref="H884:M884"/>
    <mergeCell ref="C869:E869"/>
    <mergeCell ref="F869:G869"/>
    <mergeCell ref="I869:J871"/>
    <mergeCell ref="K869:M871"/>
    <mergeCell ref="C870:H870"/>
    <mergeCell ref="I872:M875"/>
    <mergeCell ref="I876:M876"/>
    <mergeCell ref="B877:M877"/>
    <mergeCell ref="B878:C879"/>
    <mergeCell ref="D878:M878"/>
    <mergeCell ref="D879:M879"/>
    <mergeCell ref="C866:E866"/>
    <mergeCell ref="F866:G866"/>
    <mergeCell ref="I866:J866"/>
    <mergeCell ref="K866:M866"/>
    <mergeCell ref="C867:E867"/>
    <mergeCell ref="F867:G867"/>
    <mergeCell ref="I867:J867"/>
    <mergeCell ref="K867:M867"/>
    <mergeCell ref="C868:E868"/>
    <mergeCell ref="F868:G868"/>
    <mergeCell ref="I868:M868"/>
    <mergeCell ref="C862:E863"/>
    <mergeCell ref="F862:G862"/>
    <mergeCell ref="H862:I862"/>
    <mergeCell ref="F863:G863"/>
    <mergeCell ref="H863:I863"/>
    <mergeCell ref="C864:H864"/>
    <mergeCell ref="I864:J864"/>
    <mergeCell ref="L864:M864"/>
    <mergeCell ref="C865:H865"/>
    <mergeCell ref="I865:J865"/>
    <mergeCell ref="L865:M865"/>
    <mergeCell ref="C857:D857"/>
    <mergeCell ref="K857:L857"/>
    <mergeCell ref="C858:D858"/>
    <mergeCell ref="K858:L858"/>
    <mergeCell ref="C859:D859"/>
    <mergeCell ref="K859:L859"/>
    <mergeCell ref="C860:D860"/>
    <mergeCell ref="K860:L860"/>
    <mergeCell ref="C861:M861"/>
    <mergeCell ref="C852:F852"/>
    <mergeCell ref="H852:M852"/>
    <mergeCell ref="C853:D853"/>
    <mergeCell ref="K853:L853"/>
    <mergeCell ref="C854:D854"/>
    <mergeCell ref="K854:L854"/>
    <mergeCell ref="C855:D855"/>
    <mergeCell ref="K855:L855"/>
    <mergeCell ref="C856:D856"/>
    <mergeCell ref="K856:L856"/>
    <mergeCell ref="C847:F847"/>
    <mergeCell ref="H847:M847"/>
    <mergeCell ref="C848:F848"/>
    <mergeCell ref="H848:M848"/>
    <mergeCell ref="C849:F849"/>
    <mergeCell ref="H849:M849"/>
    <mergeCell ref="C850:F850"/>
    <mergeCell ref="H850:M850"/>
    <mergeCell ref="C851:F851"/>
    <mergeCell ref="H851:M851"/>
    <mergeCell ref="I835:M838"/>
    <mergeCell ref="I839:M839"/>
    <mergeCell ref="A840:M840"/>
    <mergeCell ref="B841:M841"/>
    <mergeCell ref="B842:C843"/>
    <mergeCell ref="D842:M842"/>
    <mergeCell ref="D843:M843"/>
    <mergeCell ref="C844:I845"/>
    <mergeCell ref="J844:K844"/>
    <mergeCell ref="L844:M844"/>
    <mergeCell ref="J845:K846"/>
    <mergeCell ref="L845:M846"/>
    <mergeCell ref="C846:H846"/>
    <mergeCell ref="C830:E830"/>
    <mergeCell ref="F830:G830"/>
    <mergeCell ref="I830:J830"/>
    <mergeCell ref="K830:M830"/>
    <mergeCell ref="C831:E831"/>
    <mergeCell ref="F831:G831"/>
    <mergeCell ref="I831:M831"/>
    <mergeCell ref="C832:E832"/>
    <mergeCell ref="F832:G832"/>
    <mergeCell ref="I832:J834"/>
    <mergeCell ref="K832:M834"/>
    <mergeCell ref="C833:H833"/>
    <mergeCell ref="C827:H827"/>
    <mergeCell ref="I827:J827"/>
    <mergeCell ref="L827:M827"/>
    <mergeCell ref="C828:H828"/>
    <mergeCell ref="I828:J828"/>
    <mergeCell ref="L828:M828"/>
    <mergeCell ref="C829:E829"/>
    <mergeCell ref="F829:G829"/>
    <mergeCell ref="I829:J829"/>
    <mergeCell ref="K829:M829"/>
    <mergeCell ref="C822:D822"/>
    <mergeCell ref="K822:L822"/>
    <mergeCell ref="C823:D823"/>
    <mergeCell ref="K823:L823"/>
    <mergeCell ref="C824:M824"/>
    <mergeCell ref="C825:E826"/>
    <mergeCell ref="F825:G825"/>
    <mergeCell ref="H825:I825"/>
    <mergeCell ref="F826:G826"/>
    <mergeCell ref="H826:I826"/>
    <mergeCell ref="C817:D817"/>
    <mergeCell ref="K817:L817"/>
    <mergeCell ref="C818:D818"/>
    <mergeCell ref="K818:L818"/>
    <mergeCell ref="C819:D819"/>
    <mergeCell ref="K819:L819"/>
    <mergeCell ref="C820:D820"/>
    <mergeCell ref="K820:L820"/>
    <mergeCell ref="C821:D821"/>
    <mergeCell ref="K821:L821"/>
    <mergeCell ref="C812:F812"/>
    <mergeCell ref="H812:M812"/>
    <mergeCell ref="C813:F813"/>
    <mergeCell ref="H813:M813"/>
    <mergeCell ref="C814:F814"/>
    <mergeCell ref="H814:M814"/>
    <mergeCell ref="C815:F815"/>
    <mergeCell ref="H815:M815"/>
    <mergeCell ref="C816:D816"/>
    <mergeCell ref="K816:L816"/>
    <mergeCell ref="C807:I808"/>
    <mergeCell ref="J807:K807"/>
    <mergeCell ref="L807:M807"/>
    <mergeCell ref="J808:K809"/>
    <mergeCell ref="L808:M809"/>
    <mergeCell ref="C809:H809"/>
    <mergeCell ref="C810:F810"/>
    <mergeCell ref="H810:M810"/>
    <mergeCell ref="C811:F811"/>
    <mergeCell ref="H811:M811"/>
    <mergeCell ref="C796:E796"/>
    <mergeCell ref="F796:G796"/>
    <mergeCell ref="I796:J798"/>
    <mergeCell ref="K796:M798"/>
    <mergeCell ref="C797:H797"/>
    <mergeCell ref="I799:M802"/>
    <mergeCell ref="I803:M803"/>
    <mergeCell ref="B804:M804"/>
    <mergeCell ref="B805:C806"/>
    <mergeCell ref="D805:M805"/>
    <mergeCell ref="D806:M806"/>
    <mergeCell ref="C793:E793"/>
    <mergeCell ref="F793:G793"/>
    <mergeCell ref="I793:J793"/>
    <mergeCell ref="K793:M793"/>
    <mergeCell ref="C794:E794"/>
    <mergeCell ref="F794:G794"/>
    <mergeCell ref="I794:J794"/>
    <mergeCell ref="K794:M794"/>
    <mergeCell ref="C795:E795"/>
    <mergeCell ref="F795:G795"/>
    <mergeCell ref="I795:M795"/>
    <mergeCell ref="C789:E790"/>
    <mergeCell ref="F789:G789"/>
    <mergeCell ref="H789:I789"/>
    <mergeCell ref="F790:G790"/>
    <mergeCell ref="H790:I790"/>
    <mergeCell ref="C791:H791"/>
    <mergeCell ref="I791:J791"/>
    <mergeCell ref="L791:M791"/>
    <mergeCell ref="C792:H792"/>
    <mergeCell ref="I792:J792"/>
    <mergeCell ref="L792:M792"/>
    <mergeCell ref="C784:D784"/>
    <mergeCell ref="K784:L784"/>
    <mergeCell ref="C785:D785"/>
    <mergeCell ref="K785:L785"/>
    <mergeCell ref="C786:D786"/>
    <mergeCell ref="K786:L786"/>
    <mergeCell ref="C787:D787"/>
    <mergeCell ref="K787:L787"/>
    <mergeCell ref="C788:M788"/>
    <mergeCell ref="C779:F779"/>
    <mergeCell ref="H779:M779"/>
    <mergeCell ref="C780:D780"/>
    <mergeCell ref="K780:L780"/>
    <mergeCell ref="C781:D781"/>
    <mergeCell ref="K781:L781"/>
    <mergeCell ref="C782:D782"/>
    <mergeCell ref="K782:L782"/>
    <mergeCell ref="C783:D783"/>
    <mergeCell ref="K783:L783"/>
    <mergeCell ref="C774:F774"/>
    <mergeCell ref="H774:M774"/>
    <mergeCell ref="C775:F775"/>
    <mergeCell ref="H775:M775"/>
    <mergeCell ref="C776:F776"/>
    <mergeCell ref="H776:M776"/>
    <mergeCell ref="C777:F777"/>
    <mergeCell ref="H777:M777"/>
    <mergeCell ref="C778:F778"/>
    <mergeCell ref="H778:M778"/>
    <mergeCell ref="I762:M765"/>
    <mergeCell ref="I766:M766"/>
    <mergeCell ref="A767:M767"/>
    <mergeCell ref="B768:M768"/>
    <mergeCell ref="B769:C770"/>
    <mergeCell ref="D769:M769"/>
    <mergeCell ref="D770:M770"/>
    <mergeCell ref="C771:I772"/>
    <mergeCell ref="J771:K771"/>
    <mergeCell ref="L771:M771"/>
    <mergeCell ref="J772:K773"/>
    <mergeCell ref="L772:M773"/>
    <mergeCell ref="C773:H773"/>
    <mergeCell ref="C757:E757"/>
    <mergeCell ref="F757:G757"/>
    <mergeCell ref="I757:J757"/>
    <mergeCell ref="K757:M757"/>
    <mergeCell ref="C758:E758"/>
    <mergeCell ref="F758:G758"/>
    <mergeCell ref="I758:M758"/>
    <mergeCell ref="C759:E759"/>
    <mergeCell ref="F759:G759"/>
    <mergeCell ref="I759:J761"/>
    <mergeCell ref="K759:M761"/>
    <mergeCell ref="C760:H760"/>
    <mergeCell ref="C754:H754"/>
    <mergeCell ref="I754:J754"/>
    <mergeCell ref="L754:M754"/>
    <mergeCell ref="C755:H755"/>
    <mergeCell ref="I755:J755"/>
    <mergeCell ref="L755:M755"/>
    <mergeCell ref="C756:E756"/>
    <mergeCell ref="F756:G756"/>
    <mergeCell ref="I756:J756"/>
    <mergeCell ref="K756:M756"/>
    <mergeCell ref="C749:D749"/>
    <mergeCell ref="K749:L749"/>
    <mergeCell ref="C750:D750"/>
    <mergeCell ref="K750:L750"/>
    <mergeCell ref="C751:M751"/>
    <mergeCell ref="C752:E753"/>
    <mergeCell ref="F752:G752"/>
    <mergeCell ref="H752:I752"/>
    <mergeCell ref="F753:G753"/>
    <mergeCell ref="H753:I753"/>
    <mergeCell ref="C744:D744"/>
    <mergeCell ref="K744:L744"/>
    <mergeCell ref="C745:D745"/>
    <mergeCell ref="K745:L745"/>
    <mergeCell ref="C746:D746"/>
    <mergeCell ref="K746:L746"/>
    <mergeCell ref="C747:D747"/>
    <mergeCell ref="K747:L747"/>
    <mergeCell ref="C748:D748"/>
    <mergeCell ref="K748:L748"/>
    <mergeCell ref="C739:F739"/>
    <mergeCell ref="H739:M739"/>
    <mergeCell ref="C740:F740"/>
    <mergeCell ref="H740:M740"/>
    <mergeCell ref="C741:F741"/>
    <mergeCell ref="H741:M741"/>
    <mergeCell ref="C742:F742"/>
    <mergeCell ref="H742:M742"/>
    <mergeCell ref="C743:D743"/>
    <mergeCell ref="K743:L743"/>
    <mergeCell ref="C734:I735"/>
    <mergeCell ref="J734:K734"/>
    <mergeCell ref="L734:M734"/>
    <mergeCell ref="J735:K736"/>
    <mergeCell ref="L735:M736"/>
    <mergeCell ref="C736:H736"/>
    <mergeCell ref="C737:F737"/>
    <mergeCell ref="H737:M737"/>
    <mergeCell ref="C738:F738"/>
    <mergeCell ref="H738:M738"/>
    <mergeCell ref="C723:E723"/>
    <mergeCell ref="F723:G723"/>
    <mergeCell ref="I723:J725"/>
    <mergeCell ref="K723:M725"/>
    <mergeCell ref="C724:H724"/>
    <mergeCell ref="I726:M729"/>
    <mergeCell ref="I730:M730"/>
    <mergeCell ref="B731:M731"/>
    <mergeCell ref="B732:C733"/>
    <mergeCell ref="D732:M732"/>
    <mergeCell ref="D733:M733"/>
    <mergeCell ref="C720:E720"/>
    <mergeCell ref="F720:G720"/>
    <mergeCell ref="I720:J720"/>
    <mergeCell ref="K720:M720"/>
    <mergeCell ref="C721:E721"/>
    <mergeCell ref="F721:G721"/>
    <mergeCell ref="I721:J721"/>
    <mergeCell ref="K721:M721"/>
    <mergeCell ref="C722:E722"/>
    <mergeCell ref="F722:G722"/>
    <mergeCell ref="I722:M722"/>
    <mergeCell ref="C716:E717"/>
    <mergeCell ref="F716:G716"/>
    <mergeCell ref="H716:I716"/>
    <mergeCell ref="F717:G717"/>
    <mergeCell ref="H717:I717"/>
    <mergeCell ref="C718:H718"/>
    <mergeCell ref="I718:J718"/>
    <mergeCell ref="L718:M718"/>
    <mergeCell ref="C719:H719"/>
    <mergeCell ref="I719:J719"/>
    <mergeCell ref="L719:M719"/>
    <mergeCell ref="C711:D711"/>
    <mergeCell ref="K711:L711"/>
    <mergeCell ref="C712:D712"/>
    <mergeCell ref="K712:L712"/>
    <mergeCell ref="C713:D713"/>
    <mergeCell ref="K713:L713"/>
    <mergeCell ref="C714:D714"/>
    <mergeCell ref="K714:L714"/>
    <mergeCell ref="C715:M715"/>
    <mergeCell ref="C706:F706"/>
    <mergeCell ref="H706:M706"/>
    <mergeCell ref="C707:D707"/>
    <mergeCell ref="K707:L707"/>
    <mergeCell ref="C708:D708"/>
    <mergeCell ref="K708:L708"/>
    <mergeCell ref="C709:D709"/>
    <mergeCell ref="K709:L709"/>
    <mergeCell ref="C710:D710"/>
    <mergeCell ref="K710:L710"/>
    <mergeCell ref="C701:F701"/>
    <mergeCell ref="H701:M701"/>
    <mergeCell ref="C702:F702"/>
    <mergeCell ref="H702:M702"/>
    <mergeCell ref="C703:F703"/>
    <mergeCell ref="H703:M703"/>
    <mergeCell ref="C704:F704"/>
    <mergeCell ref="H704:M704"/>
    <mergeCell ref="C705:F705"/>
    <mergeCell ref="H705:M705"/>
    <mergeCell ref="I689:M692"/>
    <mergeCell ref="I693:M693"/>
    <mergeCell ref="A694:M694"/>
    <mergeCell ref="B695:M695"/>
    <mergeCell ref="B696:C697"/>
    <mergeCell ref="D696:M696"/>
    <mergeCell ref="D697:M697"/>
    <mergeCell ref="C698:I699"/>
    <mergeCell ref="J698:K698"/>
    <mergeCell ref="L698:M698"/>
    <mergeCell ref="J699:K700"/>
    <mergeCell ref="L699:M700"/>
    <mergeCell ref="C700:H700"/>
    <mergeCell ref="C684:E684"/>
    <mergeCell ref="F684:G684"/>
    <mergeCell ref="I684:J684"/>
    <mergeCell ref="K684:M684"/>
    <mergeCell ref="C685:E685"/>
    <mergeCell ref="F685:G685"/>
    <mergeCell ref="I685:M685"/>
    <mergeCell ref="C686:E686"/>
    <mergeCell ref="F686:G686"/>
    <mergeCell ref="I686:J688"/>
    <mergeCell ref="K686:M688"/>
    <mergeCell ref="C687:H687"/>
    <mergeCell ref="C681:H681"/>
    <mergeCell ref="I681:J681"/>
    <mergeCell ref="L681:M681"/>
    <mergeCell ref="C682:H682"/>
    <mergeCell ref="I682:J682"/>
    <mergeCell ref="L682:M682"/>
    <mergeCell ref="C683:E683"/>
    <mergeCell ref="F683:G683"/>
    <mergeCell ref="I683:J683"/>
    <mergeCell ref="K683:M683"/>
    <mergeCell ref="C676:D676"/>
    <mergeCell ref="K676:L676"/>
    <mergeCell ref="C677:D677"/>
    <mergeCell ref="K677:L677"/>
    <mergeCell ref="C678:M678"/>
    <mergeCell ref="C679:E680"/>
    <mergeCell ref="F679:G679"/>
    <mergeCell ref="H679:I679"/>
    <mergeCell ref="F680:G680"/>
    <mergeCell ref="H680:I680"/>
    <mergeCell ref="C671:D671"/>
    <mergeCell ref="K671:L671"/>
    <mergeCell ref="C672:D672"/>
    <mergeCell ref="K672:L672"/>
    <mergeCell ref="C673:D673"/>
    <mergeCell ref="K673:L673"/>
    <mergeCell ref="C674:D674"/>
    <mergeCell ref="K674:L674"/>
    <mergeCell ref="C675:D675"/>
    <mergeCell ref="K675:L675"/>
    <mergeCell ref="C666:F666"/>
    <mergeCell ref="H666:M666"/>
    <mergeCell ref="C667:F667"/>
    <mergeCell ref="H667:M667"/>
    <mergeCell ref="C668:F668"/>
    <mergeCell ref="H668:M668"/>
    <mergeCell ref="C669:F669"/>
    <mergeCell ref="H669:M669"/>
    <mergeCell ref="C670:D670"/>
    <mergeCell ref="K670:L670"/>
    <mergeCell ref="C661:I662"/>
    <mergeCell ref="J661:K661"/>
    <mergeCell ref="L661:M661"/>
    <mergeCell ref="J662:K663"/>
    <mergeCell ref="L662:M663"/>
    <mergeCell ref="C663:H663"/>
    <mergeCell ref="C664:F664"/>
    <mergeCell ref="H664:M664"/>
    <mergeCell ref="C665:F665"/>
    <mergeCell ref="H665:M665"/>
    <mergeCell ref="C650:E650"/>
    <mergeCell ref="F650:G650"/>
    <mergeCell ref="I650:J652"/>
    <mergeCell ref="K650:M652"/>
    <mergeCell ref="C651:H651"/>
    <mergeCell ref="I653:M656"/>
    <mergeCell ref="I657:M657"/>
    <mergeCell ref="B658:M658"/>
    <mergeCell ref="B659:C660"/>
    <mergeCell ref="D659:M659"/>
    <mergeCell ref="D660:M660"/>
    <mergeCell ref="C647:E647"/>
    <mergeCell ref="F647:G647"/>
    <mergeCell ref="I647:J647"/>
    <mergeCell ref="K647:M647"/>
    <mergeCell ref="C648:E648"/>
    <mergeCell ref="F648:G648"/>
    <mergeCell ref="I648:J648"/>
    <mergeCell ref="K648:M648"/>
    <mergeCell ref="C649:E649"/>
    <mergeCell ref="F649:G649"/>
    <mergeCell ref="I649:M649"/>
    <mergeCell ref="C643:E644"/>
    <mergeCell ref="F643:G643"/>
    <mergeCell ref="H643:I643"/>
    <mergeCell ref="F644:G644"/>
    <mergeCell ref="H644:I644"/>
    <mergeCell ref="C645:H645"/>
    <mergeCell ref="I645:J645"/>
    <mergeCell ref="L645:M645"/>
    <mergeCell ref="C646:H646"/>
    <mergeCell ref="I646:J646"/>
    <mergeCell ref="L646:M646"/>
    <mergeCell ref="C638:D638"/>
    <mergeCell ref="K638:L638"/>
    <mergeCell ref="C639:D639"/>
    <mergeCell ref="K639:L639"/>
    <mergeCell ref="C640:D640"/>
    <mergeCell ref="K640:L640"/>
    <mergeCell ref="C641:D641"/>
    <mergeCell ref="K641:L641"/>
    <mergeCell ref="C642:M642"/>
    <mergeCell ref="C633:F633"/>
    <mergeCell ref="H633:M633"/>
    <mergeCell ref="C634:D634"/>
    <mergeCell ref="K634:L634"/>
    <mergeCell ref="C635:D635"/>
    <mergeCell ref="K635:L635"/>
    <mergeCell ref="C636:D636"/>
    <mergeCell ref="K636:L636"/>
    <mergeCell ref="C637:D637"/>
    <mergeCell ref="K637:L637"/>
    <mergeCell ref="C628:F628"/>
    <mergeCell ref="H628:M628"/>
    <mergeCell ref="C629:F629"/>
    <mergeCell ref="H629:M629"/>
    <mergeCell ref="C630:F630"/>
    <mergeCell ref="H630:M630"/>
    <mergeCell ref="C631:F631"/>
    <mergeCell ref="H631:M631"/>
    <mergeCell ref="C632:F632"/>
    <mergeCell ref="H632:M632"/>
    <mergeCell ref="I616:M619"/>
    <mergeCell ref="I620:M620"/>
    <mergeCell ref="A621:M621"/>
    <mergeCell ref="B622:M622"/>
    <mergeCell ref="B623:C624"/>
    <mergeCell ref="D623:M623"/>
    <mergeCell ref="D624:M624"/>
    <mergeCell ref="C625:I626"/>
    <mergeCell ref="J625:K625"/>
    <mergeCell ref="L625:M625"/>
    <mergeCell ref="J626:K627"/>
    <mergeCell ref="L626:M627"/>
    <mergeCell ref="C627:H627"/>
    <mergeCell ref="C611:E611"/>
    <mergeCell ref="F611:G611"/>
    <mergeCell ref="I611:J611"/>
    <mergeCell ref="K611:M611"/>
    <mergeCell ref="C612:E612"/>
    <mergeCell ref="F612:G612"/>
    <mergeCell ref="I612:M612"/>
    <mergeCell ref="C613:E613"/>
    <mergeCell ref="F613:G613"/>
    <mergeCell ref="I613:J615"/>
    <mergeCell ref="K613:M615"/>
    <mergeCell ref="C614:H614"/>
    <mergeCell ref="C608:H608"/>
    <mergeCell ref="I608:J608"/>
    <mergeCell ref="L608:M608"/>
    <mergeCell ref="C609:H609"/>
    <mergeCell ref="I609:J609"/>
    <mergeCell ref="L609:M609"/>
    <mergeCell ref="C610:E610"/>
    <mergeCell ref="F610:G610"/>
    <mergeCell ref="I610:J610"/>
    <mergeCell ref="K610:M610"/>
    <mergeCell ref="C603:D603"/>
    <mergeCell ref="K603:L603"/>
    <mergeCell ref="C604:D604"/>
    <mergeCell ref="K604:L604"/>
    <mergeCell ref="C605:M605"/>
    <mergeCell ref="C606:E607"/>
    <mergeCell ref="F606:G606"/>
    <mergeCell ref="H606:I606"/>
    <mergeCell ref="F607:G607"/>
    <mergeCell ref="H607:I607"/>
    <mergeCell ref="C598:D598"/>
    <mergeCell ref="K598:L598"/>
    <mergeCell ref="C599:D599"/>
    <mergeCell ref="K599:L599"/>
    <mergeCell ref="C600:D600"/>
    <mergeCell ref="K600:L600"/>
    <mergeCell ref="C601:D601"/>
    <mergeCell ref="K601:L601"/>
    <mergeCell ref="C602:D602"/>
    <mergeCell ref="K602:L602"/>
    <mergeCell ref="C593:F593"/>
    <mergeCell ref="H593:M593"/>
    <mergeCell ref="C594:F594"/>
    <mergeCell ref="H594:M594"/>
    <mergeCell ref="C595:F595"/>
    <mergeCell ref="H595:M595"/>
    <mergeCell ref="C596:F596"/>
    <mergeCell ref="H596:M596"/>
    <mergeCell ref="C597:D597"/>
    <mergeCell ref="K597:L597"/>
    <mergeCell ref="C588:I589"/>
    <mergeCell ref="J588:K588"/>
    <mergeCell ref="L588:M588"/>
    <mergeCell ref="J589:K590"/>
    <mergeCell ref="L589:M590"/>
    <mergeCell ref="C590:H590"/>
    <mergeCell ref="C591:F591"/>
    <mergeCell ref="H591:M591"/>
    <mergeCell ref="C592:F592"/>
    <mergeCell ref="H592:M592"/>
    <mergeCell ref="C577:E577"/>
    <mergeCell ref="F577:G577"/>
    <mergeCell ref="I577:J579"/>
    <mergeCell ref="K577:M579"/>
    <mergeCell ref="C578:H578"/>
    <mergeCell ref="I580:M583"/>
    <mergeCell ref="I584:M584"/>
    <mergeCell ref="B585:M585"/>
    <mergeCell ref="B586:C587"/>
    <mergeCell ref="D586:M586"/>
    <mergeCell ref="D587:M587"/>
    <mergeCell ref="C574:E574"/>
    <mergeCell ref="F574:G574"/>
    <mergeCell ref="I574:J574"/>
    <mergeCell ref="K574:M574"/>
    <mergeCell ref="C575:E575"/>
    <mergeCell ref="F575:G575"/>
    <mergeCell ref="I575:J575"/>
    <mergeCell ref="K575:M575"/>
    <mergeCell ref="C576:E576"/>
    <mergeCell ref="F576:G576"/>
    <mergeCell ref="I576:M576"/>
    <mergeCell ref="C570:E571"/>
    <mergeCell ref="F570:G570"/>
    <mergeCell ref="H570:I570"/>
    <mergeCell ref="F571:G571"/>
    <mergeCell ref="H571:I571"/>
    <mergeCell ref="C572:H572"/>
    <mergeCell ref="I572:J572"/>
    <mergeCell ref="L572:M572"/>
    <mergeCell ref="C573:H573"/>
    <mergeCell ref="I573:J573"/>
    <mergeCell ref="L573:M573"/>
    <mergeCell ref="C565:D565"/>
    <mergeCell ref="K565:L565"/>
    <mergeCell ref="C566:D566"/>
    <mergeCell ref="K566:L566"/>
    <mergeCell ref="C567:D567"/>
    <mergeCell ref="K567:L567"/>
    <mergeCell ref="C568:D568"/>
    <mergeCell ref="K568:L568"/>
    <mergeCell ref="C569:M569"/>
    <mergeCell ref="C560:F560"/>
    <mergeCell ref="H560:M560"/>
    <mergeCell ref="C561:D561"/>
    <mergeCell ref="K561:L561"/>
    <mergeCell ref="C562:D562"/>
    <mergeCell ref="K562:L562"/>
    <mergeCell ref="C563:D563"/>
    <mergeCell ref="K563:L563"/>
    <mergeCell ref="C564:D564"/>
    <mergeCell ref="K564:L564"/>
    <mergeCell ref="C555:F555"/>
    <mergeCell ref="H555:M555"/>
    <mergeCell ref="C556:F556"/>
    <mergeCell ref="H556:M556"/>
    <mergeCell ref="C557:F557"/>
    <mergeCell ref="H557:M557"/>
    <mergeCell ref="C558:F558"/>
    <mergeCell ref="H558:M558"/>
    <mergeCell ref="C559:F559"/>
    <mergeCell ref="H559:M559"/>
    <mergeCell ref="I543:M546"/>
    <mergeCell ref="I547:M547"/>
    <mergeCell ref="A548:M548"/>
    <mergeCell ref="B549:M549"/>
    <mergeCell ref="B550:C551"/>
    <mergeCell ref="D550:M550"/>
    <mergeCell ref="D551:M551"/>
    <mergeCell ref="C552:I553"/>
    <mergeCell ref="J552:K552"/>
    <mergeCell ref="L552:M552"/>
    <mergeCell ref="J553:K554"/>
    <mergeCell ref="L553:M554"/>
    <mergeCell ref="C554:H554"/>
    <mergeCell ref="C538:E538"/>
    <mergeCell ref="F538:G538"/>
    <mergeCell ref="I538:J538"/>
    <mergeCell ref="K538:M538"/>
    <mergeCell ref="C539:E539"/>
    <mergeCell ref="F539:G539"/>
    <mergeCell ref="I539:M539"/>
    <mergeCell ref="C540:E540"/>
    <mergeCell ref="F540:G540"/>
    <mergeCell ref="I540:J542"/>
    <mergeCell ref="K540:M542"/>
    <mergeCell ref="C541:H541"/>
    <mergeCell ref="C535:H535"/>
    <mergeCell ref="I535:J535"/>
    <mergeCell ref="L535:M535"/>
    <mergeCell ref="C536:H536"/>
    <mergeCell ref="I536:J536"/>
    <mergeCell ref="L536:M536"/>
    <mergeCell ref="C537:E537"/>
    <mergeCell ref="F537:G537"/>
    <mergeCell ref="I537:J537"/>
    <mergeCell ref="K537:M537"/>
    <mergeCell ref="C530:D530"/>
    <mergeCell ref="K530:L530"/>
    <mergeCell ref="C531:D531"/>
    <mergeCell ref="K531:L531"/>
    <mergeCell ref="C532:M532"/>
    <mergeCell ref="C533:E534"/>
    <mergeCell ref="F533:G533"/>
    <mergeCell ref="H533:I533"/>
    <mergeCell ref="F534:G534"/>
    <mergeCell ref="H534:I534"/>
    <mergeCell ref="C525:D525"/>
    <mergeCell ref="K525:L525"/>
    <mergeCell ref="C526:D526"/>
    <mergeCell ref="K526:L526"/>
    <mergeCell ref="C527:D527"/>
    <mergeCell ref="K527:L527"/>
    <mergeCell ref="C528:D528"/>
    <mergeCell ref="K528:L528"/>
    <mergeCell ref="C529:D529"/>
    <mergeCell ref="K529:L529"/>
    <mergeCell ref="C520:F520"/>
    <mergeCell ref="H520:M520"/>
    <mergeCell ref="C521:F521"/>
    <mergeCell ref="H521:M521"/>
    <mergeCell ref="C522:F522"/>
    <mergeCell ref="H522:M522"/>
    <mergeCell ref="C523:F523"/>
    <mergeCell ref="H523:M523"/>
    <mergeCell ref="C524:D524"/>
    <mergeCell ref="K524:L524"/>
    <mergeCell ref="C515:I516"/>
    <mergeCell ref="J515:K515"/>
    <mergeCell ref="L515:M515"/>
    <mergeCell ref="J516:K517"/>
    <mergeCell ref="L516:M517"/>
    <mergeCell ref="C517:H517"/>
    <mergeCell ref="C518:F518"/>
    <mergeCell ref="H518:M518"/>
    <mergeCell ref="C519:F519"/>
    <mergeCell ref="H519:M519"/>
    <mergeCell ref="C504:E504"/>
    <mergeCell ref="F504:G504"/>
    <mergeCell ref="I504:J506"/>
    <mergeCell ref="K504:M506"/>
    <mergeCell ref="C505:H505"/>
    <mergeCell ref="I507:M510"/>
    <mergeCell ref="I511:M511"/>
    <mergeCell ref="B512:M512"/>
    <mergeCell ref="B513:C514"/>
    <mergeCell ref="D513:M513"/>
    <mergeCell ref="D514:M514"/>
    <mergeCell ref="C501:E501"/>
    <mergeCell ref="F501:G501"/>
    <mergeCell ref="I501:J501"/>
    <mergeCell ref="K501:M501"/>
    <mergeCell ref="C502:E502"/>
    <mergeCell ref="F502:G502"/>
    <mergeCell ref="I502:J502"/>
    <mergeCell ref="K502:M502"/>
    <mergeCell ref="C503:E503"/>
    <mergeCell ref="F503:G503"/>
    <mergeCell ref="I503:M503"/>
    <mergeCell ref="C497:E498"/>
    <mergeCell ref="F497:G497"/>
    <mergeCell ref="H497:I497"/>
    <mergeCell ref="F498:G498"/>
    <mergeCell ref="H498:I498"/>
    <mergeCell ref="C499:H499"/>
    <mergeCell ref="I499:J499"/>
    <mergeCell ref="L499:M499"/>
    <mergeCell ref="C500:H500"/>
    <mergeCell ref="I500:J500"/>
    <mergeCell ref="L500:M500"/>
    <mergeCell ref="C492:D492"/>
    <mergeCell ref="K492:L492"/>
    <mergeCell ref="C493:D493"/>
    <mergeCell ref="K493:L493"/>
    <mergeCell ref="C494:D494"/>
    <mergeCell ref="K494:L494"/>
    <mergeCell ref="C495:D495"/>
    <mergeCell ref="K495:L495"/>
    <mergeCell ref="C496:M496"/>
    <mergeCell ref="C487:F487"/>
    <mergeCell ref="H487:M487"/>
    <mergeCell ref="C488:D488"/>
    <mergeCell ref="K488:L488"/>
    <mergeCell ref="C489:D489"/>
    <mergeCell ref="K489:L489"/>
    <mergeCell ref="C490:D490"/>
    <mergeCell ref="K490:L490"/>
    <mergeCell ref="C491:D491"/>
    <mergeCell ref="K491:L491"/>
    <mergeCell ref="C482:F482"/>
    <mergeCell ref="H482:M482"/>
    <mergeCell ref="C483:F483"/>
    <mergeCell ref="H483:M483"/>
    <mergeCell ref="C484:F484"/>
    <mergeCell ref="H484:M484"/>
    <mergeCell ref="C485:F485"/>
    <mergeCell ref="H485:M485"/>
    <mergeCell ref="C486:F486"/>
    <mergeCell ref="H486:M486"/>
    <mergeCell ref="I470:M473"/>
    <mergeCell ref="I474:M474"/>
    <mergeCell ref="A475:M475"/>
    <mergeCell ref="B476:M476"/>
    <mergeCell ref="B477:C478"/>
    <mergeCell ref="D477:M477"/>
    <mergeCell ref="D478:M478"/>
    <mergeCell ref="C479:I480"/>
    <mergeCell ref="J479:K479"/>
    <mergeCell ref="L479:M479"/>
    <mergeCell ref="J480:K481"/>
    <mergeCell ref="L480:M481"/>
    <mergeCell ref="C481:H481"/>
    <mergeCell ref="C465:E465"/>
    <mergeCell ref="F465:G465"/>
    <mergeCell ref="I465:J465"/>
    <mergeCell ref="K465:M465"/>
    <mergeCell ref="C466:E466"/>
    <mergeCell ref="F466:G466"/>
    <mergeCell ref="I466:M466"/>
    <mergeCell ref="C467:E467"/>
    <mergeCell ref="F467:G467"/>
    <mergeCell ref="I467:J469"/>
    <mergeCell ref="K467:M469"/>
    <mergeCell ref="C468:H468"/>
    <mergeCell ref="C462:H462"/>
    <mergeCell ref="I462:J462"/>
    <mergeCell ref="L462:M462"/>
    <mergeCell ref="C463:H463"/>
    <mergeCell ref="I463:J463"/>
    <mergeCell ref="L463:M463"/>
    <mergeCell ref="C464:E464"/>
    <mergeCell ref="F464:G464"/>
    <mergeCell ref="I464:J464"/>
    <mergeCell ref="K464:M464"/>
    <mergeCell ref="C457:D457"/>
    <mergeCell ref="K457:L457"/>
    <mergeCell ref="C458:D458"/>
    <mergeCell ref="K458:L458"/>
    <mergeCell ref="C459:M459"/>
    <mergeCell ref="C460:E461"/>
    <mergeCell ref="F460:G460"/>
    <mergeCell ref="H460:I460"/>
    <mergeCell ref="F461:G461"/>
    <mergeCell ref="H461:I461"/>
    <mergeCell ref="C452:D452"/>
    <mergeCell ref="K452:L452"/>
    <mergeCell ref="C453:D453"/>
    <mergeCell ref="K453:L453"/>
    <mergeCell ref="C454:D454"/>
    <mergeCell ref="K454:L454"/>
    <mergeCell ref="C455:D455"/>
    <mergeCell ref="K455:L455"/>
    <mergeCell ref="C456:D456"/>
    <mergeCell ref="K456:L456"/>
    <mergeCell ref="C447:F447"/>
    <mergeCell ref="H447:M447"/>
    <mergeCell ref="C448:F448"/>
    <mergeCell ref="H448:M448"/>
    <mergeCell ref="C449:F449"/>
    <mergeCell ref="H449:M449"/>
    <mergeCell ref="C450:F450"/>
    <mergeCell ref="H450:M450"/>
    <mergeCell ref="C451:D451"/>
    <mergeCell ref="K451:L451"/>
    <mergeCell ref="C442:I443"/>
    <mergeCell ref="J442:K442"/>
    <mergeCell ref="L442:M442"/>
    <mergeCell ref="J443:K444"/>
    <mergeCell ref="L443:M444"/>
    <mergeCell ref="C444:H444"/>
    <mergeCell ref="C445:F445"/>
    <mergeCell ref="H445:M445"/>
    <mergeCell ref="C446:F446"/>
    <mergeCell ref="H446:M446"/>
    <mergeCell ref="C431:E431"/>
    <mergeCell ref="F431:G431"/>
    <mergeCell ref="I431:J433"/>
    <mergeCell ref="K431:M433"/>
    <mergeCell ref="C432:H432"/>
    <mergeCell ref="I434:M437"/>
    <mergeCell ref="I438:M438"/>
    <mergeCell ref="B439:M439"/>
    <mergeCell ref="B440:C441"/>
    <mergeCell ref="D440:M440"/>
    <mergeCell ref="D441:M441"/>
    <mergeCell ref="C428:E428"/>
    <mergeCell ref="F428:G428"/>
    <mergeCell ref="I428:J428"/>
    <mergeCell ref="K428:M428"/>
    <mergeCell ref="C429:E429"/>
    <mergeCell ref="F429:G429"/>
    <mergeCell ref="I429:J429"/>
    <mergeCell ref="K429:M429"/>
    <mergeCell ref="C430:E430"/>
    <mergeCell ref="F430:G430"/>
    <mergeCell ref="I430:M430"/>
    <mergeCell ref="C424:E425"/>
    <mergeCell ref="F424:G424"/>
    <mergeCell ref="H424:I424"/>
    <mergeCell ref="F425:G425"/>
    <mergeCell ref="H425:I425"/>
    <mergeCell ref="C426:H426"/>
    <mergeCell ref="I426:J426"/>
    <mergeCell ref="L426:M426"/>
    <mergeCell ref="C427:H427"/>
    <mergeCell ref="I427:J427"/>
    <mergeCell ref="L427:M427"/>
    <mergeCell ref="C419:D419"/>
    <mergeCell ref="K419:L419"/>
    <mergeCell ref="C420:D420"/>
    <mergeCell ref="K420:L420"/>
    <mergeCell ref="C421:D421"/>
    <mergeCell ref="K421:L421"/>
    <mergeCell ref="C422:D422"/>
    <mergeCell ref="K422:L422"/>
    <mergeCell ref="C423:M423"/>
    <mergeCell ref="C414:F414"/>
    <mergeCell ref="H414:M414"/>
    <mergeCell ref="C415:D415"/>
    <mergeCell ref="K415:L415"/>
    <mergeCell ref="C416:D416"/>
    <mergeCell ref="K416:L416"/>
    <mergeCell ref="C417:D417"/>
    <mergeCell ref="K417:L417"/>
    <mergeCell ref="C418:D418"/>
    <mergeCell ref="K418:L418"/>
    <mergeCell ref="C409:F409"/>
    <mergeCell ref="H409:M409"/>
    <mergeCell ref="C410:F410"/>
    <mergeCell ref="H410:M410"/>
    <mergeCell ref="C411:F411"/>
    <mergeCell ref="H411:M411"/>
    <mergeCell ref="C412:F412"/>
    <mergeCell ref="H412:M412"/>
    <mergeCell ref="C413:F413"/>
    <mergeCell ref="H413:M413"/>
    <mergeCell ref="I397:M400"/>
    <mergeCell ref="I401:M401"/>
    <mergeCell ref="A402:M402"/>
    <mergeCell ref="B403:M403"/>
    <mergeCell ref="B404:C405"/>
    <mergeCell ref="D404:M404"/>
    <mergeCell ref="D405:M405"/>
    <mergeCell ref="C406:I407"/>
    <mergeCell ref="J406:K406"/>
    <mergeCell ref="L406:M406"/>
    <mergeCell ref="J407:K408"/>
    <mergeCell ref="L407:M408"/>
    <mergeCell ref="C408:H408"/>
    <mergeCell ref="C392:E392"/>
    <mergeCell ref="F392:G392"/>
    <mergeCell ref="I392:J392"/>
    <mergeCell ref="K392:M392"/>
    <mergeCell ref="C393:E393"/>
    <mergeCell ref="F393:G393"/>
    <mergeCell ref="I393:M393"/>
    <mergeCell ref="C394:E394"/>
    <mergeCell ref="F394:G394"/>
    <mergeCell ref="I394:J396"/>
    <mergeCell ref="K394:M396"/>
    <mergeCell ref="C395:H395"/>
    <mergeCell ref="C389:H389"/>
    <mergeCell ref="I389:J389"/>
    <mergeCell ref="L389:M389"/>
    <mergeCell ref="C390:H390"/>
    <mergeCell ref="I390:J390"/>
    <mergeCell ref="L390:M390"/>
    <mergeCell ref="C391:E391"/>
    <mergeCell ref="F391:G391"/>
    <mergeCell ref="I391:J391"/>
    <mergeCell ref="K391:M391"/>
    <mergeCell ref="C384:D384"/>
    <mergeCell ref="K384:L384"/>
    <mergeCell ref="C385:D385"/>
    <mergeCell ref="K385:L385"/>
    <mergeCell ref="C386:M386"/>
    <mergeCell ref="C387:E388"/>
    <mergeCell ref="F387:G387"/>
    <mergeCell ref="H387:I387"/>
    <mergeCell ref="F388:G388"/>
    <mergeCell ref="H388:I388"/>
    <mergeCell ref="C379:D379"/>
    <mergeCell ref="K379:L379"/>
    <mergeCell ref="C380:D380"/>
    <mergeCell ref="K380:L380"/>
    <mergeCell ref="C381:D381"/>
    <mergeCell ref="K381:L381"/>
    <mergeCell ref="C382:D382"/>
    <mergeCell ref="K382:L382"/>
    <mergeCell ref="C383:D383"/>
    <mergeCell ref="K383:L383"/>
    <mergeCell ref="C374:F374"/>
    <mergeCell ref="H374:M374"/>
    <mergeCell ref="C375:F375"/>
    <mergeCell ref="H375:M375"/>
    <mergeCell ref="C376:F376"/>
    <mergeCell ref="H376:M376"/>
    <mergeCell ref="C377:F377"/>
    <mergeCell ref="H377:M377"/>
    <mergeCell ref="C378:D378"/>
    <mergeCell ref="K378:L378"/>
    <mergeCell ref="C369:I370"/>
    <mergeCell ref="J369:K369"/>
    <mergeCell ref="L369:M369"/>
    <mergeCell ref="J370:K371"/>
    <mergeCell ref="L370:M371"/>
    <mergeCell ref="C371:H371"/>
    <mergeCell ref="C372:F372"/>
    <mergeCell ref="H372:M372"/>
    <mergeCell ref="C373:F373"/>
    <mergeCell ref="H373:M373"/>
    <mergeCell ref="C358:E358"/>
    <mergeCell ref="F358:G358"/>
    <mergeCell ref="I358:J360"/>
    <mergeCell ref="K358:M360"/>
    <mergeCell ref="C359:H359"/>
    <mergeCell ref="I361:M364"/>
    <mergeCell ref="I365:M365"/>
    <mergeCell ref="B366:M366"/>
    <mergeCell ref="B367:C368"/>
    <mergeCell ref="D367:M367"/>
    <mergeCell ref="D368:M368"/>
    <mergeCell ref="C355:E355"/>
    <mergeCell ref="F355:G355"/>
    <mergeCell ref="I355:J355"/>
    <mergeCell ref="K355:M355"/>
    <mergeCell ref="C356:E356"/>
    <mergeCell ref="F356:G356"/>
    <mergeCell ref="I356:J356"/>
    <mergeCell ref="K356:M356"/>
    <mergeCell ref="C357:E357"/>
    <mergeCell ref="F357:G357"/>
    <mergeCell ref="I357:M357"/>
    <mergeCell ref="C351:E352"/>
    <mergeCell ref="F351:G351"/>
    <mergeCell ref="H351:I351"/>
    <mergeCell ref="F352:G352"/>
    <mergeCell ref="H352:I352"/>
    <mergeCell ref="C353:H353"/>
    <mergeCell ref="I353:J353"/>
    <mergeCell ref="L353:M353"/>
    <mergeCell ref="C354:H354"/>
    <mergeCell ref="I354:J354"/>
    <mergeCell ref="L354:M354"/>
    <mergeCell ref="C346:D346"/>
    <mergeCell ref="K346:L346"/>
    <mergeCell ref="C347:D347"/>
    <mergeCell ref="K347:L347"/>
    <mergeCell ref="C348:D348"/>
    <mergeCell ref="K348:L348"/>
    <mergeCell ref="C349:D349"/>
    <mergeCell ref="K349:L349"/>
    <mergeCell ref="C350:M350"/>
    <mergeCell ref="C341:F341"/>
    <mergeCell ref="H341:M341"/>
    <mergeCell ref="C342:D342"/>
    <mergeCell ref="K342:L342"/>
    <mergeCell ref="C343:D343"/>
    <mergeCell ref="K343:L343"/>
    <mergeCell ref="C344:D344"/>
    <mergeCell ref="K344:L344"/>
    <mergeCell ref="C345:D345"/>
    <mergeCell ref="K345:L345"/>
    <mergeCell ref="C336:F336"/>
    <mergeCell ref="H336:M336"/>
    <mergeCell ref="C337:F337"/>
    <mergeCell ref="H337:M337"/>
    <mergeCell ref="C338:F338"/>
    <mergeCell ref="H338:M338"/>
    <mergeCell ref="C339:F339"/>
    <mergeCell ref="H339:M339"/>
    <mergeCell ref="C340:F340"/>
    <mergeCell ref="H340:M340"/>
    <mergeCell ref="I324:M327"/>
    <mergeCell ref="I328:M328"/>
    <mergeCell ref="A329:M329"/>
    <mergeCell ref="B330:M330"/>
    <mergeCell ref="B331:C332"/>
    <mergeCell ref="D331:M331"/>
    <mergeCell ref="D332:M332"/>
    <mergeCell ref="C333:I334"/>
    <mergeCell ref="J333:K333"/>
    <mergeCell ref="L333:M333"/>
    <mergeCell ref="J334:K335"/>
    <mergeCell ref="L334:M335"/>
    <mergeCell ref="C335:H335"/>
    <mergeCell ref="C319:E319"/>
    <mergeCell ref="F319:G319"/>
    <mergeCell ref="I319:J319"/>
    <mergeCell ref="K319:M319"/>
    <mergeCell ref="C320:E320"/>
    <mergeCell ref="F320:G320"/>
    <mergeCell ref="I320:M320"/>
    <mergeCell ref="C321:E321"/>
    <mergeCell ref="F321:G321"/>
    <mergeCell ref="I321:J323"/>
    <mergeCell ref="K321:M323"/>
    <mergeCell ref="C322:H322"/>
    <mergeCell ref="C316:H316"/>
    <mergeCell ref="I316:J316"/>
    <mergeCell ref="L316:M316"/>
    <mergeCell ref="C317:H317"/>
    <mergeCell ref="I317:J317"/>
    <mergeCell ref="L317:M317"/>
    <mergeCell ref="C318:E318"/>
    <mergeCell ref="F318:G318"/>
    <mergeCell ref="I318:J318"/>
    <mergeCell ref="K318:M318"/>
    <mergeCell ref="C311:D311"/>
    <mergeCell ref="K311:L311"/>
    <mergeCell ref="C312:D312"/>
    <mergeCell ref="K312:L312"/>
    <mergeCell ref="C313:M313"/>
    <mergeCell ref="C314:E315"/>
    <mergeCell ref="F314:G314"/>
    <mergeCell ref="H314:I314"/>
    <mergeCell ref="F315:G315"/>
    <mergeCell ref="H315:I315"/>
    <mergeCell ref="C306:D306"/>
    <mergeCell ref="K306:L306"/>
    <mergeCell ref="C307:D307"/>
    <mergeCell ref="K307:L307"/>
    <mergeCell ref="C308:D308"/>
    <mergeCell ref="K308:L308"/>
    <mergeCell ref="C309:D309"/>
    <mergeCell ref="K309:L309"/>
    <mergeCell ref="C310:D310"/>
    <mergeCell ref="K310:L310"/>
    <mergeCell ref="C301:F301"/>
    <mergeCell ref="H301:M301"/>
    <mergeCell ref="C302:F302"/>
    <mergeCell ref="H302:M302"/>
    <mergeCell ref="C303:F303"/>
    <mergeCell ref="H303:M303"/>
    <mergeCell ref="C304:F304"/>
    <mergeCell ref="H304:M304"/>
    <mergeCell ref="C305:D305"/>
    <mergeCell ref="K305:L305"/>
    <mergeCell ref="C296:I297"/>
    <mergeCell ref="J296:K296"/>
    <mergeCell ref="L296:M296"/>
    <mergeCell ref="J297:K298"/>
    <mergeCell ref="L297:M298"/>
    <mergeCell ref="C298:H298"/>
    <mergeCell ref="C299:F299"/>
    <mergeCell ref="H299:M299"/>
    <mergeCell ref="C300:F300"/>
    <mergeCell ref="H300:M300"/>
    <mergeCell ref="I282:J282"/>
    <mergeCell ref="C283:E283"/>
    <mergeCell ref="F283:G283"/>
    <mergeCell ref="B293:M293"/>
    <mergeCell ref="B294:C295"/>
    <mergeCell ref="D294:M294"/>
    <mergeCell ref="D295:M295"/>
    <mergeCell ref="C271:D271"/>
    <mergeCell ref="K271:L271"/>
    <mergeCell ref="C273:D273"/>
    <mergeCell ref="K273:L273"/>
    <mergeCell ref="C274:D274"/>
    <mergeCell ref="C280:H280"/>
    <mergeCell ref="I280:J280"/>
    <mergeCell ref="L280:M280"/>
    <mergeCell ref="C281:H281"/>
    <mergeCell ref="I281:J281"/>
    <mergeCell ref="L281:M281"/>
    <mergeCell ref="K282:M282"/>
    <mergeCell ref="I283:J283"/>
    <mergeCell ref="K283:M283"/>
    <mergeCell ref="I288:M291"/>
    <mergeCell ref="I292:M292"/>
    <mergeCell ref="K274:L274"/>
    <mergeCell ref="C275:D275"/>
    <mergeCell ref="K275:L275"/>
    <mergeCell ref="C276:D276"/>
    <mergeCell ref="K276:L276"/>
    <mergeCell ref="C277:M277"/>
    <mergeCell ref="C278:E279"/>
    <mergeCell ref="C168:E169"/>
    <mergeCell ref="F168:G168"/>
    <mergeCell ref="H168:I168"/>
    <mergeCell ref="F169:G169"/>
    <mergeCell ref="H169:I169"/>
    <mergeCell ref="I170:J170"/>
    <mergeCell ref="B220:M220"/>
    <mergeCell ref="B221:C222"/>
    <mergeCell ref="C264:F264"/>
    <mergeCell ref="H264:M264"/>
    <mergeCell ref="C187:I188"/>
    <mergeCell ref="J187:K187"/>
    <mergeCell ref="C212:E212"/>
    <mergeCell ref="F212:G212"/>
    <mergeCell ref="I212:J214"/>
    <mergeCell ref="C209:E209"/>
    <mergeCell ref="F209:G209"/>
    <mergeCell ref="C210:E210"/>
    <mergeCell ref="F210:G210"/>
    <mergeCell ref="I209:J209"/>
    <mergeCell ref="K209:M209"/>
    <mergeCell ref="I210:J210"/>
    <mergeCell ref="K210:M210"/>
    <mergeCell ref="C163:D163"/>
    <mergeCell ref="K163:L163"/>
    <mergeCell ref="C164:D164"/>
    <mergeCell ref="K164:L164"/>
    <mergeCell ref="I73:M73"/>
    <mergeCell ref="H85:M85"/>
    <mergeCell ref="C86:D86"/>
    <mergeCell ref="C155:F155"/>
    <mergeCell ref="H155:M155"/>
    <mergeCell ref="C156:F156"/>
    <mergeCell ref="H156:M156"/>
    <mergeCell ref="C157:F157"/>
    <mergeCell ref="H157:M157"/>
    <mergeCell ref="C122:F122"/>
    <mergeCell ref="H122:M122"/>
    <mergeCell ref="C123:D123"/>
    <mergeCell ref="K123:L123"/>
    <mergeCell ref="C124:D124"/>
    <mergeCell ref="K124:L124"/>
    <mergeCell ref="C125:D125"/>
    <mergeCell ref="K125:L125"/>
    <mergeCell ref="C126:D126"/>
    <mergeCell ref="K126:L126"/>
    <mergeCell ref="C117:F117"/>
    <mergeCell ref="H117:M117"/>
    <mergeCell ref="C118:F118"/>
    <mergeCell ref="H118:M118"/>
    <mergeCell ref="C65:E65"/>
    <mergeCell ref="F65:G65"/>
    <mergeCell ref="I65:M65"/>
    <mergeCell ref="C66:E66"/>
    <mergeCell ref="F66:G66"/>
    <mergeCell ref="I66:J68"/>
    <mergeCell ref="K66:M68"/>
    <mergeCell ref="C67:H67"/>
    <mergeCell ref="I69:M72"/>
    <mergeCell ref="C62:H62"/>
    <mergeCell ref="I62:J62"/>
    <mergeCell ref="L62:M62"/>
    <mergeCell ref="C63:E63"/>
    <mergeCell ref="F63:G63"/>
    <mergeCell ref="I63:J63"/>
    <mergeCell ref="K63:M63"/>
    <mergeCell ref="C64:E64"/>
    <mergeCell ref="F64:G64"/>
    <mergeCell ref="I64:J64"/>
    <mergeCell ref="K64:M64"/>
    <mergeCell ref="C57:D57"/>
    <mergeCell ref="K57:L57"/>
    <mergeCell ref="C58:M58"/>
    <mergeCell ref="C59:E60"/>
    <mergeCell ref="F59:G59"/>
    <mergeCell ref="H59:I59"/>
    <mergeCell ref="F60:G60"/>
    <mergeCell ref="H60:I60"/>
    <mergeCell ref="C61:H61"/>
    <mergeCell ref="I61:J61"/>
    <mergeCell ref="L61:M61"/>
    <mergeCell ref="C52:D52"/>
    <mergeCell ref="K52:L52"/>
    <mergeCell ref="C53:D53"/>
    <mergeCell ref="K53:L53"/>
    <mergeCell ref="C54:D54"/>
    <mergeCell ref="K54:L54"/>
    <mergeCell ref="C55:D55"/>
    <mergeCell ref="K55:L55"/>
    <mergeCell ref="C56:D56"/>
    <mergeCell ref="K56:L56"/>
    <mergeCell ref="H47:M47"/>
    <mergeCell ref="C48:F48"/>
    <mergeCell ref="H48:M48"/>
    <mergeCell ref="C49:F49"/>
    <mergeCell ref="H49:M49"/>
    <mergeCell ref="C50:D50"/>
    <mergeCell ref="K50:L50"/>
    <mergeCell ref="C51:D51"/>
    <mergeCell ref="K51:L51"/>
    <mergeCell ref="C139:E139"/>
    <mergeCell ref="F139:G139"/>
    <mergeCell ref="I139:J141"/>
    <mergeCell ref="K139:M141"/>
    <mergeCell ref="C140:H140"/>
    <mergeCell ref="I142:M145"/>
    <mergeCell ref="I146:M146"/>
    <mergeCell ref="B38:M38"/>
    <mergeCell ref="B39:C40"/>
    <mergeCell ref="D39:M39"/>
    <mergeCell ref="D40:M40"/>
    <mergeCell ref="C41:I42"/>
    <mergeCell ref="J41:K41"/>
    <mergeCell ref="L41:M41"/>
    <mergeCell ref="J42:K43"/>
    <mergeCell ref="L42:M43"/>
    <mergeCell ref="C43:H43"/>
    <mergeCell ref="C44:F44"/>
    <mergeCell ref="H44:M44"/>
    <mergeCell ref="C45:F45"/>
    <mergeCell ref="H45:M45"/>
    <mergeCell ref="C46:F46"/>
    <mergeCell ref="H46:M46"/>
    <mergeCell ref="C47:F47"/>
    <mergeCell ref="C136:E136"/>
    <mergeCell ref="F136:G136"/>
    <mergeCell ref="I136:J136"/>
    <mergeCell ref="K136:M136"/>
    <mergeCell ref="C137:E137"/>
    <mergeCell ref="F137:G137"/>
    <mergeCell ref="I137:J137"/>
    <mergeCell ref="K137:M137"/>
    <mergeCell ref="C138:E138"/>
    <mergeCell ref="F138:G138"/>
    <mergeCell ref="I138:M138"/>
    <mergeCell ref="C132:E133"/>
    <mergeCell ref="F132:G132"/>
    <mergeCell ref="H132:I132"/>
    <mergeCell ref="F133:G133"/>
    <mergeCell ref="H133:I133"/>
    <mergeCell ref="C134:H134"/>
    <mergeCell ref="I134:J134"/>
    <mergeCell ref="L134:M134"/>
    <mergeCell ref="C135:H135"/>
    <mergeCell ref="I135:J135"/>
    <mergeCell ref="L135:M135"/>
    <mergeCell ref="C127:D127"/>
    <mergeCell ref="K127:L127"/>
    <mergeCell ref="C128:D128"/>
    <mergeCell ref="K128:L128"/>
    <mergeCell ref="C129:D129"/>
    <mergeCell ref="K129:L129"/>
    <mergeCell ref="C130:D130"/>
    <mergeCell ref="K130:L130"/>
    <mergeCell ref="C131:M131"/>
    <mergeCell ref="C119:F119"/>
    <mergeCell ref="H119:M119"/>
    <mergeCell ref="C120:F120"/>
    <mergeCell ref="H120:M120"/>
    <mergeCell ref="C121:F121"/>
    <mergeCell ref="H121:M121"/>
    <mergeCell ref="I105:M108"/>
    <mergeCell ref="I109:M109"/>
    <mergeCell ref="A110:M110"/>
    <mergeCell ref="B111:M111"/>
    <mergeCell ref="B112:C113"/>
    <mergeCell ref="D112:M112"/>
    <mergeCell ref="D113:M113"/>
    <mergeCell ref="C114:I115"/>
    <mergeCell ref="J114:K114"/>
    <mergeCell ref="L114:M114"/>
    <mergeCell ref="J115:K116"/>
    <mergeCell ref="L115:M116"/>
    <mergeCell ref="C116:H116"/>
    <mergeCell ref="C100:E100"/>
    <mergeCell ref="F100:G100"/>
    <mergeCell ref="I100:J100"/>
    <mergeCell ref="K100:M100"/>
    <mergeCell ref="C101:E101"/>
    <mergeCell ref="F101:G101"/>
    <mergeCell ref="I101:M101"/>
    <mergeCell ref="C102:E102"/>
    <mergeCell ref="F102:G102"/>
    <mergeCell ref="I102:J104"/>
    <mergeCell ref="K102:M104"/>
    <mergeCell ref="C103:H103"/>
    <mergeCell ref="C97:H97"/>
    <mergeCell ref="I97:J97"/>
    <mergeCell ref="L97:M97"/>
    <mergeCell ref="C98:H98"/>
    <mergeCell ref="I98:J98"/>
    <mergeCell ref="L98:M98"/>
    <mergeCell ref="C99:E99"/>
    <mergeCell ref="F99:G99"/>
    <mergeCell ref="I99:J99"/>
    <mergeCell ref="K99:M99"/>
    <mergeCell ref="C81:F81"/>
    <mergeCell ref="H81:M81"/>
    <mergeCell ref="C82:F82"/>
    <mergeCell ref="H82:M82"/>
    <mergeCell ref="C83:F83"/>
    <mergeCell ref="H83:M83"/>
    <mergeCell ref="C92:D92"/>
    <mergeCell ref="K92:L92"/>
    <mergeCell ref="C93:D93"/>
    <mergeCell ref="K93:L93"/>
    <mergeCell ref="C94:M94"/>
    <mergeCell ref="C95:E96"/>
    <mergeCell ref="F95:G95"/>
    <mergeCell ref="H95:I95"/>
    <mergeCell ref="F96:G96"/>
    <mergeCell ref="H96:I96"/>
    <mergeCell ref="C87:D87"/>
    <mergeCell ref="K87:L87"/>
    <mergeCell ref="C88:D88"/>
    <mergeCell ref="K88:L88"/>
    <mergeCell ref="C89:D89"/>
    <mergeCell ref="K89:L89"/>
    <mergeCell ref="C90:D90"/>
    <mergeCell ref="K90:L90"/>
    <mergeCell ref="C91:D91"/>
    <mergeCell ref="K91:L91"/>
    <mergeCell ref="L187:M187"/>
    <mergeCell ref="H194:M194"/>
    <mergeCell ref="I219:M219"/>
    <mergeCell ref="J188:K189"/>
    <mergeCell ref="L188:M189"/>
    <mergeCell ref="C189:H189"/>
    <mergeCell ref="C195:F195"/>
    <mergeCell ref="F279:G279"/>
    <mergeCell ref="I182:M182"/>
    <mergeCell ref="A183:M183"/>
    <mergeCell ref="B184:M184"/>
    <mergeCell ref="B185:C186"/>
    <mergeCell ref="D186:M186"/>
    <mergeCell ref="C200:D200"/>
    <mergeCell ref="K200:L200"/>
    <mergeCell ref="C196:D196"/>
    <mergeCell ref="K196:L196"/>
    <mergeCell ref="C197:D197"/>
    <mergeCell ref="K197:L197"/>
    <mergeCell ref="C192:F192"/>
    <mergeCell ref="I207:J207"/>
    <mergeCell ref="I208:J208"/>
    <mergeCell ref="C207:H207"/>
    <mergeCell ref="L207:M207"/>
    <mergeCell ref="C208:H208"/>
    <mergeCell ref="L208:M208"/>
    <mergeCell ref="K212:M214"/>
    <mergeCell ref="C213:H213"/>
    <mergeCell ref="I215:M218"/>
    <mergeCell ref="C265:F265"/>
    <mergeCell ref="H265:M265"/>
    <mergeCell ref="C266:F266"/>
    <mergeCell ref="D148:M148"/>
    <mergeCell ref="B147:M147"/>
    <mergeCell ref="B148:C149"/>
    <mergeCell ref="D149:M149"/>
    <mergeCell ref="C150:I151"/>
    <mergeCell ref="J150:K150"/>
    <mergeCell ref="C211:E211"/>
    <mergeCell ref="F211:G211"/>
    <mergeCell ref="I211:M211"/>
    <mergeCell ref="I174:M174"/>
    <mergeCell ref="C175:E175"/>
    <mergeCell ref="F175:G175"/>
    <mergeCell ref="I175:J177"/>
    <mergeCell ref="K175:M177"/>
    <mergeCell ref="D185:M185"/>
    <mergeCell ref="C176:H176"/>
    <mergeCell ref="I178:M181"/>
    <mergeCell ref="I171:J171"/>
    <mergeCell ref="C171:H171"/>
    <mergeCell ref="C172:E172"/>
    <mergeCell ref="F172:G172"/>
    <mergeCell ref="C173:E173"/>
    <mergeCell ref="F173:G173"/>
    <mergeCell ref="H193:M193"/>
    <mergeCell ref="C194:F194"/>
    <mergeCell ref="H195:M195"/>
    <mergeCell ref="C202:D202"/>
    <mergeCell ref="K202:L202"/>
    <mergeCell ref="C203:D203"/>
    <mergeCell ref="K203:L203"/>
    <mergeCell ref="C204:M204"/>
    <mergeCell ref="C205:E206"/>
    <mergeCell ref="K86:L86"/>
    <mergeCell ref="A37:M37"/>
    <mergeCell ref="I36:M36"/>
    <mergeCell ref="I32:M35"/>
    <mergeCell ref="I29:J31"/>
    <mergeCell ref="K29:M31"/>
    <mergeCell ref="H22:I22"/>
    <mergeCell ref="F23:G23"/>
    <mergeCell ref="H23:I23"/>
    <mergeCell ref="K17:L17"/>
    <mergeCell ref="C26:E26"/>
    <mergeCell ref="F26:G26"/>
    <mergeCell ref="I25:J25"/>
    <mergeCell ref="L25:M25"/>
    <mergeCell ref="C17:D17"/>
    <mergeCell ref="C19:D19"/>
    <mergeCell ref="C20:D20"/>
    <mergeCell ref="C84:F84"/>
    <mergeCell ref="H84:M84"/>
    <mergeCell ref="C85:F85"/>
    <mergeCell ref="B74:M74"/>
    <mergeCell ref="B75:C76"/>
    <mergeCell ref="D75:M75"/>
    <mergeCell ref="D76:M76"/>
    <mergeCell ref="C77:I78"/>
    <mergeCell ref="J77:K77"/>
    <mergeCell ref="L77:M77"/>
    <mergeCell ref="J78:K79"/>
    <mergeCell ref="L78:M79"/>
    <mergeCell ref="C79:H79"/>
    <mergeCell ref="C80:F80"/>
    <mergeCell ref="H80:M80"/>
    <mergeCell ref="I27:J27"/>
    <mergeCell ref="K27:M27"/>
    <mergeCell ref="I26:J26"/>
    <mergeCell ref="K26:M26"/>
    <mergeCell ref="C25:H25"/>
    <mergeCell ref="C24:H24"/>
    <mergeCell ref="C18:D18"/>
    <mergeCell ref="K18:L18"/>
    <mergeCell ref="H8:M8"/>
    <mergeCell ref="C16:D16"/>
    <mergeCell ref="K15:L15"/>
    <mergeCell ref="K16:L16"/>
    <mergeCell ref="C9:F9"/>
    <mergeCell ref="H9:M9"/>
    <mergeCell ref="C10:F10"/>
    <mergeCell ref="H10:M10"/>
    <mergeCell ref="C11:F11"/>
    <mergeCell ref="H11:M11"/>
    <mergeCell ref="C12:F12"/>
    <mergeCell ref="H12:M12"/>
    <mergeCell ref="C14:D14"/>
    <mergeCell ref="B1:M1"/>
    <mergeCell ref="K13:L13"/>
    <mergeCell ref="K14:L14"/>
    <mergeCell ref="C30:H30"/>
    <mergeCell ref="C28:E28"/>
    <mergeCell ref="K19:L19"/>
    <mergeCell ref="K20:L20"/>
    <mergeCell ref="C15:D15"/>
    <mergeCell ref="I24:J24"/>
    <mergeCell ref="L24:M24"/>
    <mergeCell ref="C13:D13"/>
    <mergeCell ref="B2:C3"/>
    <mergeCell ref="C21:M21"/>
    <mergeCell ref="C22:E23"/>
    <mergeCell ref="F22:G22"/>
    <mergeCell ref="D2:M2"/>
    <mergeCell ref="D3:M3"/>
    <mergeCell ref="C4:I5"/>
    <mergeCell ref="J4:K4"/>
    <mergeCell ref="L4:M4"/>
    <mergeCell ref="C6:H6"/>
    <mergeCell ref="J5:K6"/>
    <mergeCell ref="L5:M6"/>
    <mergeCell ref="C8:F8"/>
    <mergeCell ref="C7:F7"/>
    <mergeCell ref="H7:M7"/>
    <mergeCell ref="F28:G28"/>
    <mergeCell ref="I28:M28"/>
    <mergeCell ref="C29:E29"/>
    <mergeCell ref="F29:G29"/>
    <mergeCell ref="C27:E27"/>
    <mergeCell ref="F27:G27"/>
    <mergeCell ref="L150:M150"/>
    <mergeCell ref="J151:K152"/>
    <mergeCell ref="L151:M152"/>
    <mergeCell ref="C152:H152"/>
    <mergeCell ref="C158:F158"/>
    <mergeCell ref="H158:M158"/>
    <mergeCell ref="C165:D165"/>
    <mergeCell ref="K165:L165"/>
    <mergeCell ref="C166:D166"/>
    <mergeCell ref="K166:L166"/>
    <mergeCell ref="C167:M167"/>
    <mergeCell ref="K159:L159"/>
    <mergeCell ref="C160:D160"/>
    <mergeCell ref="K160:L160"/>
    <mergeCell ref="C153:F153"/>
    <mergeCell ref="H153:M153"/>
    <mergeCell ref="C174:E174"/>
    <mergeCell ref="F174:G174"/>
    <mergeCell ref="C170:H170"/>
    <mergeCell ref="L170:M170"/>
    <mergeCell ref="L171:M171"/>
    <mergeCell ref="I172:J172"/>
    <mergeCell ref="K172:M172"/>
    <mergeCell ref="I173:J173"/>
    <mergeCell ref="K173:M173"/>
    <mergeCell ref="C154:F154"/>
    <mergeCell ref="H154:M154"/>
    <mergeCell ref="C159:D159"/>
    <mergeCell ref="C161:D161"/>
    <mergeCell ref="K161:L161"/>
    <mergeCell ref="C162:D162"/>
    <mergeCell ref="K162:L162"/>
    <mergeCell ref="C199:D199"/>
    <mergeCell ref="K199:L199"/>
    <mergeCell ref="C190:F190"/>
    <mergeCell ref="H190:M190"/>
    <mergeCell ref="C191:F191"/>
    <mergeCell ref="H191:M191"/>
    <mergeCell ref="C201:D201"/>
    <mergeCell ref="K201:L201"/>
    <mergeCell ref="H192:M192"/>
    <mergeCell ref="C193:F193"/>
    <mergeCell ref="C230:F230"/>
    <mergeCell ref="H230:M230"/>
    <mergeCell ref="C231:F231"/>
    <mergeCell ref="H231:M231"/>
    <mergeCell ref="C237:D237"/>
    <mergeCell ref="K237:L237"/>
    <mergeCell ref="C238:D238"/>
    <mergeCell ref="K238:L238"/>
    <mergeCell ref="C233:D233"/>
    <mergeCell ref="K233:L233"/>
    <mergeCell ref="C234:D234"/>
    <mergeCell ref="K234:L234"/>
    <mergeCell ref="C235:D235"/>
    <mergeCell ref="K235:L235"/>
    <mergeCell ref="C236:D236"/>
    <mergeCell ref="K236:L236"/>
    <mergeCell ref="F205:G205"/>
    <mergeCell ref="H205:I205"/>
    <mergeCell ref="F206:G206"/>
    <mergeCell ref="H206:I206"/>
    <mergeCell ref="C198:D198"/>
    <mergeCell ref="K198:L198"/>
    <mergeCell ref="A256:M256"/>
    <mergeCell ref="B258:C259"/>
    <mergeCell ref="D258:M258"/>
    <mergeCell ref="D259:M259"/>
    <mergeCell ref="B257:M257"/>
    <mergeCell ref="F245:G245"/>
    <mergeCell ref="C244:H244"/>
    <mergeCell ref="I244:J244"/>
    <mergeCell ref="L244:M244"/>
    <mergeCell ref="C246:E246"/>
    <mergeCell ref="F246:G246"/>
    <mergeCell ref="I246:J246"/>
    <mergeCell ref="K246:M246"/>
    <mergeCell ref="C247:E247"/>
    <mergeCell ref="F247:G247"/>
    <mergeCell ref="I247:M247"/>
    <mergeCell ref="C248:E248"/>
    <mergeCell ref="F248:G248"/>
    <mergeCell ref="I248:J250"/>
    <mergeCell ref="K248:M250"/>
    <mergeCell ref="C239:D239"/>
    <mergeCell ref="K239:L239"/>
    <mergeCell ref="C240:M240"/>
    <mergeCell ref="C241:E242"/>
    <mergeCell ref="F241:G241"/>
    <mergeCell ref="H241:I241"/>
    <mergeCell ref="H242:I242"/>
    <mergeCell ref="C243:H243"/>
    <mergeCell ref="L243:M243"/>
    <mergeCell ref="I243:J243"/>
    <mergeCell ref="F242:G242"/>
    <mergeCell ref="C249:H249"/>
    <mergeCell ref="I245:J245"/>
    <mergeCell ref="K245:M245"/>
    <mergeCell ref="I255:M255"/>
    <mergeCell ref="I251:M254"/>
    <mergeCell ref="C245:E245"/>
    <mergeCell ref="D221:M221"/>
    <mergeCell ref="D222:M222"/>
    <mergeCell ref="C223:I224"/>
    <mergeCell ref="J223:K223"/>
    <mergeCell ref="L223:M223"/>
    <mergeCell ref="J224:K225"/>
    <mergeCell ref="L224:M225"/>
    <mergeCell ref="C225:H225"/>
    <mergeCell ref="C226:F226"/>
    <mergeCell ref="H226:M226"/>
    <mergeCell ref="C227:F227"/>
    <mergeCell ref="H227:M227"/>
    <mergeCell ref="C228:F228"/>
    <mergeCell ref="H228:M228"/>
    <mergeCell ref="C229:F229"/>
    <mergeCell ref="H229:M229"/>
    <mergeCell ref="C232:D232"/>
    <mergeCell ref="K232:L232"/>
    <mergeCell ref="I285:J287"/>
    <mergeCell ref="C286:H286"/>
    <mergeCell ref="J261:K262"/>
    <mergeCell ref="L261:M262"/>
    <mergeCell ref="F278:G278"/>
    <mergeCell ref="H278:I278"/>
    <mergeCell ref="H279:I279"/>
    <mergeCell ref="C263:F263"/>
    <mergeCell ref="H263:M263"/>
    <mergeCell ref="C260:I261"/>
    <mergeCell ref="J260:K260"/>
    <mergeCell ref="C284:E284"/>
    <mergeCell ref="F284:G284"/>
    <mergeCell ref="I284:M284"/>
    <mergeCell ref="C285:E285"/>
    <mergeCell ref="L260:M260"/>
    <mergeCell ref="K285:M287"/>
    <mergeCell ref="F285:G285"/>
    <mergeCell ref="C267:F267"/>
    <mergeCell ref="C272:D272"/>
    <mergeCell ref="K272:L272"/>
    <mergeCell ref="C269:D269"/>
    <mergeCell ref="C270:D270"/>
    <mergeCell ref="C262:H262"/>
    <mergeCell ref="H266:M266"/>
    <mergeCell ref="H267:M267"/>
    <mergeCell ref="C268:F268"/>
    <mergeCell ref="H268:M268"/>
    <mergeCell ref="K269:L269"/>
    <mergeCell ref="K270:L270"/>
    <mergeCell ref="C282:E282"/>
    <mergeCell ref="F282:G282"/>
  </mergeCells>
  <conditionalFormatting sqref="C19:K19 D19:K20 D1:I3 C1:C4 I6:I18 K7:L12 D22:H23 C6:C25 I32 I36:M36 I22:J28 L22:M28 K22:K29 J1:M4 C7:J19 A1:B36 M7:M20 C26:H36 C56:K56 D57:K57 D38:I40 C38:C41 I43:I55 K44:L49 D59:H60 C43:C55 C57:C62 I69 I59:J65 L59:M65 K59:K66 J38:M41 D44:H55 J44:J55 M44:M57 C92:K92 D92:K93 D74:I76 C80:J92 C129:K129 D130:K130 D111:I113 A38:B3650 I73:M3650 C63:H3650 A147:M3650">
    <cfRule type="cellIs" dxfId="55" priority="732" operator="equal">
      <formula>0</formula>
    </cfRule>
  </conditionalFormatting>
  <conditionalFormatting sqref="F27:G27 M26 K22 C26:D28 D22:H23 F13:I13 J13:J18 K24 G13:H14 F26 M28 I14:I18 M13 D2:D3 B2 F19:K20 H26:H29 K26:K29 F14:F18 I18:J18 M15:M20 C7:C35 F28:F36 D30:D36 F64:G64 M63 K59 C63:D65 D59:H60 F50:I50 J50:J55 K61 G51:H51 F63 M65 I51:I55 M50 D39:D40 B39 F56:K57 H63:H66 K63:K66 F51:F55 M52:M57 C44:C62 C66:C72 F100:G100 M99 K95 C99:D101 D95:H96 F86:I86 J86:J91 K97 G86:H87 M101 I87:I91 M86 B75 F92:K93 H99:H102 K99:K102 I91:J91 M88:M93 C80:C108 F137:G137 M136 K132 C136:D138 D132:H133 F123:I123 J123:J128 K134 G124:H124 M138 I124:I128 M123 B112 F129:K130 H136:H139 K136:K139 M125:M130 C117:C135 C139:C145 F173:G173 M172 K168 C172:D174 D168:H169 F159:I159 J159:J164 K170 G159:H160 M174 I160:I164 M159 B148 F165:K166 H172:H175 K172:K175 I164:J164 M161:M166 C153:C181 F210:G210 M209 K205 C209:D211 D205:H206 F196:I196 J196:J201 K207 G197:H197 M211 I197:I201 M196 B185 F202:K203 H209:H212 K209:K212 M198:M203 C190:C208 C212:C218 F246:G246 M245 K241 C245:D247 D241:H242 F232:I232 J232:J237 K243 G232:H233 M247 I233:I237 M232 B221 F238:K239 H245:H248 K245:K248 I237:J237 M234:M239 C226:C254 F283:G283 M282 K278 C282:D284 D278:H279 F269:I269 J269:J274 K280 G270:H270 M284 I270:I274 M269 B258 F275:K276 H282:H285 K282:K285 M271:M276 C263:C281 C285:C291 F319:G319 M318 K314 C318:D320 D314:H315 F305:I305 J305:J310 K316 G305:H306 M320 I306:I310 M305 B294 F311:K312 H318:H321 K318:K321 I310:J310 M307:M312 C299:C327 F356:G356 M355 K351 C355:D357 D351:H352 F342:I342 J342:J347 K353 G343:H343 M357 I343:I347 M342 B331 F348:K349 H355:H358 K355:K358 M344:M349 C336:C354 C358:C364 F392:G392 M391 K387 C391:D393 D387:H388 F378:I378 J378:J383 K389 G378:H379 M393 I379:I383 M378 B367 F384:K385 H391:H394 K391:K394 I383:J383 M380:M385 C372:C400 F429:G429 M428 K424 C428:D430 D424:H425 F415:I415 J415:J420 K426 G416:H416 M430 I416:I420 M415 B404 F421:K422 H428:H431 K428:K431 M417:M422 C409:C427 C431:C437 F465:G465 M464 K460 C464:D466 D460:H461 F451:I451 J451:J456 K462 G451:H452 M466 I452:I456 M451 B440 F457:K458 H464:H467 K464:K467 I456:J456 M453:M458 C445:C473 F502:G502 M501 K497 C501:D503 D497:H498 F488:I488 J488:J493 K499 G489:H489 M503 I489:I493 M488 B477 F494:K495 H501:H504 K501:K504 M490:M495 C482:C500 C504:C510 F538:G538 M537 K533 C537:D539 D533:H534 F524:I524 J524:J529 K535 G524:H525 M539 I525:I529 M524 B513 F530:K531 H537:H540 K537:K540 I529:J529 M526:M531 C518:C546 F575:G575 M574 K570 C574:D576 D570:H571 F561:I561 J561:J566 K572 G562:H562 M576 I562:I566 M561 B550 F567:K568 H574:H577 K574:K577 M563:M568 C555:C573 C577:C583 F611:G611 M610 K606 C610:D612 D606:H607 F597:I597 J597:J602 K608 G597:H598 M612 I598:I602 M597 B586 F603:K604 H610:H613 K610:K613 I602:J602 M599:M604 C591:C619 F648:G648 M647 K643 C647:D649 D643:H644 F634:I634 J634:J639 K645 G635:H635 M649 I635:I639 M634 B623 F640:K641 H647:H650 K647:K650 M636:M641 C628:C646 C650:C656 F684:G684 M683 K679 C683:D685 D679:H680 F670:I670 J670:J675 K681 G670:H671 M685 I671:I675 M670 B659 F676:K677 H683:H686 K683:K686 I675:J675 M672:M677 C664:C692 F721:G721 M720 K716 C720:D722 D716:H717 F707:I707 J707:J712 K718 G708:H708 M722 I708:I712 M707 B696 F713:K714 H720:H723 K720:K723 M709:M714 C701:C719 C723:C729 F757:G757 M756 K752 C756:D758 D752:H753 F743:I743 J743:J748 K754 G743:H744 M758 I744:I748 M743 B732 F749:K750 H756:H759 K756:K759 I748:J748 M745:M750 C737:C765 F794:G794 M793 K789 C793:D795 D789:H790 F780:I780 J780:J785 K791 G781:H781 M795 I781:I785 M780 B769 F786:K787 H793:H796 K793:K796 M782:M787 C774:C792 C796:C802 F830:G830 M829 K825 C829:D831 D825:H826 F816:I816 J816:J821 K827 G816:H817 M831 I817:I821 M816 B805 F822:K823 H829:H832 K829:K832 I821:J821 M818:M823 C810:C838 F867:G867 M866 K862 C866:D868 D862:H863 F853:I853 J853:J858 K864 G854:H854 M868 I854:I858 M853 B842 F859:K860 H866:H869 K866:K869 M855:M860 C847:C865 C869:C875 F903:G903 M902 K898 C902:D904 D898:H899 F889:I889 J889:J894 K900 G889:H890 M904 I890:I894 M889 B878 F895:K896 H902:H905 K902:K905 I894:J894 M891:M896 C883:C911 F940:G940 M939 K935 C939:D941 D935:H936 F926:I926 J926:J931 K937 G927:H927 M941 I927:I931 M926 B915 F932:K933 H939:H942 K939:K942 M928:M933 C920:C938 C942:C948 F976:G976 M975 K971 C975:D977 D971:H972 F962:I962 J962:J967 K973 G962:H963 M977 I963:I967 M962 B951 F968:K969 H975:H978 K975:K978 I967:J967 M964:M969 C956:C984 F1013:G1013 M1012 K1008 C1012:D1014 D1008:H1009 F999:I999 J999:J1004 K1010 G1000:H1000 M1014 I1000:I1004 M999 B988 F1005:K1006 H1012:H1015 K1012:K1015 M1001:M1006 C993:C1011 C1015:C1021 F1049:G1049 M1048 K1044 C1048:D1050 D1044:H1045 F1035:I1035 J1035:J1040 K1046 G1035:H1036 M1050 I1036:I1040 M1035 B1024 F1041:K1042 H1048:H1051 K1048:K1051 I1040:J1040 M1037:M1042 C1029:C1057 F1086:G1086 M1085 K1081 C1085:D1087 D1081:H1082 F1072:I1072 J1072:J1077 K1083 G1073:H1073 M1087 I1073:I1077 M1072 B1061 F1078:K1079 H1085:H1088 K1085:K1088 M1074:M1079 C1066:C1084 C1088:C1094 F1122:G1122 M1121 K1117 C1121:D1123 D1117:H1118 F1108:I1108 J1108:J1113 K1119 G1108:H1109 M1123 I1109:I1113 M1108 B1097 F1114:K1115 H1121:H1124 K1121:K1124 I1113:J1113 M1110:M1115 C1102:C1130 F1159:G1159 M1158 K1154 C1158:D1160 D1154:H1155 F1145:I1145 J1145:J1150 K1156 G1146:H1146 M1160 I1146:I1150 M1145 B1134 F1151:K1152 H1158:H1161 K1158:K1161 M1147:M1152 C1139:C1157 C1161:C1167 F1195:G1195 M1194 K1190 C1194:D1196 D1190:H1191 F1181:I1181 J1181:J1186 K1192 G1181:H1182 M1196 I1182:I1186 M1181 B1170 F1187:K1188 H1194:H1197 K1194:K1197 I1186:J1186 M1183:M1188 C1175:C1203 F1232:G1232 M1231 K1227 C1231:D1233 D1227:H1228 F1218:I1218 J1218:J1223 K1229 G1219:H1219 M1233 I1219:I1223 M1218 B1207 F1224:K1225 H1231:H1234 K1231:K1234 M1220:M1225 C1212:C1230 C1234:C1240 F1268:G1268 M1267 K1263 C1267:D1269 D1263:H1264 F1254:I1254 J1254:J1259 K1265 G1254:H1255 M1269 I1255:I1259 M1254 B1243 F1260:K1261 H1267:H1270 K1267:K1270 I1259:J1259 M1256:M1261 C1248:C1276 F1305:G1305 M1304 K1300 C1304:D1306 D1300:H1301 F1291:I1291 J1291:J1296 K1302 G1292:H1292 M1306 I1292:I1296 M1291 B1280 F1297:K1298 H1304:H1307 K1304:K1307 M1293:M1298 C1285:C1303 C1307:C1313 F1341:G1341 M1340 K1336 C1340:D1342 D1336:H1337 F1327:I1327 J1327:J1332 K1338 G1327:H1328 M1342 I1328:I1332 M1327 B1316 F1333:K1334 H1340:H1343 K1340:K1343 I1332:J1332 M1329:M1334 C1321:C1349 F1378:G1378 M1377 K1373 C1377:D1379 D1373:H1374 F1364:I1364 J1364:J1369 K1375 G1365:H1365 M1379 I1365:I1369 M1364 B1353 F1370:K1371 H1377:H1380 K1377:K1380 M1366:M1371 C1358:C1376 C1380:C1386 F1414:G1414 M1413 K1409 C1413:D1415 D1409:H1410 F1400:I1400 J1400:J1405 K1411 G1400:H1401 M1415 I1401:I1405 M1400 B1389 F1406:K1407 H1413:H1416 K1413:K1416 I1405:J1405 M1402:M1407 C1394:C1422 F1451:G1451 M1450 K1446 C1450:D1452 D1446:H1447 F1437:I1437 J1437:J1442 K1448 G1438:H1438 M1452 I1438:I1442 M1437 B1426 F1443:K1444 H1450:H1453 K1450:K1453 M1439:M1444 C1431:C1449 C1453:C1459 F1487:G1487 M1486 K1482 C1486:D1488 D1482:H1483 F1473:I1473 J1473:J1478 K1484 G1473:H1474 M1488 I1474:I1478 M1473 B1462 F1479:K1480 H1486:H1489 K1486:K1489 I1478:J1478 M1475:M1480 C1467:C1495 F1524:G1524 M1523 K1519 C1523:D1525 D1519:H1520 F1510:I1510 J1510:J1515 K1521 G1511:H1511 M1525 I1511:I1515 M1510 B1499 F1516:K1517 H1523:H1526 K1523:K1526 M1512:M1517 C1504:C1522 C1526:C1532 F1560:G1560 M1559 K1555 C1559:D1561 D1555:H1556 F1546:I1546 J1546:J1551 K1557 G1546:H1547 M1561 I1547:I1551 M1546 B1535 F1552:K1553 H1559:H1562 K1559:K1562 I1551:J1551 M1548:M1553 C1540:C1568 F1597:G1597 M1596 K1592 C1596:D1598 D1592:H1593 F1583:I1583 J1583:J1588 K1594 G1584:H1584 M1598 I1584:I1588 M1583 B1572 F1589:K1590 H1596:H1599 K1596:K1599 M1585:M1590 C1577:C1595 C1599:C1605 F1633:G1633 M1632 K1628 C1632:D1634 D1628:H1629 F1619:I1619 J1619:J1624 K1630 G1619:H1620 M1634 I1620:I1624 M1619 B1608 F1625:K1626 H1632:H1635 K1632:K1635 I1624:J1624 M1621:M1626 C1613:C1641 F1670:G1670 M1669 K1665 C1669:D1671 D1665:H1666 F1656:I1656 J1656:J1661 K1667 G1657:H1657 M1671 I1657:I1661 M1656 B1645 F1662:K1663 H1669:H1672 K1669:K1672 M1658:M1663 C1650:C1668 C1672:C1678 F1706:G1706 M1705 K1701 C1705:D1707 D1701:H1702 F1692:I1692 J1692:J1697 K1703 G1692:H1693 M1707 I1693:I1697 M1692 B1681 F1698:K1699 H1705:H1708 K1705:K1708 I1697:J1697 M1694:M1699 C1686:C1714 F1743:G1743 M1742 K1738 C1742:D1744 D1738:H1739 F1729:I1729 J1729:J1734 K1740 G1730:H1730 M1744 I1730:I1734 M1729 B1718 F1735:K1736 H1742:H1745 K1742:K1745 M1731:M1736 C1723:C1741 C1745:C1751 F1779:G1779 M1778 K1774 C1778:D1780 D1774:H1775 F1765:I1765 J1765:J1770 K1776 G1765:H1766 M1780 I1766:I1770 M1765 B1754 F1771:K1772 H1778:H1781 K1778:K1781 I1770:J1770 M1767:M1772 C1759:C1787 F1816:G1816 M1815 K1811 C1815:D1817 D1811:H1812 F1802:I1802 J1802:J1807 K1813 G1803:H1803 M1817 I1803:I1807 M1802 B1791 F1808:K1809 H1815:H1818 K1815:K1818 M1804:M1809 C1796:C1814 C1818:C1824 F1852:G1852 M1851 K1847 C1851:D1853 D1847:H1848 F1838:I1838 J1838:J1843 K1849 G1838:H1839 M1853 I1839:I1843 M1838 B1827 F1844:K1845 H1851:H1854 K1851:K1854 I1843:J1843 M1840:M1845 C1832:C1860 F1889:G1889 M1888 K1884 C1888:D1890 D1884:H1885 F1875:I1875 J1875:J1880 K1886 G1876:H1876 M1890 I1876:I1880 M1875 B1864 F1881:K1882 H1888:H1891 K1888:K1891 M1877:M1882 C1869:C1887 C1891:C1897 F1925:G1925 M1924 K1920 C1924:D1926 D1920:H1921 F1911:I1911 J1911:J1916 K1922 G1911:H1912 M1926 I1912:I1916 M1911 B1900 F1917:K1918 H1924:H1927 K1924:K1927 I1916:J1916 M1913:M1918 C1905:C1933 F1962:G1962 M1961 K1957 C1961:D1963 D1957:H1958 F1948:I1948 J1948:J1953 K1959 G1949:H1949 M1963 I1949:I1953 M1948 B1937 F1954:K1955 H1961:H1964 K1961:K1964 M1950:M1955 C1942:C1960 C1964:C1970 F1998:G1998 M1997 K1993 C1997:D1999 D1993:H1994 F1984:I1984 J1984:J1989 K1995 G1984:H1985 M1999 I1985:I1989 M1984 B1973 F1990:K1991 H1997:H2000 K1997:K2000 I1989:J1989 M1986:M1991 C1978:C2006 F2035:G2035 M2034 K2030 C2034:D2036 D2030:H2031 F2021:I2021 J2021:J2026 K2032 G2022:H2022 M2036 I2022:I2026 M2021 B2010 F2027:K2028 H2034:H2037 K2034:K2037 M2023:M2028 C2015:C2033 C2037:C2043 F2071:G2071 M2070 K2066 C2070:D2072 D2066:H2067 F2057:I2057 J2057:J2062 K2068 G2057:H2058 M2072 I2058:I2062 M2057 B2046 F2063:K2064 H2070:H2073 K2070:K2073 I2062:J2062 M2059:M2064 C2051:C2079 F2108:G2108 M2107 K2103 C2107:D2109 D2103:H2104 F2094:I2094 J2094:J2099 K2105 G2095:H2095 M2109 I2095:I2099 M2094 B2083 F2100:K2101 H2107:H2110 K2107:K2110 M2096:M2101 C2088:C2106 C2110:C2116 F2144:G2144 M2143 K2139 C2143:D2145 D2139:H2140 F2130:I2130 J2130:J2135 K2141 G2130:H2131 M2145 I2131:I2135 M2130 B2119 F2136:K2137 H2143:H2146 K2143:K2146 I2135:J2135 M2132:M2137 C2124:C2152 F2181:G2181 M2180 K2176 C2180:D2182 D2176:H2177 F2167:I2167 J2167:J2172 K2178 G2168:H2168 M2182 I2168:I2172 M2167 B2156 F2173:K2174 H2180:H2183 K2180:K2183 M2169:M2174 C2161:C2179 C2183:C2189 F2217:G2217 M2216 K2212 C2216:D2218 D2212:H2213 F2203:I2203 J2203:J2208 K2214 G2203:H2204 M2218 I2204:I2208 M2203 B2192 F2209:K2210 H2216:H2219 K2216:K2219 I2208:J2208 M2205:M2210 C2197:C2225 F2254:G2254 M2253 K2249 C2253:D2255 D2249:H2250 F2240:I2240 J2240:J2245 K2251 G2241:H2241 M2255 I2241:I2245 M2240 B2229 F2246:K2247 H2253:H2256 K2253:K2256 M2242:M2247 C2234:C2252 C2256:C2262 F2290:G2290 M2289 K2285 C2289:D2291 D2285:H2286 F2276:I2276 J2276:J2281 K2287 G2276:H2277 M2291 I2277:I2281 M2276 B2265 F2282:K2283 H2289:H2292 K2289:K2292 I2281:J2281 M2278:M2283 C2270:C2298 F2327:G2327 M2326 K2322 C2326:D2328 D2322:H2323 F2313:I2313 J2313:J2318 K2324 G2314:H2314 M2328 I2314:I2318 M2313 B2302 F2319:K2320 H2326:H2329 K2326:K2329 M2315:M2320 C2307:C2325 C2329:C2335 F2363:G2363 M2362 K2358 C2362:D2364 D2358:H2359 F2349:I2349 J2349:J2354 K2360 G2349:H2350 M2364 I2350:I2354 M2349 B2338 F2355:K2356 H2362:H2365 K2362:K2365 I2354:J2354 M2351:M2356 C2343:C2371 F2400:G2400 M2399 K2395 C2399:D2401 D2395:H2396 F2386:I2386 J2386:J2391 K2397 G2387:H2387 M2401 I2387:I2391 M2386 B2375 F2392:K2393 H2399:H2402 K2399:K2402 M2388:M2393 C2380:C2398 C2402:C2408 F2436:G2436 M2435 K2431 C2435:D2437 D2431:H2432 F2422:I2422 J2422:J2427 K2433 G2422:H2423 M2437 I2423:I2427 M2422 B2411 F2428:K2429 H2435:H2438 K2435:K2438 I2427:J2427 M2424:M2429 C2416:C2444 F2473:G2473 M2472 K2468 C2472:D2474 D2468:H2469 F2459:I2459 J2459:J2464 K2470 G2460:H2460 M2474 I2460:I2464 M2459 B2448 F2465:K2466 H2472:H2475 K2472:K2475 M2461:M2466 C2453:C2471 C2475:C2481 F2509:G2509 M2508 K2504 C2508:D2510 D2504:H2505 F2495:I2495 J2495:J2500 K2506 G2495:H2496 M2510 I2496:I2500 M2495 B2484 F2501:K2502 H2508:H2511 K2508:K2511 I2500:J2500 M2497:M2502 C2489:C2517 F2546:G2546 M2545 K2541 C2545:D2547 D2541:H2542 F2532:I2532 J2532:J2537 K2543 G2533:H2533 M2547 I2533:I2537 M2532 B2521 F2538:K2539 H2545:H2548 K2545:K2548 M2534:M2539 C2526:C2544 C2548:C2554 F2582:G2582 M2581 K2577 C2581:D2583 D2577:H2578 F2568:I2568 J2568:J2573 K2579 G2568:H2569 M2583 I2569:I2573 M2568 B2557 F2574:K2575 H2581:H2584 K2581:K2584 I2573:J2573 M2570:M2575 C2562:C2590 F2619:G2619 M2618 K2614 C2618:D2620 D2614:H2615 F2605:I2605 J2605:J2610 K2616 G2606:H2606 M2620 I2606:I2610 M2605 B2594 F2611:K2612 H2618:H2621 K2618:K2621 M2607:M2612 C2599:C2617 C2621:C2627 F2655:G2655 M2654 K2650 C2654:D2656 D2650:H2651 F2641:I2641 J2641:J2646 K2652 G2641:H2642 M2656 I2642:I2646 M2641 B2630 F2647:K2648 H2654:H2657 K2654:K2657 I2646:J2646 M2643:M2648 C2635:C2663 F2692:G2692 M2691 K2687 C2691:D2693 D2687:H2688 F2678:I2678 J2678:J2683 K2689 G2679:H2679 M2693 I2679:I2683 M2678 B2667 F2684:K2685 H2691:H2694 K2691:K2694 M2680:M2685 C2672:C2690 C2694:C2700 F2728:G2728 M2727 K2723 C2727:D2729 D2723:H2724 F2714:I2714 J2714:J2719 K2725 G2714:H2715 M2729 I2715:I2719 M2714 B2703 F2720:K2721 H2727:H2730 K2727:K2730 I2719:J2719 M2716:M2721 C2708:C2736 F2765:G2765 M2764 K2760 C2764:D2766 D2760:H2761 F2751:I2751 J2751:J2756 K2762 G2752:H2752 M2766 I2752:I2756 M2751 B2740 F2757:K2758 H2764:H2767 K2764:K2767 M2753:M2758 C2745:C2763 C2767:C2773 F2801:G2801 M2800 K2796 C2800:D2802 D2796:H2797 F2787:I2787 J2787:J2792 K2798 G2787:H2788 M2802 I2788:I2792 M2787 B2776 F2793:K2794 H2800:H2803 K2800:K2803 I2792:J2792 M2789:M2794 C2781:C2809 F2838:G2838 M2837 K2833 C2837:D2839 D2833:H2834 F2824:I2824 J2824:J2829 K2835 G2825:H2825 M2839 I2825:I2829 M2824 B2813 F2830:K2831 H2837:H2840 K2837:K2840 M2826:M2831 C2818:C2836 C2840:C2846 F2874:G2874 M2873 K2869 C2873:D2875 D2869:H2870 F2860:I2860 J2860:J2865 K2871 G2860:H2861 M2875 I2861:I2865 M2860 B2849 F2866:K2867 H2873:H2876 K2873:K2876 I2865:J2865 M2862:M2867 C2854:C2882 F2911:G2911 M2910 K2906 C2910:D2912 D2906:H2907 F2897:I2897 J2897:J2902 K2908 G2898:H2898 M2912 I2898:I2902 M2897 B2886 F2903:K2904 H2910:H2913 K2910:K2913 M2899:M2904 C2891:C2909 C2913:C2919 F2947:G2947 M2946 K2942 C2946:D2948 D2942:H2943 F2933:I2933 J2933:J2938 K2944 G2933:H2934 M2948 I2934:I2938 M2933 B2922 F2939:K2940 H2946:H2949 K2946:K2949 I2938:J2938 M2935:M2940 C2927:C2955 F2984:G2984 M2983 K2979 C2983:D2985 D2979:H2980 F2970:I2970 J2970:J2975 K2981 G2971:H2971 M2985 I2971:I2975 M2970 B2959 F2976:K2977 H2983:H2986 K2983:K2986 M2972:M2977 C2964:C2982 C2986:C2992 F3020:G3020 M3019 K3015 C3019:D3021 D3015:H3016 F3006:I3006 J3006:J3011 K3017 G3006:H3007 M3021 I3007:I3011 M3006 B2995 F3012:K3013 H3019:H3022 K3019:K3022 I3011:J3011 M3008:M3013 C3000:C3028 F3057:G3057 M3056 K3052 C3056:D3058 D3052:H3053 F3043:I3043 J3043:J3048 K3054 G3044:H3044 M3058 I3044:I3048 M3043 B3032 F3049:K3050 H3056:H3059 K3056:K3059 M3045:M3050 C3037:C3055 C3059:C3065 F3093:G3093 M3092 K3088 C3092:D3094 D3088:H3089 F3079:I3079 J3079:J3084 K3090 G3079:H3080 M3094 I3080:I3084 M3079 B3068 F3085:K3086 H3092:H3095 K3092:K3095 I3084:J3084 M3081:M3086 C3073:C3101 F3130:G3130 M3129 K3125 C3129:D3131 D3125:H3126 F3116:I3116 J3116:J3121 K3127 G3117:H3117 M3131 I3117:I3121 M3116 B3105 F3122:K3123 H3129:H3132 K3129:K3132 M3118:M3123 C3110:C3128 C3132:C3138 F3166:G3166 M3165 K3161 C3165:D3167 D3161:H3162 F3152:I3152 J3152:J3157 K3163 G3152:H3153 M3167 I3153:I3157 M3152 B3141 F3158:K3159 H3165:H3168 K3165:K3168 I3157:J3157 M3154:M3159 C3146:C3174 F3203:G3203 M3202 K3198 C3202:D3204 D3198:H3199 F3189:I3189 J3189:J3194 K3200 G3190:H3190 M3204 I3190:I3194 M3189 B3178 F3195:K3196 H3202:H3205 K3202:K3205 M3191:M3196 C3183:C3201 C3205:C3211 F3239:G3239 M3238 K3234 C3238:D3240 D3234:H3235 F3225:I3225 J3225:J3230 K3236 G3225:H3226 M3240 I3226:I3230 M3225 B3214 F3231:K3232 H3238:H3241 K3238:K3241 I3230:J3230 M3227:M3232 C3219:C3247 F3276:G3276 M3275 K3271 C3275:D3277 D3271:H3272 F3262:I3262 J3262:J3267 K3273 G3263:H3263 M3277 I3263:I3267 M3262 B3251 F3268:K3269 H3275:H3278 K3275:K3278 M3264:M3269 C3256:C3274 C3278:C3284 F3312:G3312 M3311 K3307 C3311:D3313 D3307:H3308 F3298:I3298 J3298:J3303 K3309 G3298:H3299 M3313 I3299:I3303 M3298 B3287 F3304:K3305 H3311:H3314 K3311:K3314 I3303:J3303 M3300:M3305 C3292:C3320 F3349:G3349 M3348 K3344 C3348:D3350 D3344:H3345 F3335:I3335 J3335:J3340 K3346 G3336:H3336 M3350 I3336:I3340 M3335 B3324 F3341:K3342 H3348:H3351 K3348:K3351 M3337:M3342 C3329:C3347 C3351:C3357 F3385:G3385 M3384 K3380 C3384:D3386 D3380:H3381 F3371:I3371 J3371:J3376 K3382 G3371:H3372 M3386 I3372:I3376 M3371 B3360 F3377:K3378 H3384:H3387 K3384:K3387 I3376:J3376 M3373:M3378 C3365:C3393 F3422:G3422 M3421 K3417 C3421:D3423 D3417:H3418 F3408:I3408 J3408:J3413 K3419 G3409:H3409 M3423 I3409:I3413 M3408 B3397 F3414:K3415 H3421:H3424 K3421:K3424 M3410:M3415 C3402:C3420 C3424:C3430 F3458:G3458 M3457 K3453 C3457:D3459 D3453:H3454 F3444:I3444 J3444:J3449 K3455 G3444:H3445 M3459 I3445:I3449 M3444 B3433 F3450:K3451 H3457:H3460 K3457:K3460 I3449:J3449 M3446:M3451 C3438:C3466 F3495:G3495 M3494 K3490 C3494:D3496 D3490:H3491 F3481:I3481 J3481:J3486 K3492 G3482:H3482 M3496 I3482:I3486 M3481 B3470 F3487:K3488 H3494:H3497 K3494:K3497 M3483:M3488 C3475:C3493 C3497:C3503 F3531:G3531 M3530 K3526 C3530:D3532 D3526:H3527 F3517:I3517 J3517:J3522 K3528 G3517:H3518 M3532 I3518:I3522 M3517 B3506 F3523:K3524 H3530:H3533 K3530:K3533 I3522:J3522 M3519:M3524 C3511:C3539 F3568:G3568 M3567 K3563 C3567:D3569 D3563:H3564 F3554:I3554 J3554:J3559 K3565 G3555:H3555 M3569 I3555:I3559 M3554 B3543 F3560:K3561 H3567:H3570 K3567:K3570 M3556:M3561 C3548:C3566 C3570:C3576 F3604:G3604 M3603 K3599 C3603:D3605 D3599:H3600 F3590:I3590 J3590:J3595 K3601 G3590:H3591 M3605 I3591:I3595 M3590 B3579 F3596:K3597 H3603:H3606 K3603:K3606 I3595:J3595 M3592:M3597 C3584:C3612 F3641:G3641 M3640 K3636 C3640:D3642 D3636:H3637 F3627:I3627 J3627:J3632 K3638 G3628:H3628 M3642 I3628:I3632 M3627 B3616 F3633:K3634 H3640:H3643 K3640:K3643 M3629:M3634 C3621:C3639 C3643:C3649 F65:F3650 D67:D3650">
    <cfRule type="containsText" dxfId="54" priority="730" stopIfTrue="1" operator="containsText" text="f'k{kk foHkkx jktLFkku">
      <formula>NOT(ISERROR(SEARCH("f'k{kk foHkkx jktLFkku",B2)))</formula>
    </cfRule>
    <cfRule type="containsText" dxfId="53" priority="731" stopIfTrue="1" operator="containsText" text="iw.kkZad">
      <formula>NOT(ISERROR(SEARCH("iw.kkZad",B2)))</formula>
    </cfRule>
  </conditionalFormatting>
  <conditionalFormatting sqref="F27:G27 D26:D27 M26 M28 F32:F33 D30:D36 F64:G64 D63:D64 M63 M65 F69:F70 F100:G100 M99 M101 F105:F106 F137:G137 M136 M138 F142:F143 F173:G173 M172 M174 F178:F179 F210:G210 M209 M211 F215:F216 F246:G246 M245 M247 F251:F252 F283:G283 M282 M284 F288:F289 F319:G319 M318 M320 F324:F325 F356:G356 M355 M357 F361:F362 F392:G392 M391 M393 F397:F398 F429:G429 M428 M430 F434:F435 F465:G465 M464 M466 F470:F471 F502:G502 M501 M503 F507:F508 F538:G538 M537 M539 F543:F544 F575:G575 M574 M576 F580:F581 F611:G611 M610 M612 F616:F617 F648:G648 M647 M649 F653:F654 F684:G684 M683 M685 F689:F690 F721:G721 M720 M722 F726:F727 F757:G757 M756 M758 F762:F763 F794:G794 M793 M795 F799:F800 F830:G830 M829 M831 F835:F836 F867:G867 M866 M868 F872:F873 F903:G903 M902 M904 F908:F909 F940:G940 M939 M941 F945:F946 F976:G976 M975 M977 F981:F982 F1013:G1013 M1012 M1014 F1018:F1019 F1049:G1049 M1048 M1050 F1054:F1055 F1086:G1086 M1085 M1087 F1091:F1092 F1122:G1122 M1121 M1123 F1127:F1128 F1159:G1159 M1158 M1160 F1164:F1165 F1195:G1195 M1194 M1196 F1200:F1201 F1232:G1232 M1231 M1233 F1237:F1238 F1268:G1268 M1267 M1269 F1273:F1274 F1305:G1305 M1304 M1306 F1310:F1311 F1341:G1341 M1340 M1342 F1346:F1347 F1378:G1378 M1377 M1379 F1383:F1384 F1414:G1414 M1413 M1415 F1419:F1420 F1451:G1451 M1450 M1452 F1456:F1457 F1487:G1487 M1486 M1488 F1492:F1493 F1524:G1524 M1523 M1525 F1529:F1530 F1560:G1560 M1559 M1561 F1565:F1566 F1597:G1597 M1596 M1598 F1602:F1603 F1633:G1633 M1632 M1634 F1638:F1639 F1670:G1670 M1669 M1671 F1675:F1676 F1706:G1706 M1705 M1707 F1711:F1712 F1743:G1743 M1742 M1744 F1748:F1749 F1779:G1779 M1778 M1780 F1784:F1785 F1816:G1816 M1815 M1817 F1821:F1822 F1852:G1852 M1851 M1853 F1857:F1858 F1889:G1889 M1888 M1890 F1894:F1895 F1925:G1925 M1924 M1926 F1930:F1931 F1962:G1962 M1961 M1963 F1967:F1968 F1998:G1998 M1997 M1999 F2003:F2004 F2035:G2035 M2034 M2036 F2040:F2041 F2071:G2071 M2070 M2072 F2076:F2077 F2108:G2108 M2107 M2109 F2113:F2114 F2144:G2144 M2143 M2145 F2149:F2150 F2181:G2181 M2180 M2182 F2186:F2187 F2217:G2217 M2216 M2218 F2222:F2223 F2254:G2254 M2253 M2255 F2259:F2260 F2290:G2290 M2289 M2291 F2295:F2296 F2327:G2327 M2326 M2328 F2332:F2333 F2363:G2363 M2362 M2364 F2368:F2369 F2400:G2400 M2399 M2401 F2405:F2406 F2436:G2436 M2435 M2437 F2441:F2442 F2473:G2473 M2472 M2474 F2478:F2479 F2509:G2509 M2508 M2510 F2514:F2515 F2546:G2546 M2545 M2547 F2551:F2552 F2582:G2582 M2581 M2583 F2587:F2588 F2619:G2619 M2618 M2620 F2624:F2625 F2655:G2655 M2654 M2656 F2660:F2661 F2692:G2692 M2691 M2693 F2697:F2698 F2728:G2728 M2727 M2729 F2733:F2734 F2765:G2765 M2764 M2766 F2770:F2771 F2801:G2801 M2800 M2802 F2806:F2807 F2838:G2838 M2837 M2839 F2843:F2844 F2874:G2874 M2873 M2875 F2879:F2880 F2911:G2911 M2910 M2912 F2916:F2917 F2947:G2947 M2946 M2948 F2952:F2953 F2984:G2984 M2983 M2985 F2989:F2990 F3020:G3020 M3019 M3021 F3025:F3026 F3057:G3057 M3056 M3058 F3062:F3063 F3093:G3093 M3092 M3094 F3098:F3099 F3130:G3130 M3129 M3131 F3135:F3136 F3166:G3166 M3165 M3167 F3171:F3172 F3203:G3203 M3202 M3204 F3208:F3209 F3239:G3239 M3238 M3240 F3244:F3245 F3276:G3276 M3275 M3277 F3281:F3282 F3312:G3312 M3311 M3313 F3317:F3318 F3349:G3349 M3348 M3350 F3354:F3355 F3385:G3385 M3384 M3386 F3390:F3391 F3422:G3422 M3421 M3423 F3427:F3428 F3458:G3458 M3457 M3459 F3463:F3464 F3495:G3495 M3494 M3496 F3500:F3501 F3531:G3531 M3530 M3532 F3536:F3537 F3568:G3568 M3567 M3569 F3573:F3574 F3604:G3604 M3603 M3605 F3609:F3610 F3641:G3641 M3640 M3642 F3646:F3647 D67:D3650">
    <cfRule type="cellIs" dxfId="52" priority="728" stopIfTrue="1" operator="equal">
      <formula>1800</formula>
    </cfRule>
    <cfRule type="cellIs" dxfId="51" priority="729" stopIfTrue="1" operator="equal">
      <formula>200</formula>
    </cfRule>
  </conditionalFormatting>
  <conditionalFormatting sqref="F27:G27 M26 K22 C26:D28 D22:H23 F13:I13 J13:J18 K24 G13:H14 F26 M28 I14:I18 M13 D2:D3 B2 F19:K20 H26:H29 K26:K29 F14:F18 I18:J18 M15:M20 C7:C35 F28:F36 D30:D36 F64:G64 M63 K59 C63:D65 D59:H60 F50:I50 J50:J55 K61 G51:H51 F63 M65 I51:I55 M50 D39:D40 B39 F56:K57 H63:H66 K63:K66 F51:F55 M52:M57 C44:C62 C66:C72 F100:G100 M99 K95 C99:D101 D95:H96 F86:I86 J86:J91 K97 G86:H87 M101 I87:I91 M86 B75 F92:K93 H99:H102 K99:K102 I91:J91 M88:M93 C80:C108 F137:G137 M136 K132 C136:D138 D132:H133 F123:I123 J123:J128 K134 G124:H124 M138 I124:I128 M123 B112 F129:K130 H136:H139 K136:K139 M125:M130 C117:C135 C139:C145 F173:G173 M172 K168 C172:D174 D168:H169 F159:I159 J159:J164 K170 G159:H160 M174 I160:I164 M159 B148 F165:K166 H172:H175 K172:K175 I164:J164 M161:M166 C153:C181 F210:G210 M209 K205 C209:D211 D205:H206 F196:I196 J196:J201 K207 G197:H197 M211 I197:I201 M196 B185 F202:K203 H209:H212 K209:K212 M198:M203 C190:C208 C212:C218 F246:G246 M245 K241 C245:D247 D241:H242 F232:I232 J232:J237 K243 G232:H233 M247 I233:I237 M232 B221 F238:K239 H245:H248 K245:K248 I237:J237 M234:M239 C226:C254 F283:G283 M282 K278 C282:D284 D278:H279 F269:I269 J269:J274 K280 G270:H270 M284 I270:I274 M269 B258 F275:K276 H282:H285 K282:K285 M271:M276 C263:C281 C285:C291 F319:G319 M318 K314 C318:D320 D314:H315 F305:I305 J305:J310 K316 G305:H306 M320 I306:I310 M305 B294 F311:K312 H318:H321 K318:K321 I310:J310 M307:M312 C299:C327 F356:G356 M355 K351 C355:D357 D351:H352 F342:I342 J342:J347 K353 G343:H343 M357 I343:I347 M342 B331 F348:K349 H355:H358 K355:K358 M344:M349 C336:C354 C358:C364 F392:G392 M391 K387 C391:D393 D387:H388 F378:I378 J378:J383 K389 G378:H379 M393 I379:I383 M378 B367 F384:K385 H391:H394 K391:K394 I383:J383 M380:M385 C372:C400 F429:G429 M428 K424 C428:D430 D424:H425 F415:I415 J415:J420 K426 G416:H416 M430 I416:I420 M415 B404 F421:K422 H428:H431 K428:K431 M417:M422 C409:C427 C431:C437 F465:G465 M464 K460 C464:D466 D460:H461 F451:I451 J451:J456 K462 G451:H452 M466 I452:I456 M451 B440 F457:K458 H464:H467 K464:K467 I456:J456 M453:M458 C445:C473 F502:G502 M501 K497 C501:D503 D497:H498 F488:I488 J488:J493 K499 G489:H489 M503 I489:I493 M488 B477 F494:K495 H501:H504 K501:K504 M490:M495 C482:C500 C504:C510 F538:G538 M537 K533 C537:D539 D533:H534 F524:I524 J524:J529 K535 G524:H525 M539 I525:I529 M524 B513 F530:K531 H537:H540 K537:K540 I529:J529 M526:M531 C518:C546 F575:G575 M574 K570 C574:D576 D570:H571 F561:I561 J561:J566 K572 G562:H562 M576 I562:I566 M561 B550 F567:K568 H574:H577 K574:K577 M563:M568 C555:C573 C577:C583 F611:G611 M610 K606 C610:D612 D606:H607 F597:I597 J597:J602 K608 G597:H598 M612 I598:I602 M597 B586 F603:K604 H610:H613 K610:K613 I602:J602 M599:M604 C591:C619 F648:G648 M647 K643 C647:D649 D643:H644 F634:I634 J634:J639 K645 G635:H635 M649 I635:I639 M634 B623 F640:K641 H647:H650 K647:K650 M636:M641 C628:C646 C650:C656 F684:G684 M683 K679 C683:D685 D679:H680 F670:I670 J670:J675 K681 G670:H671 M685 I671:I675 M670 B659 F676:K677 H683:H686 K683:K686 I675:J675 M672:M677 C664:C692 F721:G721 M720 K716 C720:D722 D716:H717 F707:I707 J707:J712 K718 G708:H708 M722 I708:I712 M707 B696 F713:K714 H720:H723 K720:K723 M709:M714 C701:C719 C723:C729 F757:G757 M756 K752 C756:D758 D752:H753 F743:I743 J743:J748 K754 G743:H744 M758 I744:I748 M743 B732 F749:K750 H756:H759 K756:K759 I748:J748 M745:M750 C737:C765 F794:G794 M793 K789 C793:D795 D789:H790 F780:I780 J780:J785 K791 G781:H781 M795 I781:I785 M780 B769 F786:K787 H793:H796 K793:K796 M782:M787 C774:C792 C796:C802 F830:G830 M829 K825 C829:D831 D825:H826 F816:I816 J816:J821 K827 G816:H817 M831 I817:I821 M816 B805 F822:K823 H829:H832 K829:K832 I821:J821 M818:M823 C810:C838 F867:G867 M866 K862 C866:D868 D862:H863 F853:I853 J853:J858 K864 G854:H854 M868 I854:I858 M853 B842 F859:K860 H866:H869 K866:K869 M855:M860 C847:C865 C869:C875 F903:G903 M902 K898 C902:D904 D898:H899 F889:I889 J889:J894 K900 G889:H890 M904 I890:I894 M889 B878 F895:K896 H902:H905 K902:K905 I894:J894 M891:M896 C883:C911 F940:G940 M939 K935 C939:D941 D935:H936 F926:I926 J926:J931 K937 G927:H927 M941 I927:I931 M926 B915 F932:K933 H939:H942 K939:K942 M928:M933 C920:C938 C942:C948 F976:G976 M975 K971 C975:D977 D971:H972 F962:I962 J962:J967 K973 G962:H963 M977 I963:I967 M962 B951 F968:K969 H975:H978 K975:K978 I967:J967 M964:M969 C956:C984 F1013:G1013 M1012 K1008 C1012:D1014 D1008:H1009 F999:I999 J999:J1004 K1010 G1000:H1000 M1014 I1000:I1004 M999 B988 F1005:K1006 H1012:H1015 K1012:K1015 M1001:M1006 C993:C1011 C1015:C1021 F1049:G1049 M1048 K1044 C1048:D1050 D1044:H1045 F1035:I1035 J1035:J1040 K1046 G1035:H1036 M1050 I1036:I1040 M1035 B1024 F1041:K1042 H1048:H1051 K1048:K1051 I1040:J1040 M1037:M1042 C1029:C1057 F1086:G1086 M1085 K1081 C1085:D1087 D1081:H1082 F1072:I1072 J1072:J1077 K1083 G1073:H1073 M1087 I1073:I1077 M1072 B1061 F1078:K1079 H1085:H1088 K1085:K1088 M1074:M1079 C1066:C1084 C1088:C1094 F1122:G1122 M1121 K1117 C1121:D1123 D1117:H1118 F1108:I1108 J1108:J1113 K1119 G1108:H1109 M1123 I1109:I1113 M1108 B1097 F1114:K1115 H1121:H1124 K1121:K1124 I1113:J1113 M1110:M1115 C1102:C1130 F1159:G1159 M1158 K1154 C1158:D1160 D1154:H1155 F1145:I1145 J1145:J1150 K1156 G1146:H1146 M1160 I1146:I1150 M1145 B1134 F1151:K1152 H1158:H1161 K1158:K1161 M1147:M1152 C1139:C1157 C1161:C1167 F1195:G1195 M1194 K1190 C1194:D1196 D1190:H1191 F1181:I1181 J1181:J1186 K1192 G1181:H1182 M1196 I1182:I1186 M1181 B1170 F1187:K1188 H1194:H1197 K1194:K1197 I1186:J1186 M1183:M1188 C1175:C1203 F1232:G1232 M1231 K1227 C1231:D1233 D1227:H1228 F1218:I1218 J1218:J1223 K1229 G1219:H1219 M1233 I1219:I1223 M1218 B1207 F1224:K1225 H1231:H1234 K1231:K1234 M1220:M1225 C1212:C1230 C1234:C1240 F1268:G1268 M1267 K1263 C1267:D1269 D1263:H1264 F1254:I1254 J1254:J1259 K1265 G1254:H1255 M1269 I1255:I1259 M1254 B1243 F1260:K1261 H1267:H1270 K1267:K1270 I1259:J1259 M1256:M1261 C1248:C1276 F1305:G1305 M1304 K1300 C1304:D1306 D1300:H1301 F1291:I1291 J1291:J1296 K1302 G1292:H1292 M1306 I1292:I1296 M1291 B1280 F1297:K1298 H1304:H1307 K1304:K1307 M1293:M1298 C1285:C1303 C1307:C1313 F1341:G1341 M1340 K1336 C1340:D1342 D1336:H1337 F1327:I1327 J1327:J1332 K1338 G1327:H1328 M1342 I1328:I1332 M1327 B1316 F1333:K1334 H1340:H1343 K1340:K1343 I1332:J1332 M1329:M1334 C1321:C1349 F1378:G1378 M1377 K1373 C1377:D1379 D1373:H1374 F1364:I1364 J1364:J1369 K1375 G1365:H1365 M1379 I1365:I1369 M1364 B1353 F1370:K1371 H1377:H1380 K1377:K1380 M1366:M1371 C1358:C1376 C1380:C1386 F1414:G1414 M1413 K1409 C1413:D1415 D1409:H1410 F1400:I1400 J1400:J1405 K1411 G1400:H1401 M1415 I1401:I1405 M1400 B1389 F1406:K1407 H1413:H1416 K1413:K1416 I1405:J1405 M1402:M1407 C1394:C1422 F1451:G1451 M1450 K1446 C1450:D1452 D1446:H1447 F1437:I1437 J1437:J1442 K1448 G1438:H1438 M1452 I1438:I1442 M1437 B1426 F1443:K1444 H1450:H1453 K1450:K1453 M1439:M1444 C1431:C1449 C1453:C1459 F1487:G1487 M1486 K1482 C1486:D1488 D1482:H1483 F1473:I1473 J1473:J1478 K1484 G1473:H1474 M1488 I1474:I1478 M1473 B1462 F1479:K1480 H1486:H1489 K1486:K1489 I1478:J1478 M1475:M1480 C1467:C1495 F1524:G1524 M1523 K1519 C1523:D1525 D1519:H1520 F1510:I1510 J1510:J1515 K1521 G1511:H1511 M1525 I1511:I1515 M1510 B1499 F1516:K1517 H1523:H1526 K1523:K1526 M1512:M1517 C1504:C1522 C1526:C1532 F1560:G1560 M1559 K1555 C1559:D1561 D1555:H1556 F1546:I1546 J1546:J1551 K1557 G1546:H1547 M1561 I1547:I1551 M1546 B1535 F1552:K1553 H1559:H1562 K1559:K1562 I1551:J1551 M1548:M1553 C1540:C1568 F1597:G1597 M1596 K1592 C1596:D1598 D1592:H1593 F1583:I1583 J1583:J1588 K1594 G1584:H1584 M1598 I1584:I1588 M1583 B1572 F1589:K1590 H1596:H1599 K1596:K1599 M1585:M1590 C1577:C1595 C1599:C1605 F1633:G1633 M1632 K1628 C1632:D1634 D1628:H1629 F1619:I1619 J1619:J1624 K1630 G1619:H1620 M1634 I1620:I1624 M1619 B1608 F1625:K1626 H1632:H1635 K1632:K1635 I1624:J1624 M1621:M1626 C1613:C1641 F1670:G1670 M1669 K1665 C1669:D1671 D1665:H1666 F1656:I1656 J1656:J1661 K1667 G1657:H1657 M1671 I1657:I1661 M1656 B1645 F1662:K1663 H1669:H1672 K1669:K1672 M1658:M1663 C1650:C1668 C1672:C1678 F1706:G1706 M1705 K1701 C1705:D1707 D1701:H1702 F1692:I1692 J1692:J1697 K1703 G1692:H1693 M1707 I1693:I1697 M1692 B1681 F1698:K1699 H1705:H1708 K1705:K1708 I1697:J1697 M1694:M1699 C1686:C1714 F1743:G1743 M1742 K1738 C1742:D1744 D1738:H1739 F1729:I1729 J1729:J1734 K1740 G1730:H1730 M1744 I1730:I1734 M1729 B1718 F1735:K1736 H1742:H1745 K1742:K1745 M1731:M1736 C1723:C1741 C1745:C1751 F1779:G1779 M1778 K1774 C1778:D1780 D1774:H1775 F1765:I1765 J1765:J1770 K1776 G1765:H1766 M1780 I1766:I1770 M1765 B1754 F1771:K1772 H1778:H1781 K1778:K1781 I1770:J1770 M1767:M1772 C1759:C1787 F1816:G1816 M1815 K1811 C1815:D1817 D1811:H1812 F1802:I1802 J1802:J1807 K1813 G1803:H1803 M1817 I1803:I1807 M1802 B1791 F1808:K1809 H1815:H1818 K1815:K1818 M1804:M1809 C1796:C1814 C1818:C1824 F1852:G1852 M1851 K1847 C1851:D1853 D1847:H1848 F1838:I1838 J1838:J1843 K1849 G1838:H1839 M1853 I1839:I1843 M1838 B1827 F1844:K1845 H1851:H1854 K1851:K1854 I1843:J1843 M1840:M1845 C1832:C1860 F1889:G1889 M1888 K1884 C1888:D1890 D1884:H1885 F1875:I1875 J1875:J1880 K1886 G1876:H1876 M1890 I1876:I1880 M1875 B1864 F1881:K1882 H1888:H1891 K1888:K1891 M1877:M1882 C1869:C1887 C1891:C1897 F1925:G1925 M1924 K1920 C1924:D1926 D1920:H1921 F1911:I1911 J1911:J1916 K1922 G1911:H1912 M1926 I1912:I1916 M1911 B1900 F1917:K1918 H1924:H1927 K1924:K1927 I1916:J1916 M1913:M1918 C1905:C1933 F1962:G1962 M1961 K1957 C1961:D1963 D1957:H1958 F1948:I1948 J1948:J1953 K1959 G1949:H1949 M1963 I1949:I1953 M1948 B1937 F1954:K1955 H1961:H1964 K1961:K1964 M1950:M1955 C1942:C1960 C1964:C1970 F1998:G1998 M1997 K1993 C1997:D1999 D1993:H1994 F1984:I1984 J1984:J1989 K1995 G1984:H1985 M1999 I1985:I1989 M1984 B1973 F1990:K1991 H1997:H2000 K1997:K2000 I1989:J1989 M1986:M1991 C1978:C2006 F2035:G2035 M2034 K2030 C2034:D2036 D2030:H2031 F2021:I2021 J2021:J2026 K2032 G2022:H2022 M2036 I2022:I2026 M2021 B2010 F2027:K2028 H2034:H2037 K2034:K2037 M2023:M2028 C2015:C2033 C2037:C2043 F2071:G2071 M2070 K2066 C2070:D2072 D2066:H2067 F2057:I2057 J2057:J2062 K2068 G2057:H2058 M2072 I2058:I2062 M2057 B2046 F2063:K2064 H2070:H2073 K2070:K2073 I2062:J2062 M2059:M2064 C2051:C2079 F2108:G2108 M2107 K2103 C2107:D2109 D2103:H2104 F2094:I2094 J2094:J2099 K2105 G2095:H2095 M2109 I2095:I2099 M2094 B2083 F2100:K2101 H2107:H2110 K2107:K2110 M2096:M2101 C2088:C2106 C2110:C2116 F2144:G2144 M2143 K2139 C2143:D2145 D2139:H2140 F2130:I2130 J2130:J2135 K2141 G2130:H2131 M2145 I2131:I2135 M2130 B2119 F2136:K2137 H2143:H2146 K2143:K2146 I2135:J2135 M2132:M2137 C2124:C2152 F2181:G2181 M2180 K2176 C2180:D2182 D2176:H2177 F2167:I2167 J2167:J2172 K2178 G2168:H2168 M2182 I2168:I2172 M2167 B2156 F2173:K2174 H2180:H2183 K2180:K2183 M2169:M2174 C2161:C2179 C2183:C2189 F2217:G2217 M2216 K2212 C2216:D2218 D2212:H2213 F2203:I2203 J2203:J2208 K2214 G2203:H2204 M2218 I2204:I2208 M2203 B2192 F2209:K2210 H2216:H2219 K2216:K2219 I2208:J2208 M2205:M2210 C2197:C2225 F2254:G2254 M2253 K2249 C2253:D2255 D2249:H2250 F2240:I2240 J2240:J2245 K2251 G2241:H2241 M2255 I2241:I2245 M2240 B2229 F2246:K2247 H2253:H2256 K2253:K2256 M2242:M2247 C2234:C2252 C2256:C2262 F2290:G2290 M2289 K2285 C2289:D2291 D2285:H2286 F2276:I2276 J2276:J2281 K2287 G2276:H2277 M2291 I2277:I2281 M2276 B2265 F2282:K2283 H2289:H2292 K2289:K2292 I2281:J2281 M2278:M2283 C2270:C2298 F2327:G2327 M2326 K2322 C2326:D2328 D2322:H2323 F2313:I2313 J2313:J2318 K2324 G2314:H2314 M2328 I2314:I2318 M2313 B2302 F2319:K2320 H2326:H2329 K2326:K2329 M2315:M2320 C2307:C2325 C2329:C2335 F2363:G2363 M2362 K2358 C2362:D2364 D2358:H2359 F2349:I2349 J2349:J2354 K2360 G2349:H2350 M2364 I2350:I2354 M2349 B2338 F2355:K2356 H2362:H2365 K2362:K2365 I2354:J2354 M2351:M2356 C2343:C2371 F2400:G2400 M2399 K2395 C2399:D2401 D2395:H2396 F2386:I2386 J2386:J2391 K2397 G2387:H2387 M2401 I2387:I2391 M2386 B2375 F2392:K2393 H2399:H2402 K2399:K2402 M2388:M2393 C2380:C2398 C2402:C2408 F2436:G2436 M2435 K2431 C2435:D2437 D2431:H2432 F2422:I2422 J2422:J2427 K2433 G2422:H2423 M2437 I2423:I2427 M2422 B2411 F2428:K2429 H2435:H2438 K2435:K2438 I2427:J2427 M2424:M2429 C2416:C2444 F2473:G2473 M2472 K2468 C2472:D2474 D2468:H2469 F2459:I2459 J2459:J2464 K2470 G2460:H2460 M2474 I2460:I2464 M2459 B2448 F2465:K2466 H2472:H2475 K2472:K2475 M2461:M2466 C2453:C2471 C2475:C2481 F2509:G2509 M2508 K2504 C2508:D2510 D2504:H2505 F2495:I2495 J2495:J2500 K2506 G2495:H2496 M2510 I2496:I2500 M2495 B2484 F2501:K2502 H2508:H2511 K2508:K2511 I2500:J2500 M2497:M2502 C2489:C2517 F2546:G2546 M2545 K2541 C2545:D2547 D2541:H2542 F2532:I2532 J2532:J2537 K2543 G2533:H2533 M2547 I2533:I2537 M2532 B2521 F2538:K2539 H2545:H2548 K2545:K2548 M2534:M2539 C2526:C2544 C2548:C2554 F2582:G2582 M2581 K2577 C2581:D2583 D2577:H2578 F2568:I2568 J2568:J2573 K2579 G2568:H2569 M2583 I2569:I2573 M2568 B2557 F2574:K2575 H2581:H2584 K2581:K2584 I2573:J2573 M2570:M2575 C2562:C2590 F2619:G2619 M2618 K2614 C2618:D2620 D2614:H2615 F2605:I2605 J2605:J2610 K2616 G2606:H2606 M2620 I2606:I2610 M2605 B2594 F2611:K2612 H2618:H2621 K2618:K2621 M2607:M2612 C2599:C2617 C2621:C2627 F2655:G2655 M2654 K2650 C2654:D2656 D2650:H2651 F2641:I2641 J2641:J2646 K2652 G2641:H2642 M2656 I2642:I2646 M2641 B2630 F2647:K2648 H2654:H2657 K2654:K2657 I2646:J2646 M2643:M2648 C2635:C2663 F2692:G2692 M2691 K2687 C2691:D2693 D2687:H2688 F2678:I2678 J2678:J2683 K2689 G2679:H2679 M2693 I2679:I2683 M2678 B2667 F2684:K2685 H2691:H2694 K2691:K2694 M2680:M2685 C2672:C2690 C2694:C2700 F2728:G2728 M2727 K2723 C2727:D2729 D2723:H2724 F2714:I2714 J2714:J2719 K2725 G2714:H2715 M2729 I2715:I2719 M2714 B2703 F2720:K2721 H2727:H2730 K2727:K2730 I2719:J2719 M2716:M2721 C2708:C2736 F2765:G2765 M2764 K2760 C2764:D2766 D2760:H2761 F2751:I2751 J2751:J2756 K2762 G2752:H2752 M2766 I2752:I2756 M2751 B2740 F2757:K2758 H2764:H2767 K2764:K2767 M2753:M2758 C2745:C2763 C2767:C2773 F2801:G2801 M2800 K2796 C2800:D2802 D2796:H2797 F2787:I2787 J2787:J2792 K2798 G2787:H2788 M2802 I2788:I2792 M2787 B2776 F2793:K2794 H2800:H2803 K2800:K2803 I2792:J2792 M2789:M2794 C2781:C2809 F2838:G2838 M2837 K2833 C2837:D2839 D2833:H2834 F2824:I2824 J2824:J2829 K2835 G2825:H2825 M2839 I2825:I2829 M2824 B2813 F2830:K2831 H2837:H2840 K2837:K2840 M2826:M2831 C2818:C2836 C2840:C2846 F2874:G2874 M2873 K2869 C2873:D2875 D2869:H2870 F2860:I2860 J2860:J2865 K2871 G2860:H2861 M2875 I2861:I2865 M2860 B2849 F2866:K2867 H2873:H2876 K2873:K2876 I2865:J2865 M2862:M2867 C2854:C2882 F2911:G2911 M2910 K2906 C2910:D2912 D2906:H2907 F2897:I2897 J2897:J2902 K2908 G2898:H2898 M2912 I2898:I2902 M2897 B2886 F2903:K2904 H2910:H2913 K2910:K2913 M2899:M2904 C2891:C2909 C2913:C2919 F2947:G2947 M2946 K2942 C2946:D2948 D2942:H2943 F2933:I2933 J2933:J2938 K2944 G2933:H2934 M2948 I2934:I2938 M2933 B2922 F2939:K2940 H2946:H2949 K2946:K2949 I2938:J2938 M2935:M2940 C2927:C2955 F2984:G2984 M2983 K2979 C2983:D2985 D2979:H2980 F2970:I2970 J2970:J2975 K2981 G2971:H2971 M2985 I2971:I2975 M2970 B2959 F2976:K2977 H2983:H2986 K2983:K2986 M2972:M2977 C2964:C2982 C2986:C2992 F3020:G3020 M3019 K3015 C3019:D3021 D3015:H3016 F3006:I3006 J3006:J3011 K3017 G3006:H3007 M3021 I3007:I3011 M3006 B2995 F3012:K3013 H3019:H3022 K3019:K3022 I3011:J3011 M3008:M3013 C3000:C3028 F3057:G3057 M3056 K3052 C3056:D3058 D3052:H3053 F3043:I3043 J3043:J3048 K3054 G3044:H3044 M3058 I3044:I3048 M3043 B3032 F3049:K3050 H3056:H3059 K3056:K3059 M3045:M3050 C3037:C3055 C3059:C3065 F3093:G3093 M3092 K3088 C3092:D3094 D3088:H3089 F3079:I3079 J3079:J3084 K3090 G3079:H3080 M3094 I3080:I3084 M3079 B3068 F3085:K3086 H3092:H3095 K3092:K3095 I3084:J3084 M3081:M3086 C3073:C3101 F3130:G3130 M3129 K3125 C3129:D3131 D3125:H3126 F3116:I3116 J3116:J3121 K3127 G3117:H3117 M3131 I3117:I3121 M3116 B3105 F3122:K3123 H3129:H3132 K3129:K3132 M3118:M3123 C3110:C3128 C3132:C3138 F3166:G3166 M3165 K3161 C3165:D3167 D3161:H3162 F3152:I3152 J3152:J3157 K3163 G3152:H3153 M3167 I3153:I3157 M3152 B3141 F3158:K3159 H3165:H3168 K3165:K3168 I3157:J3157 M3154:M3159 C3146:C3174 F3203:G3203 M3202 K3198 C3202:D3204 D3198:H3199 F3189:I3189 J3189:J3194 K3200 G3190:H3190 M3204 I3190:I3194 M3189 B3178 F3195:K3196 H3202:H3205 K3202:K3205 M3191:M3196 C3183:C3201 C3205:C3211 F3239:G3239 M3238 K3234 C3238:D3240 D3234:H3235 F3225:I3225 J3225:J3230 K3236 G3225:H3226 M3240 I3226:I3230 M3225 B3214 F3231:K3232 H3238:H3241 K3238:K3241 I3230:J3230 M3227:M3232 C3219:C3247 F3276:G3276 M3275 K3271 C3275:D3277 D3271:H3272 F3262:I3262 J3262:J3267 K3273 G3263:H3263 M3277 I3263:I3267 M3262 B3251 F3268:K3269 H3275:H3278 K3275:K3278 M3264:M3269 C3256:C3274 C3278:C3284 F3312:G3312 M3311 K3307 C3311:D3313 D3307:H3308 F3298:I3298 J3298:J3303 K3309 G3298:H3299 M3313 I3299:I3303 M3298 B3287 F3304:K3305 H3311:H3314 K3311:K3314 I3303:J3303 M3300:M3305 C3292:C3320 F3349:G3349 M3348 K3344 C3348:D3350 D3344:H3345 F3335:I3335 J3335:J3340 K3346 G3336:H3336 M3350 I3336:I3340 M3335 B3324 F3341:K3342 H3348:H3351 K3348:K3351 M3337:M3342 C3329:C3347 C3351:C3357 F3385:G3385 M3384 K3380 C3384:D3386 D3380:H3381 F3371:I3371 J3371:J3376 K3382 G3371:H3372 M3386 I3372:I3376 M3371 B3360 F3377:K3378 H3384:H3387 K3384:K3387 I3376:J3376 M3373:M3378 C3365:C3393 F3422:G3422 M3421 K3417 C3421:D3423 D3417:H3418 F3408:I3408 J3408:J3413 K3419 G3409:H3409 M3423 I3409:I3413 M3408 B3397 F3414:K3415 H3421:H3424 K3421:K3424 M3410:M3415 C3402:C3420 C3424:C3430 F3458:G3458 M3457 K3453 C3457:D3459 D3453:H3454 F3444:I3444 J3444:J3449 K3455 G3444:H3445 M3459 I3445:I3449 M3444 B3433 F3450:K3451 H3457:H3460 K3457:K3460 I3449:J3449 M3446:M3451 C3438:C3466 F3495:G3495 M3494 K3490 C3494:D3496 D3490:H3491 F3481:I3481 J3481:J3486 K3492 G3482:H3482 M3496 I3482:I3486 M3481 B3470 F3487:K3488 H3494:H3497 K3494:K3497 M3483:M3488 C3475:C3493 C3497:C3503 F3531:G3531 M3530 K3526 C3530:D3532 D3526:H3527 F3517:I3517 J3517:J3522 K3528 G3517:H3518 M3532 I3518:I3522 M3517 B3506 F3523:K3524 H3530:H3533 K3530:K3533 I3522:J3522 M3519:M3524 C3511:C3539 F3568:G3568 M3567 K3563 C3567:D3569 D3563:H3564 F3554:I3554 J3554:J3559 K3565 G3555:H3555 M3569 I3555:I3559 M3554 B3543 F3560:K3561 H3567:H3570 K3567:K3570 M3556:M3561 C3548:C3566 C3570:C3576 F3604:G3604 M3603 K3599 C3603:D3605 D3599:H3600 F3590:I3590 J3590:J3595 K3601 G3590:H3591 M3605 I3591:I3595 M3590 B3579 F3596:K3597 H3603:H3606 K3603:K3606 I3595:J3595 M3592:M3597 C3584:C3612 F3641:G3641 M3640 K3636 C3640:D3642 D3636:H3637 F3627:I3627 J3627:J3632 K3638 G3628:H3628 M3642 I3628:I3632 M3627 B3616 F3633:K3634 H3640:H3643 K3640:K3643 M3629:M3634 C3621:C3639 C3643:C3649 F65:F3650 D67:D3650">
    <cfRule type="containsText" dxfId="50" priority="727" stopIfTrue="1" operator="containsText" text="dsoy jktdh; fo|ky;ksa esa iz;ksx gsrq fu%'kqYd">
      <formula>NOT(ISERROR(SEARCH("dsoy jktdh; fo|ky;ksa esa iz;ksx gsrq fu%'kqYd",B2)))</formula>
    </cfRule>
  </conditionalFormatting>
  <conditionalFormatting sqref="F27:G29 F64:G66">
    <cfRule type="cellIs" dxfId="49" priority="708" operator="equal">
      <formula>"0/100"</formula>
    </cfRule>
  </conditionalFormatting>
  <conditionalFormatting sqref="F100:G102 F137:G139">
    <cfRule type="cellIs" dxfId="48" priority="49" operator="equal">
      <formula>"0/100"</formula>
    </cfRule>
  </conditionalFormatting>
  <conditionalFormatting sqref="F173:G175 F210:G212">
    <cfRule type="cellIs" dxfId="47" priority="48" operator="equal">
      <formula>"0/100"</formula>
    </cfRule>
  </conditionalFormatting>
  <conditionalFormatting sqref="F246:G248 F283:G285">
    <cfRule type="cellIs" dxfId="46" priority="47" operator="equal">
      <formula>"0/100"</formula>
    </cfRule>
  </conditionalFormatting>
  <conditionalFormatting sqref="F319:G321 F356:G358">
    <cfRule type="cellIs" dxfId="45" priority="46" operator="equal">
      <formula>"0/100"</formula>
    </cfRule>
  </conditionalFormatting>
  <conditionalFormatting sqref="F392:G394 F429:G431">
    <cfRule type="cellIs" dxfId="44" priority="45" operator="equal">
      <formula>"0/100"</formula>
    </cfRule>
  </conditionalFormatting>
  <conditionalFormatting sqref="F465:G467 F502:G504">
    <cfRule type="cellIs" dxfId="43" priority="44" operator="equal">
      <formula>"0/100"</formula>
    </cfRule>
  </conditionalFormatting>
  <conditionalFormatting sqref="F538:G540 F575:G577">
    <cfRule type="cellIs" dxfId="42" priority="43" operator="equal">
      <formula>"0/100"</formula>
    </cfRule>
  </conditionalFormatting>
  <conditionalFormatting sqref="F611:G613 F648:G650">
    <cfRule type="cellIs" dxfId="41" priority="42" operator="equal">
      <formula>"0/100"</formula>
    </cfRule>
  </conditionalFormatting>
  <conditionalFormatting sqref="F684:G686 F721:G723">
    <cfRule type="cellIs" dxfId="40" priority="41" operator="equal">
      <formula>"0/100"</formula>
    </cfRule>
  </conditionalFormatting>
  <conditionalFormatting sqref="F757:G759 F794:G796">
    <cfRule type="cellIs" dxfId="39" priority="40" operator="equal">
      <formula>"0/100"</formula>
    </cfRule>
  </conditionalFormatting>
  <conditionalFormatting sqref="F830:G832 F867:G869">
    <cfRule type="cellIs" dxfId="38" priority="39" operator="equal">
      <formula>"0/100"</formula>
    </cfRule>
  </conditionalFormatting>
  <conditionalFormatting sqref="F903:G905 F940:G942">
    <cfRule type="cellIs" dxfId="37" priority="38" operator="equal">
      <formula>"0/100"</formula>
    </cfRule>
  </conditionalFormatting>
  <conditionalFormatting sqref="F976:G978 F1013:G1015">
    <cfRule type="cellIs" dxfId="36" priority="37" operator="equal">
      <formula>"0/100"</formula>
    </cfRule>
  </conditionalFormatting>
  <conditionalFormatting sqref="F1049:G1051 F1086:G1088">
    <cfRule type="cellIs" dxfId="35" priority="36" operator="equal">
      <formula>"0/100"</formula>
    </cfRule>
  </conditionalFormatting>
  <conditionalFormatting sqref="F1122:G1124 F1159:G1161">
    <cfRule type="cellIs" dxfId="34" priority="35" operator="equal">
      <formula>"0/100"</formula>
    </cfRule>
  </conditionalFormatting>
  <conditionalFormatting sqref="F1195:G1197 F1232:G1234">
    <cfRule type="cellIs" dxfId="33" priority="34" operator="equal">
      <formula>"0/100"</formula>
    </cfRule>
  </conditionalFormatting>
  <conditionalFormatting sqref="F1268:G1270 F1305:G1307">
    <cfRule type="cellIs" dxfId="32" priority="33" operator="equal">
      <formula>"0/100"</formula>
    </cfRule>
  </conditionalFormatting>
  <conditionalFormatting sqref="F1341:G1343 F1378:G1380">
    <cfRule type="cellIs" dxfId="31" priority="32" operator="equal">
      <formula>"0/100"</formula>
    </cfRule>
  </conditionalFormatting>
  <conditionalFormatting sqref="F1414:G1416 F1451:G1453">
    <cfRule type="cellIs" dxfId="30" priority="31" operator="equal">
      <formula>"0/100"</formula>
    </cfRule>
  </conditionalFormatting>
  <conditionalFormatting sqref="F1487:G1489 F1524:G1526">
    <cfRule type="cellIs" dxfId="29" priority="30" operator="equal">
      <formula>"0/100"</formula>
    </cfRule>
  </conditionalFormatting>
  <conditionalFormatting sqref="F1560:G1562 F1597:G1599">
    <cfRule type="cellIs" dxfId="28" priority="29" operator="equal">
      <formula>"0/100"</formula>
    </cfRule>
  </conditionalFormatting>
  <conditionalFormatting sqref="F1633:G1635 F1670:G1672">
    <cfRule type="cellIs" dxfId="27" priority="28" operator="equal">
      <formula>"0/100"</formula>
    </cfRule>
  </conditionalFormatting>
  <conditionalFormatting sqref="F1706:G1708 F1743:G1745">
    <cfRule type="cellIs" dxfId="26" priority="27" operator="equal">
      <formula>"0/100"</formula>
    </cfRule>
  </conditionalFormatting>
  <conditionalFormatting sqref="F1779:G1781 F1816:G1818">
    <cfRule type="cellIs" dxfId="25" priority="26" operator="equal">
      <formula>"0/100"</formula>
    </cfRule>
  </conditionalFormatting>
  <conditionalFormatting sqref="F1852:G1854 F1889:G1891">
    <cfRule type="cellIs" dxfId="24" priority="25" operator="equal">
      <formula>"0/100"</formula>
    </cfRule>
  </conditionalFormatting>
  <conditionalFormatting sqref="F1925:G1927 F1962:G1964">
    <cfRule type="cellIs" dxfId="23" priority="24" operator="equal">
      <formula>"0/100"</formula>
    </cfRule>
  </conditionalFormatting>
  <conditionalFormatting sqref="F1998:G2000 F2035:G2037">
    <cfRule type="cellIs" dxfId="22" priority="23" operator="equal">
      <formula>"0/100"</formula>
    </cfRule>
  </conditionalFormatting>
  <conditionalFormatting sqref="F2071:G2073 F2108:G2110">
    <cfRule type="cellIs" dxfId="21" priority="22" operator="equal">
      <formula>"0/100"</formula>
    </cfRule>
  </conditionalFormatting>
  <conditionalFormatting sqref="F2144:G2146 F2181:G2183">
    <cfRule type="cellIs" dxfId="20" priority="21" operator="equal">
      <formula>"0/100"</formula>
    </cfRule>
  </conditionalFormatting>
  <conditionalFormatting sqref="F2217:G2219 F2254:G2256">
    <cfRule type="cellIs" dxfId="19" priority="20" operator="equal">
      <formula>"0/100"</formula>
    </cfRule>
  </conditionalFormatting>
  <conditionalFormatting sqref="F2290:G2292 F2327:G2329">
    <cfRule type="cellIs" dxfId="18" priority="19" operator="equal">
      <formula>"0/100"</formula>
    </cfRule>
  </conditionalFormatting>
  <conditionalFormatting sqref="F2363:G2365 F2400:G2402">
    <cfRule type="cellIs" dxfId="17" priority="18" operator="equal">
      <formula>"0/100"</formula>
    </cfRule>
  </conditionalFormatting>
  <conditionalFormatting sqref="F2436:G2438 F2473:G2475">
    <cfRule type="cellIs" dxfId="16" priority="17" operator="equal">
      <formula>"0/100"</formula>
    </cfRule>
  </conditionalFormatting>
  <conditionalFormatting sqref="F2509:G2511 F2546:G2548">
    <cfRule type="cellIs" dxfId="15" priority="16" operator="equal">
      <formula>"0/100"</formula>
    </cfRule>
  </conditionalFormatting>
  <conditionalFormatting sqref="F2582:G2584 F2619:G2621">
    <cfRule type="cellIs" dxfId="14" priority="15" operator="equal">
      <formula>"0/100"</formula>
    </cfRule>
  </conditionalFormatting>
  <conditionalFormatting sqref="F2655:G2657 F2692:G2694">
    <cfRule type="cellIs" dxfId="13" priority="14" operator="equal">
      <formula>"0/100"</formula>
    </cfRule>
  </conditionalFormatting>
  <conditionalFormatting sqref="F2728:G2730 F2765:G2767">
    <cfRule type="cellIs" dxfId="12" priority="13" operator="equal">
      <formula>"0/100"</formula>
    </cfRule>
  </conditionalFormatting>
  <conditionalFormatting sqref="F2801:G2803 F2838:G2840">
    <cfRule type="cellIs" dxfId="11" priority="12" operator="equal">
      <formula>"0/100"</formula>
    </cfRule>
  </conditionalFormatting>
  <conditionalFormatting sqref="F2874:G2876 F2911:G2913">
    <cfRule type="cellIs" dxfId="10" priority="11" operator="equal">
      <formula>"0/100"</formula>
    </cfRule>
  </conditionalFormatting>
  <conditionalFormatting sqref="F2947:G2949 F2984:G2986">
    <cfRule type="cellIs" dxfId="9" priority="10" operator="equal">
      <formula>"0/100"</formula>
    </cfRule>
  </conditionalFormatting>
  <conditionalFormatting sqref="F3020:G3022 F3057:G3059">
    <cfRule type="cellIs" dxfId="8" priority="9" operator="equal">
      <formula>"0/100"</formula>
    </cfRule>
  </conditionalFormatting>
  <conditionalFormatting sqref="F3093:G3095 F3130:G3132">
    <cfRule type="cellIs" dxfId="7" priority="8" operator="equal">
      <formula>"0/100"</formula>
    </cfRule>
  </conditionalFormatting>
  <conditionalFormatting sqref="F3166:G3168 F3203:G3205">
    <cfRule type="cellIs" dxfId="6" priority="7" operator="equal">
      <formula>"0/100"</formula>
    </cfRule>
  </conditionalFormatting>
  <conditionalFormatting sqref="F3239:G3241 F3276:G3278">
    <cfRule type="cellIs" dxfId="5" priority="6" operator="equal">
      <formula>"0/100"</formula>
    </cfRule>
  </conditionalFormatting>
  <conditionalFormatting sqref="F3312:G3314 F3349:G3351">
    <cfRule type="cellIs" dxfId="4" priority="5" operator="equal">
      <formula>"0/100"</formula>
    </cfRule>
  </conditionalFormatting>
  <conditionalFormatting sqref="F3385:G3387 F3422:G3424">
    <cfRule type="cellIs" dxfId="3" priority="4" operator="equal">
      <formula>"0/100"</formula>
    </cfRule>
  </conditionalFormatting>
  <conditionalFormatting sqref="F3458:G3460 F3495:G3497">
    <cfRule type="cellIs" dxfId="2" priority="3" operator="equal">
      <formula>"0/100"</formula>
    </cfRule>
  </conditionalFormatting>
  <conditionalFormatting sqref="F3531:G3533 F3568:G3570">
    <cfRule type="cellIs" dxfId="1" priority="2" operator="equal">
      <formula>"0/100"</formula>
    </cfRule>
  </conditionalFormatting>
  <conditionalFormatting sqref="F3604:G3606 F3641:G3643">
    <cfRule type="cellIs" dxfId="0" priority="1" operator="equal">
      <formula>"0/100"</formula>
    </cfRule>
  </conditionalFormatting>
  <pageMargins left="0.19685039370078741" right="0.19685039370078741" top="0.23622047244094491" bottom="0.23622047244094491" header="0.19685039370078741" footer="0.23622047244094491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Help</vt:lpstr>
      <vt:lpstr>Master</vt:lpstr>
      <vt:lpstr>Class-1</vt:lpstr>
      <vt:lpstr>Result Sheet</vt:lpstr>
      <vt:lpstr>Statics</vt:lpstr>
      <vt:lpstr>Mark Sheet</vt:lpstr>
      <vt:lpstr>'Result Sheet'!Print_Area</vt:lpstr>
      <vt:lpstr>'Result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2022-04-30T05:38:45Z</cp:lastPrinted>
  <dcterms:created xsi:type="dcterms:W3CDTF">2020-04-10T15:51:31Z</dcterms:created>
  <dcterms:modified xsi:type="dcterms:W3CDTF">2022-05-14T06:25:11Z</dcterms:modified>
</cp:coreProperties>
</file>